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kel\OneDrive\Desktop\PREWORK_ML\"/>
    </mc:Choice>
  </mc:AlternateContent>
  <xr:revisionPtr revIDLastSave="0" documentId="13_ncr:1_{E25FF3AC-36AF-4FC4-A659-FE890DD0B497}" xr6:coauthVersionLast="40" xr6:coauthVersionMax="40" xr10:uidLastSave="{00000000-0000-0000-0000-000000000000}"/>
  <bookViews>
    <workbookView xWindow="-120" yWindow="-120" windowWidth="20730" windowHeight="11160" tabRatio="878" xr2:uid="{00000000-000D-0000-FFFF-FFFF00000000}"/>
  </bookViews>
  <sheets>
    <sheet name="data" sheetId="1" r:id="rId1"/>
    <sheet name="pivot 1" sheetId="6" r:id="rId2"/>
    <sheet name="pt1 (PERCENTAGE)" sheetId="7" r:id="rId3"/>
    <sheet name="pt1 (stacked area)" sheetId="11" r:id="rId4"/>
    <sheet name="pivot 2" sheetId="4" r:id="rId5"/>
    <sheet name="pivot 2  alt chart" sheetId="18" r:id="rId6"/>
    <sheet name="pivot 3" sheetId="5" r:id="rId7"/>
    <sheet name="pt3 (PERCENTAGE)" sheetId="12" r:id="rId8"/>
    <sheet name="BONUS 1" sheetId="14" r:id="rId9"/>
    <sheet name="BONUS 1 (chart" sheetId="17" r:id="rId10"/>
  </sheets>
  <definedNames>
    <definedName name="_xlnm._FilterDatabase" localSheetId="0" hidden="1">data!$A$1:$T$4115</definedName>
    <definedName name="_xlnm._FilterDatabase" localSheetId="5" hidden="1">'pivot 2  alt chart'!$A$50:$F$92</definedName>
    <definedName name="_xlchart.v2.0" hidden="1">'BONUS 1 (chart'!$A$2:$A$13</definedName>
    <definedName name="_xlchart.v2.1" hidden="1">'BONUS 1 (chart'!$G$1</definedName>
    <definedName name="_xlchart.v2.2" hidden="1">'BONUS 1 (chart'!$G$2:$G$13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91" i="18" l="1"/>
  <c r="D91" i="18"/>
  <c r="C91" i="18"/>
  <c r="E90" i="18"/>
  <c r="D90" i="18"/>
  <c r="C90" i="18"/>
  <c r="E89" i="18"/>
  <c r="D89" i="18"/>
  <c r="C89" i="18"/>
  <c r="E88" i="18"/>
  <c r="D88" i="18"/>
  <c r="C88" i="18"/>
  <c r="E87" i="18"/>
  <c r="D87" i="18"/>
  <c r="C87" i="18"/>
  <c r="E86" i="18"/>
  <c r="D86" i="18"/>
  <c r="C86" i="18"/>
  <c r="E85" i="18"/>
  <c r="D85" i="18"/>
  <c r="C85" i="18"/>
  <c r="E84" i="18"/>
  <c r="D84" i="18"/>
  <c r="C84" i="18"/>
  <c r="E83" i="18"/>
  <c r="D83" i="18"/>
  <c r="C83" i="18"/>
  <c r="E82" i="18"/>
  <c r="D82" i="18"/>
  <c r="C82" i="18"/>
  <c r="E81" i="18"/>
  <c r="D81" i="18"/>
  <c r="C81" i="18"/>
  <c r="E80" i="18"/>
  <c r="D80" i="18"/>
  <c r="C80" i="18"/>
  <c r="E79" i="18"/>
  <c r="D79" i="18"/>
  <c r="C79" i="18"/>
  <c r="E78" i="18"/>
  <c r="D78" i="18"/>
  <c r="C78" i="18"/>
  <c r="E77" i="18"/>
  <c r="D77" i="18"/>
  <c r="C77" i="18"/>
  <c r="E76" i="18"/>
  <c r="D76" i="18"/>
  <c r="C76" i="18"/>
  <c r="E75" i="18"/>
  <c r="D75" i="18"/>
  <c r="C75" i="18"/>
  <c r="E74" i="18"/>
  <c r="D74" i="18"/>
  <c r="C74" i="18"/>
  <c r="E73" i="18"/>
  <c r="D73" i="18"/>
  <c r="C73" i="18"/>
  <c r="E72" i="18"/>
  <c r="D72" i="18"/>
  <c r="C72" i="18"/>
  <c r="E71" i="18"/>
  <c r="D71" i="18"/>
  <c r="C71" i="18"/>
  <c r="E70" i="18"/>
  <c r="D70" i="18"/>
  <c r="C70" i="18"/>
  <c r="E69" i="18"/>
  <c r="D69" i="18"/>
  <c r="C69" i="18"/>
  <c r="E68" i="18"/>
  <c r="D68" i="18"/>
  <c r="C68" i="18"/>
  <c r="E67" i="18"/>
  <c r="D67" i="18"/>
  <c r="C67" i="18"/>
  <c r="E66" i="18"/>
  <c r="D66" i="18"/>
  <c r="C66" i="18"/>
  <c r="E65" i="18"/>
  <c r="D65" i="18"/>
  <c r="C65" i="18"/>
  <c r="E64" i="18"/>
  <c r="D64" i="18"/>
  <c r="C64" i="18"/>
  <c r="E63" i="18"/>
  <c r="D63" i="18"/>
  <c r="C63" i="18"/>
  <c r="E62" i="18"/>
  <c r="D62" i="18"/>
  <c r="C62" i="18"/>
  <c r="E61" i="18"/>
  <c r="D61" i="18"/>
  <c r="C61" i="18"/>
  <c r="E60" i="18"/>
  <c r="D60" i="18"/>
  <c r="C60" i="18"/>
  <c r="E59" i="18"/>
  <c r="D59" i="18"/>
  <c r="C59" i="18"/>
  <c r="E58" i="18"/>
  <c r="D58" i="18"/>
  <c r="C58" i="18"/>
  <c r="E57" i="18"/>
  <c r="D57" i="18"/>
  <c r="C57" i="18"/>
  <c r="E56" i="18"/>
  <c r="D56" i="18"/>
  <c r="C56" i="18"/>
  <c r="E55" i="18"/>
  <c r="D55" i="18"/>
  <c r="C55" i="18"/>
  <c r="E54" i="18"/>
  <c r="D54" i="18"/>
  <c r="C54" i="18"/>
  <c r="E53" i="18"/>
  <c r="D53" i="18"/>
  <c r="C53" i="18"/>
  <c r="E52" i="18"/>
  <c r="D52" i="18"/>
  <c r="C52" i="18"/>
  <c r="E51" i="18"/>
  <c r="D51" i="18"/>
  <c r="C51" i="18"/>
  <c r="B91" i="18"/>
  <c r="F91" i="18" s="1"/>
  <c r="B90" i="18"/>
  <c r="B89" i="18"/>
  <c r="B88" i="18"/>
  <c r="B87" i="18"/>
  <c r="F87" i="18" s="1"/>
  <c r="B86" i="18"/>
  <c r="B85" i="18"/>
  <c r="B84" i="18"/>
  <c r="B83" i="18"/>
  <c r="F83" i="18" s="1"/>
  <c r="B82" i="18"/>
  <c r="B81" i="18"/>
  <c r="B80" i="18"/>
  <c r="B79" i="18"/>
  <c r="F79" i="18" s="1"/>
  <c r="B78" i="18"/>
  <c r="B77" i="18"/>
  <c r="B76" i="18"/>
  <c r="B75" i="18"/>
  <c r="F75" i="18" s="1"/>
  <c r="B74" i="18"/>
  <c r="B73" i="18"/>
  <c r="B72" i="18"/>
  <c r="B71" i="18"/>
  <c r="F71" i="18" s="1"/>
  <c r="B70" i="18"/>
  <c r="B69" i="18"/>
  <c r="B68" i="18"/>
  <c r="B67" i="18"/>
  <c r="F67" i="18" s="1"/>
  <c r="B66" i="18"/>
  <c r="B65" i="18"/>
  <c r="B64" i="18"/>
  <c r="B63" i="18"/>
  <c r="F63" i="18" s="1"/>
  <c r="B62" i="18"/>
  <c r="B61" i="18"/>
  <c r="B60" i="18"/>
  <c r="B59" i="18"/>
  <c r="F59" i="18" s="1"/>
  <c r="B58" i="18"/>
  <c r="B57" i="18"/>
  <c r="B56" i="18"/>
  <c r="B55" i="18"/>
  <c r="F55" i="18" s="1"/>
  <c r="B54" i="18"/>
  <c r="B53" i="18"/>
  <c r="B52" i="18"/>
  <c r="B51" i="18"/>
  <c r="F51" i="18" s="1"/>
  <c r="D13" i="17"/>
  <c r="C13" i="17"/>
  <c r="B13" i="17"/>
  <c r="D12" i="17"/>
  <c r="C12" i="17"/>
  <c r="B12" i="17"/>
  <c r="D11" i="17"/>
  <c r="C11" i="17"/>
  <c r="B11" i="17"/>
  <c r="E10" i="17"/>
  <c r="D10" i="17"/>
  <c r="H10" i="17" s="1"/>
  <c r="C10" i="17"/>
  <c r="G10" i="17" s="1"/>
  <c r="B10" i="17"/>
  <c r="F10" i="17" s="1"/>
  <c r="D9" i="17"/>
  <c r="C9" i="17"/>
  <c r="B9" i="17"/>
  <c r="D8" i="17"/>
  <c r="C8" i="17"/>
  <c r="B8" i="17"/>
  <c r="D7" i="17"/>
  <c r="C7" i="17"/>
  <c r="B7" i="17"/>
  <c r="E6" i="17"/>
  <c r="D6" i="17"/>
  <c r="H6" i="17" s="1"/>
  <c r="C6" i="17"/>
  <c r="G6" i="17" s="1"/>
  <c r="B6" i="17"/>
  <c r="F6" i="17" s="1"/>
  <c r="D5" i="17"/>
  <c r="C5" i="17"/>
  <c r="B5" i="17"/>
  <c r="D4" i="17"/>
  <c r="C4" i="17"/>
  <c r="B4" i="17"/>
  <c r="D3" i="17"/>
  <c r="C3" i="17"/>
  <c r="B3" i="17"/>
  <c r="D2" i="17"/>
  <c r="C2" i="17"/>
  <c r="B2" i="17"/>
  <c r="E2" i="17" s="1"/>
  <c r="D13" i="14"/>
  <c r="C13" i="14"/>
  <c r="B13" i="14"/>
  <c r="D12" i="14"/>
  <c r="C12" i="14"/>
  <c r="B12" i="14"/>
  <c r="D11" i="14"/>
  <c r="C11" i="14"/>
  <c r="B11" i="14"/>
  <c r="D10" i="14"/>
  <c r="C10" i="14"/>
  <c r="B10" i="14"/>
  <c r="D9" i="14"/>
  <c r="C9" i="14"/>
  <c r="B9" i="14"/>
  <c r="D8" i="14"/>
  <c r="C8" i="14"/>
  <c r="B8" i="14"/>
  <c r="D7" i="14"/>
  <c r="C7" i="14"/>
  <c r="B7" i="14"/>
  <c r="D6" i="14"/>
  <c r="C6" i="14"/>
  <c r="B6" i="14"/>
  <c r="D5" i="14"/>
  <c r="C5" i="14"/>
  <c r="B5" i="14"/>
  <c r="D4" i="14"/>
  <c r="C4" i="14"/>
  <c r="B4" i="14"/>
  <c r="D3" i="14"/>
  <c r="C3" i="14"/>
  <c r="B3" i="14"/>
  <c r="D2" i="14"/>
  <c r="C2" i="14"/>
  <c r="B2" i="14"/>
  <c r="F56" i="18" l="1"/>
  <c r="F72" i="18"/>
  <c r="F84" i="18"/>
  <c r="F57" i="18"/>
  <c r="F65" i="18"/>
  <c r="F69" i="18"/>
  <c r="F73" i="18"/>
  <c r="F77" i="18"/>
  <c r="F81" i="18"/>
  <c r="F85" i="18"/>
  <c r="F89" i="18"/>
  <c r="F52" i="18"/>
  <c r="F60" i="18"/>
  <c r="F64" i="18"/>
  <c r="F68" i="18"/>
  <c r="F76" i="18"/>
  <c r="F80" i="18"/>
  <c r="F88" i="18"/>
  <c r="F53" i="18"/>
  <c r="F61" i="18"/>
  <c r="F54" i="18"/>
  <c r="F58" i="18"/>
  <c r="F62" i="18"/>
  <c r="F66" i="18"/>
  <c r="F70" i="18"/>
  <c r="F74" i="18"/>
  <c r="F78" i="18"/>
  <c r="F82" i="18"/>
  <c r="F86" i="18"/>
  <c r="F90" i="18"/>
  <c r="F7" i="17"/>
  <c r="H9" i="17"/>
  <c r="F12" i="17"/>
  <c r="G13" i="17"/>
  <c r="H2" i="17"/>
  <c r="H7" i="17"/>
  <c r="H12" i="17"/>
  <c r="F3" i="17"/>
  <c r="G9" i="17"/>
  <c r="G2" i="17"/>
  <c r="H3" i="17"/>
  <c r="F2" i="17"/>
  <c r="E5" i="17"/>
  <c r="F5" i="17" s="1"/>
  <c r="E9" i="17"/>
  <c r="F9" i="17" s="1"/>
  <c r="E13" i="17"/>
  <c r="F13" i="17" s="1"/>
  <c r="E4" i="17"/>
  <c r="G4" i="17" s="1"/>
  <c r="E8" i="17"/>
  <c r="G8" i="17" s="1"/>
  <c r="E12" i="17"/>
  <c r="G12" i="17" s="1"/>
  <c r="E3" i="17"/>
  <c r="G3" i="17" s="1"/>
  <c r="E7" i="17"/>
  <c r="G7" i="17" s="1"/>
  <c r="E11" i="17"/>
  <c r="H11" i="17" s="1"/>
  <c r="E10" i="14"/>
  <c r="E8" i="14"/>
  <c r="E6" i="14"/>
  <c r="F11" i="17" l="1"/>
  <c r="H8" i="17"/>
  <c r="F8" i="17"/>
  <c r="G5" i="17"/>
  <c r="H4" i="17"/>
  <c r="H13" i="17"/>
  <c r="H5" i="17"/>
  <c r="G11" i="17"/>
  <c r="F4" i="17"/>
  <c r="F10" i="14"/>
  <c r="F8" i="14"/>
  <c r="G8" i="14"/>
  <c r="E4" i="14"/>
  <c r="F4" i="14" s="1"/>
  <c r="H8" i="14"/>
  <c r="H6" i="14"/>
  <c r="H10" i="14"/>
  <c r="F6" i="14"/>
  <c r="E2" i="14"/>
  <c r="F2" i="14" s="1"/>
  <c r="E5" i="14"/>
  <c r="F5" i="14" s="1"/>
  <c r="E9" i="14"/>
  <c r="G9" i="14" s="1"/>
  <c r="E13" i="14"/>
  <c r="F13" i="14" s="1"/>
  <c r="G6" i="14"/>
  <c r="G10" i="14"/>
  <c r="E12" i="14"/>
  <c r="H12" i="14" s="1"/>
  <c r="E3" i="14"/>
  <c r="H3" i="14" s="1"/>
  <c r="E7" i="14"/>
  <c r="H7" i="14" s="1"/>
  <c r="E11" i="14"/>
  <c r="H11" i="14" s="1"/>
  <c r="P4115" i="1"/>
  <c r="H5" i="14" l="1"/>
  <c r="G5" i="14"/>
  <c r="H13" i="14"/>
  <c r="G13" i="14"/>
  <c r="F9" i="14"/>
  <c r="G4" i="14"/>
  <c r="H9" i="14"/>
  <c r="F12" i="14"/>
  <c r="H4" i="14"/>
  <c r="H2" i="14"/>
  <c r="G12" i="14"/>
  <c r="G11" i="14"/>
  <c r="G3" i="14"/>
  <c r="F3" i="14"/>
  <c r="G2" i="14"/>
  <c r="F7" i="14"/>
  <c r="G7" i="14"/>
  <c r="F11" i="14"/>
  <c r="D33" i="12"/>
  <c r="C33" i="12"/>
  <c r="D32" i="12"/>
  <c r="C32" i="12"/>
  <c r="E32" i="12" s="1"/>
  <c r="D31" i="12"/>
  <c r="C31" i="12"/>
  <c r="D30" i="12"/>
  <c r="C30" i="12"/>
  <c r="D29" i="12"/>
  <c r="C29" i="12"/>
  <c r="D28" i="12"/>
  <c r="C28" i="12"/>
  <c r="E28" i="12" s="1"/>
  <c r="D27" i="12"/>
  <c r="C27" i="12"/>
  <c r="D26" i="12"/>
  <c r="C26" i="12"/>
  <c r="D25" i="12"/>
  <c r="C25" i="12"/>
  <c r="D24" i="12"/>
  <c r="C24" i="12"/>
  <c r="E24" i="12" s="1"/>
  <c r="D23" i="12"/>
  <c r="C23" i="12"/>
  <c r="D22" i="12"/>
  <c r="C22" i="12"/>
  <c r="B33" i="12"/>
  <c r="B32" i="12"/>
  <c r="B31" i="12"/>
  <c r="B30" i="12"/>
  <c r="E30" i="12" s="1"/>
  <c r="B29" i="12"/>
  <c r="E29" i="12" s="1"/>
  <c r="B28" i="12"/>
  <c r="B27" i="12"/>
  <c r="E27" i="12" s="1"/>
  <c r="B26" i="12"/>
  <c r="B25" i="12"/>
  <c r="E25" i="12" s="1"/>
  <c r="B24" i="12"/>
  <c r="B23" i="12"/>
  <c r="B22" i="12"/>
  <c r="E22" i="12" s="1"/>
  <c r="E23" i="12"/>
  <c r="E31" i="12"/>
  <c r="D34" i="12"/>
  <c r="C34" i="12"/>
  <c r="B34" i="12"/>
  <c r="E34" i="12" s="1"/>
  <c r="R2" i="1"/>
  <c r="E26" i="12" l="1"/>
  <c r="E33" i="12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412" i="1" l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E27" i="7"/>
  <c r="D27" i="7"/>
  <c r="C27" i="7"/>
  <c r="E26" i="7"/>
  <c r="D26" i="7"/>
  <c r="C26" i="7"/>
  <c r="E25" i="7"/>
  <c r="D25" i="7"/>
  <c r="C25" i="7"/>
  <c r="E24" i="7"/>
  <c r="D24" i="7"/>
  <c r="C24" i="7"/>
  <c r="E23" i="7"/>
  <c r="D23" i="7"/>
  <c r="C23" i="7"/>
  <c r="E22" i="7"/>
  <c r="D22" i="7"/>
  <c r="C22" i="7"/>
  <c r="E21" i="7"/>
  <c r="D21" i="7"/>
  <c r="F21" i="7" s="1"/>
  <c r="C21" i="7"/>
  <c r="E20" i="7"/>
  <c r="D20" i="7"/>
  <c r="C20" i="7"/>
  <c r="E19" i="7"/>
  <c r="D19" i="7"/>
  <c r="C19" i="7"/>
  <c r="E18" i="7"/>
  <c r="D18" i="7"/>
  <c r="C18" i="7"/>
  <c r="B19" i="7"/>
  <c r="B20" i="7"/>
  <c r="B21" i="7"/>
  <c r="B22" i="7"/>
  <c r="B23" i="7"/>
  <c r="B24" i="7"/>
  <c r="B25" i="7"/>
  <c r="B26" i="7"/>
  <c r="F26" i="7" s="1"/>
  <c r="B27" i="7"/>
  <c r="B18" i="7"/>
  <c r="F27" i="7" l="1"/>
  <c r="F23" i="7"/>
  <c r="F19" i="7"/>
  <c r="F20" i="7"/>
  <c r="F24" i="7"/>
  <c r="F18" i="7"/>
  <c r="F25" i="7"/>
  <c r="F22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2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<sst xmlns="http://schemas.openxmlformats.org/spreadsheetml/2006/main" count="25040" uniqueCount="8402">
  <si>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</si>
  <si>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</si>
  <si>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</si>
  <si>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</si>
  <si>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</si>
  <si>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</si>
  <si>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</si>
  <si>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</si>
  <si>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</si>
  <si>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</si>
  <si>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</si>
  <si>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</si>
  <si>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</si>
  <si>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</si>
  <si>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</si>
  <si>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</si>
  <si>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</si>
  <si>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</si>
  <si>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</si>
  <si>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</si>
  <si>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</si>
  <si>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</si>
  <si>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</si>
  <si>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</si>
  <si>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</si>
  <si>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</si>
  <si>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</si>
  <si>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</si>
  <si>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</si>
  <si>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</si>
  <si>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</si>
  <si>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</si>
  <si>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</si>
  <si>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</si>
  <si>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</si>
  <si>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</si>
  <si>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</si>
  <si>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</si>
  <si>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</si>
  <si>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</si>
  <si>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</si>
  <si>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</si>
  <si>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</si>
  <si>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</si>
  <si>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</si>
  <si>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</si>
  <si>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</si>
  <si>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</si>
  <si>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</si>
  <si>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</si>
  <si>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</si>
  <si>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</si>
  <si>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</si>
  <si>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</si>
  <si>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</si>
  <si>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</si>
  <si>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</si>
  <si>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</si>
  <si>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</si>
  <si>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</si>
  <si>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</si>
  <si>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</si>
  <si>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</si>
  <si>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</si>
  <si>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</si>
  <si>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</si>
  <si>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</si>
  <si>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</si>
  <si>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</si>
  <si>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</si>
  <si>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</si>
  <si>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</si>
  <si>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</si>
  <si>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</si>
  <si>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</si>
  <si>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</si>
  <si>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</si>
  <si>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</si>
  <si>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</si>
  <si>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</si>
  <si>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</si>
  <si>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</si>
  <si>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</si>
  <si>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</si>
  <si>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</si>
  <si>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</si>
  <si>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</si>
  <si>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</si>
  <si>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</si>
  <si>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</si>
  <si>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</si>
  <si>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</si>
  <si>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</si>
  <si>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</si>
  <si>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</si>
  <si>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</si>
  <si>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</si>
  <si>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</si>
  <si>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</si>
  <si>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</si>
  <si>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</si>
  <si>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</si>
  <si>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</si>
  <si>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</si>
  <si>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</si>
  <si>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</si>
  <si>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</si>
  <si>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</si>
  <si>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</si>
  <si>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</si>
  <si>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</si>
  <si>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</si>
  <si>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</si>
  <si>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</si>
  <si>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</si>
  <si>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</si>
  <si>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</si>
  <si>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</si>
  <si>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</si>
  <si>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</si>
  <si>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</si>
  <si>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</si>
  <si>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</si>
  <si>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</si>
  <si>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</si>
  <si>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</si>
  <si>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</si>
  <si>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</si>
  <si>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</si>
  <si>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</si>
  <si>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</si>
  <si>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</si>
  <si>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</si>
  <si>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</si>
  <si>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</si>
  <si>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</si>
  <si>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</si>
  <si>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</si>
  <si>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</si>
  <si>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</si>
  <si>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</si>
  <si>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</si>
  <si>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</si>
  <si>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</si>
  <si>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</si>
  <si>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</si>
  <si>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</si>
  <si>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</si>
  <si>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</si>
  <si>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</si>
  <si>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</si>
  <si>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</si>
  <si>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</si>
  <si>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</si>
  <si>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</si>
  <si>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</si>
  <si>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</si>
  <si>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</si>
  <si>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</si>
  <si>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</si>
  <si>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</si>
  <si>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</si>
  <si>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</si>
  <si>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</si>
  <si>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</si>
  <si>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</si>
  <si>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</si>
  <si>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</si>
  <si>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</si>
  <si>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</si>
  <si>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</si>
  <si>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</si>
  <si>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</si>
  <si>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</si>
  <si>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</si>
  <si>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</si>
  <si>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</si>
  <si>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</si>
  <si>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</si>
  <si>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</si>
  <si>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</si>
  <si>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</si>
  <si>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</si>
  <si>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</si>
  <si>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</si>
  <si>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</si>
  <si>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</si>
  <si>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</si>
  <si>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</si>
  <si>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</si>
  <si>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</si>
  <si>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</si>
  <si>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</si>
  <si>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</si>
  <si>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</si>
  <si>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</si>
  <si>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</si>
  <si>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</si>
  <si>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</si>
  <si>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</si>
  <si>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</si>
  <si>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</si>
  <si>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</si>
  <si>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</si>
  <si>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</si>
  <si>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</si>
  <si>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</si>
  <si>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</si>
  <si>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</si>
  <si>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</si>
  <si>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</si>
  <si>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</si>
  <si>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</si>
  <si>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</si>
  <si>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</si>
  <si>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</si>
  <si>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</si>
  <si>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</si>
  <si>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</si>
  <si>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</si>
  <si>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</si>
  <si>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</si>
  <si>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</si>
  <si>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</si>
  <si>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</si>
  <si>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</si>
  <si>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</si>
  <si>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</si>
  <si>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</si>
  <si>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</si>
  <si>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</si>
  <si>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</si>
  <si>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</si>
  <si>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</si>
  <si>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</si>
  <si>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</si>
  <si>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</si>
  <si>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</si>
  <si>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</si>
  <si>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</si>
  <si>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</si>
  <si>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</si>
  <si>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</si>
  <si>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</si>
  <si>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</si>
  <si>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</si>
  <si>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</si>
  <si>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</si>
  <si>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</si>
  <si>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</si>
  <si>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</si>
  <si>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</si>
  <si>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</si>
  <si>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</si>
  <si>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</si>
  <si>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</si>
  <si>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</si>
  <si>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</si>
  <si>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</si>
  <si>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</si>
  <si>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</si>
  <si>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</si>
  <si>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</si>
  <si>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</si>
  <si>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</si>
  <si>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</si>
  <si>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</si>
  <si>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</si>
  <si>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</si>
  <si>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</si>
  <si>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</si>
  <si>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</si>
  <si>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</si>
  <si>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</si>
  <si>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</si>
  <si>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</si>
  <si>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</si>
  <si>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</si>
  <si>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</si>
  <si>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</si>
  <si>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</si>
  <si>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</si>
  <si>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</si>
  <si>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</si>
  <si>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</si>
  <si>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</si>
  <si>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</si>
  <si>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</si>
  <si>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</si>
  <si>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</si>
  <si>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</si>
  <si>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</si>
  <si>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</si>
  <si>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</si>
  <si>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</si>
  <si>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</si>
  <si>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</si>
  <si>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</si>
  <si>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</si>
  <si>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</si>
  <si>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</si>
  <si>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</si>
  <si>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</si>
  <si>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</si>
  <si>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</si>
  <si>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</si>
  <si>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</si>
  <si>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</si>
  <si>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</si>
  <si>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</si>
  <si>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</si>
  <si>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</si>
  <si>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</si>
  <si>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</si>
  <si>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</si>
  <si>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</si>
  <si>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</si>
  <si>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</si>
  <si>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</si>
  <si>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</si>
  <si>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</si>
  <si>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</si>
  <si>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</si>
  <si>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</si>
  <si>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</si>
  <si>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</si>
  <si>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</si>
  <si>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</si>
  <si>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</si>
  <si>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</si>
  <si>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</si>
  <si>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</si>
  <si>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</si>
  <si>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</si>
  <si>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</si>
  <si>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</si>
  <si>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</si>
  <si>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</si>
  <si>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</si>
  <si>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</si>
  <si>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</si>
  <si>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</si>
  <si>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</si>
  <si>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</si>
  <si>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</si>
  <si>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</si>
  <si>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</si>
  <si>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</si>
  <si>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</si>
  <si>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</si>
  <si>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</si>
  <si>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</si>
  <si>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</si>
  <si>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</si>
  <si>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</si>
  <si>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</si>
  <si>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</si>
  <si>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</si>
  <si>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</si>
  <si>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</si>
  <si>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</si>
  <si>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</si>
  <si>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</si>
  <si>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</si>
  <si>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</si>
  <si>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</si>
  <si>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</si>
  <si>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</si>
  <si>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</si>
  <si>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</si>
  <si>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</si>
  <si>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</si>
  <si>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</si>
  <si>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</si>
  <si>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</si>
  <si>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</si>
  <si>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</si>
  <si>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</si>
  <si>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</si>
  <si>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</si>
  <si>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</si>
  <si>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</si>
  <si>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</si>
  <si>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</si>
  <si>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</si>
  <si>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</si>
  <si>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</si>
  <si>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</si>
  <si>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</si>
  <si>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</si>
  <si>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</si>
  <si>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</si>
  <si>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</si>
  <si>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</si>
  <si>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</si>
  <si>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</si>
  <si>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</si>
  <si>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</si>
  <si>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</si>
  <si>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</si>
  <si>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</si>
  <si>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</si>
  <si>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</si>
  <si>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</si>
  <si>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</si>
  <si>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</si>
  <si>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</si>
  <si>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</si>
  <si>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</si>
  <si>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</si>
  <si>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</si>
  <si>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</si>
  <si>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</si>
  <si>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</si>
  <si>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</si>
  <si>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</si>
  <si>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</si>
  <si>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</si>
  <si>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</si>
  <si>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</si>
  <si>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</si>
  <si>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</si>
  <si>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</si>
  <si>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</si>
  <si>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</si>
  <si>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</si>
  <si>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</si>
  <si>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</si>
  <si>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</si>
  <si>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</si>
  <si>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</si>
  <si>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</si>
  <si>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</si>
  <si>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</si>
  <si>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</si>
  <si>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</si>
  <si>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</si>
  <si>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</si>
  <si>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</si>
  <si>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</si>
  <si>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</si>
  <si>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</si>
  <si>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</si>
  <si>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</si>
  <si>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</si>
  <si>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</si>
  <si>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</si>
  <si>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</si>
  <si>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</si>
  <si>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</si>
  <si>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</si>
  <si>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</si>
  <si>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</si>
  <si>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</si>
  <si>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</si>
  <si>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</si>
  <si>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</si>
  <si>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</si>
  <si>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</si>
  <si>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</si>
  <si>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</si>
  <si>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</si>
  <si>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</si>
  <si>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</si>
  <si>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</si>
  <si>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</si>
  <si>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</si>
  <si>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</si>
  <si>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</si>
  <si>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</si>
  <si>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</si>
  <si>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</si>
  <si>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</si>
  <si>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</si>
  <si>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</si>
  <si>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</si>
  <si>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</si>
  <si>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</si>
  <si>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</si>
  <si>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</si>
  <si>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</si>
  <si>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</si>
  <si>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</si>
  <si>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</si>
  <si>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</si>
  <si>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</si>
  <si>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</si>
  <si>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</si>
  <si>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</si>
  <si>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</si>
  <si>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</si>
  <si>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</si>
  <si>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</si>
  <si>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</si>
  <si>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</si>
  <si>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</si>
  <si>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</si>
  <si>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</si>
  <si>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</si>
  <si>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</si>
  <si>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</si>
  <si>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</si>
  <si>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</si>
  <si>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</si>
  <si>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</si>
  <si>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</si>
  <si>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</si>
  <si>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</si>
  <si>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</si>
  <si>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</si>
  <si>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</si>
  <si>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</si>
  <si>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</si>
  <si>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</si>
  <si>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</si>
  <si>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</si>
  <si>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</si>
  <si>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</si>
  <si>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</si>
  <si>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</si>
  <si>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</si>
  <si>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</si>
  <si>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</si>
  <si>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</si>
  <si>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</si>
  <si>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</si>
  <si>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</si>
  <si>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</si>
  <si>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</si>
  <si>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</si>
  <si>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</si>
  <si>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</si>
  <si>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</si>
  <si>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</si>
  <si>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</si>
  <si>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</si>
  <si>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</si>
  <si>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</si>
  <si>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</si>
  <si>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</si>
  <si>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</si>
  <si>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</si>
  <si>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</si>
  <si>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</si>
  <si>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</si>
  <si>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</si>
  <si>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</si>
  <si>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</si>
  <si>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</si>
  <si>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</si>
  <si>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</si>
  <si>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</si>
  <si>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</si>
  <si>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</si>
  <si>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</si>
  <si>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</si>
  <si>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</si>
  <si>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</si>
  <si>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</si>
  <si>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</si>
  <si>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</si>
  <si>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</si>
  <si>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</si>
  <si>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</si>
  <si>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</si>
  <si>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</si>
  <si>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</si>
  <si>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</si>
  <si>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</si>
  <si>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</si>
  <si>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</si>
  <si>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</si>
  <si>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</si>
  <si>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</si>
  <si>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</si>
  <si>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</si>
  <si>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</si>
  <si>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</si>
  <si>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</si>
  <si>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</si>
  <si>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</si>
  <si>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</si>
  <si>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</si>
  <si>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</si>
  <si>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</si>
  <si>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</si>
  <si>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</si>
  <si>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</si>
  <si>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</si>
  <si>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</si>
  <si>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</si>
  <si>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</si>
  <si>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</si>
  <si>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</si>
  <si>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</si>
  <si>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</si>
  <si>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</si>
  <si>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</si>
  <si>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</si>
  <si>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</si>
  <si>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</si>
  <si>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</si>
  <si>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</si>
  <si>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</si>
  <si>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</si>
  <si>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</si>
  <si>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</si>
  <si>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</si>
  <si>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</si>
  <si>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</si>
  <si>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</si>
  <si>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</si>
  <si>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</si>
  <si>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</si>
  <si>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</si>
  <si>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</si>
  <si>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</si>
  <si>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</si>
  <si>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</si>
  <si>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</si>
  <si>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</si>
  <si>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</si>
  <si>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</si>
  <si>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</si>
  <si>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</si>
  <si>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</si>
  <si>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</si>
  <si>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</si>
  <si>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</si>
  <si>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</si>
  <si>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</si>
  <si>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</si>
  <si>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</si>
  <si>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</si>
  <si>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</si>
  <si>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</si>
  <si>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</si>
  <si>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</si>
  <si>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</si>
  <si>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</si>
  <si>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</si>
  <si>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</si>
  <si>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</si>
  <si>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</si>
  <si>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</si>
  <si>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</si>
  <si>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</si>
  <si>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</si>
  <si>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</si>
  <si>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</si>
  <si>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</si>
  <si>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</si>
  <si>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</si>
  <si>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</si>
  <si>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</si>
  <si>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</si>
  <si>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</si>
  <si>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</si>
  <si>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</si>
  <si>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</si>
  <si>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</si>
  <si>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</si>
  <si>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</si>
  <si>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</si>
  <si>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</si>
  <si>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</si>
  <si>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</si>
  <si>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</si>
  <si>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</si>
  <si>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</si>
  <si>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</si>
  <si>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</si>
  <si>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</si>
  <si>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</si>
  <si>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</si>
  <si>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</si>
  <si>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</si>
  <si>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</si>
  <si>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</si>
  <si>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</si>
  <si>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</si>
  <si>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</si>
  <si>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</si>
  <si>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</si>
  <si>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</si>
  <si>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</si>
  <si>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</si>
  <si>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</si>
  <si>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</si>
  <si>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</si>
  <si>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</si>
  <si>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</si>
  <si>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</si>
  <si>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</si>
  <si>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</si>
  <si>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</si>
  <si>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</si>
  <si>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</si>
  <si>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</si>
  <si>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</si>
  <si>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</si>
  <si>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</si>
  <si>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</si>
  <si>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</si>
  <si>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</si>
  <si>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</si>
  <si>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</si>
  <si>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</si>
  <si>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</si>
  <si>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</si>
  <si>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</si>
  <si>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</si>
  <si>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</si>
  <si>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</si>
  <si>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</si>
  <si>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</si>
  <si>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</si>
  <si>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</si>
  <si>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</si>
  <si>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</si>
  <si>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</si>
  <si>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</si>
  <si>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</si>
  <si>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</si>
  <si>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</si>
  <si>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</si>
  <si>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</si>
  <si>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</si>
  <si>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</si>
  <si>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</si>
  <si>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</si>
  <si>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</si>
  <si>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</si>
  <si>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</si>
  <si>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</si>
  <si>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</si>
  <si>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</si>
  <si>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</si>
  <si>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</si>
  <si>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</si>
  <si>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</si>
  <si>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</si>
  <si>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</si>
  <si>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</si>
  <si>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</si>
  <si>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</si>
  <si>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</si>
  <si>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</si>
  <si>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</si>
  <si>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</si>
  <si>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</si>
  <si>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</si>
  <si>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</si>
  <si>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</si>
  <si>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</si>
  <si>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</si>
  <si>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</si>
  <si>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</si>
  <si>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</si>
  <si>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</si>
  <si>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</si>
  <si>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</si>
  <si>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</si>
  <si>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</si>
  <si>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</si>
  <si>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</si>
  <si>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</si>
  <si>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</si>
  <si>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</si>
  <si>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</si>
  <si>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</si>
  <si>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</si>
  <si>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</si>
  <si>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</si>
  <si>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</si>
  <si>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</si>
  <si>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</si>
  <si>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</si>
  <si>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</si>
  <si>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</si>
  <si>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</si>
  <si>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</si>
  <si>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</si>
  <si>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</si>
  <si>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</si>
  <si>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</si>
  <si>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</si>
  <si>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</si>
  <si>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</si>
  <si>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</si>
  <si>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</si>
  <si>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</si>
  <si>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</si>
  <si>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</si>
  <si>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</si>
  <si>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</si>
  <si>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</si>
  <si>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</si>
  <si>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</si>
  <si>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</si>
  <si>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</si>
  <si>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</si>
  <si>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</si>
  <si>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</si>
  <si>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</si>
  <si>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</si>
  <si>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</si>
  <si>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</si>
  <si>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</si>
  <si>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</si>
  <si>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</si>
  <si>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</si>
  <si>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</si>
  <si>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</si>
  <si>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</si>
  <si>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</si>
  <si>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</si>
  <si>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</si>
  <si>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</si>
  <si>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</si>
  <si>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</si>
  <si>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</si>
  <si>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</si>
  <si>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</si>
  <si>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</si>
  <si>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</si>
  <si>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</si>
  <si>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</si>
  <si>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</si>
  <si>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</si>
  <si>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</si>
  <si>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</si>
  <si>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</si>
  <si>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</si>
  <si>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</si>
  <si>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</si>
  <si>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</si>
  <si>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</si>
  <si>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</si>
  <si>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</si>
  <si>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</si>
  <si>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</si>
  <si>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</si>
  <si>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</si>
  <si>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</si>
  <si>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</si>
  <si>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</si>
  <si>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</si>
  <si>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</si>
  <si>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</si>
  <si>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</si>
  <si>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</si>
  <si>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</si>
  <si>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</si>
  <si>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</si>
  <si>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</si>
  <si>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</si>
  <si>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</si>
  <si>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</si>
  <si>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</si>
  <si>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</si>
  <si>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</si>
  <si>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</si>
  <si>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</si>
  <si>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</si>
  <si>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</si>
  <si>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</si>
  <si>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</si>
  <si>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</si>
  <si>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</si>
  <si>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</si>
  <si>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</si>
  <si>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</si>
  <si>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</si>
  <si>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</si>
  <si>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</si>
  <si>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</si>
  <si>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</si>
  <si>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</si>
  <si>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</si>
  <si>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</si>
  <si>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</si>
  <si>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</si>
  <si>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</si>
  <si>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</si>
  <si>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</si>
  <si>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</si>
  <si>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</si>
  <si>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</si>
  <si>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</si>
  <si>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</si>
  <si>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</si>
  <si>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</si>
  <si>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</si>
  <si>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</si>
  <si>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</si>
  <si>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</si>
  <si>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</si>
  <si>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</si>
  <si>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</si>
  <si>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</si>
  <si>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</si>
  <si>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</si>
  <si>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</si>
  <si>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</si>
  <si>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</si>
  <si>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</si>
  <si>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</si>
  <si>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</si>
  <si>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</si>
  <si>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</si>
  <si>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</si>
  <si>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</si>
  <si>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</si>
  <si>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</si>
  <si>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</si>
  <si>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</si>
  <si>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</si>
  <si>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</si>
  <si>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</si>
  <si>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</si>
  <si>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</si>
  <si>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</si>
  <si>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</si>
  <si>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</si>
  <si>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</si>
  <si>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</si>
  <si>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</si>
  <si>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</si>
  <si>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</si>
  <si>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</si>
  <si>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</si>
  <si>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</si>
  <si>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</si>
  <si>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</si>
  <si>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</si>
  <si>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</si>
  <si>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</si>
  <si>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</si>
  <si>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</si>
  <si>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</si>
  <si>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</si>
  <si>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</si>
  <si>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</si>
  <si>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</si>
  <si>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</si>
  <si>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</si>
  <si>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</si>
  <si>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</si>
  <si>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</si>
  <si>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</si>
  <si>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</si>
  <si>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</si>
  <si>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</si>
  <si>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</si>
  <si>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</si>
  <si>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</si>
  <si>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</si>
  <si>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</si>
  <si>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</si>
  <si>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</si>
  <si>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</si>
  <si>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</si>
  <si>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</si>
  <si>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</si>
  <si>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</si>
  <si>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</si>
  <si>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</si>
  <si>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</si>
  <si>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</si>
  <si>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</si>
  <si>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</si>
  <si>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</si>
  <si>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</si>
  <si>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</si>
  <si>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</si>
  <si>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</si>
  <si>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</si>
  <si>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</si>
  <si>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</si>
  <si>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</si>
  <si>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</si>
  <si>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</si>
  <si>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</si>
  <si>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</si>
  <si>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</si>
  <si>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</si>
  <si>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</si>
  <si>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</si>
  <si>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</si>
  <si>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</si>
  <si>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</si>
  <si>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</si>
  <si>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</si>
  <si>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</si>
  <si>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</si>
  <si>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</si>
  <si>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</si>
  <si>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</si>
  <si>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</si>
  <si>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</si>
  <si>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</si>
  <si>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</si>
  <si>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</si>
  <si>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</si>
  <si>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</si>
  <si>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</si>
  <si>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</si>
  <si>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</si>
  <si>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</si>
  <si>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</si>
  <si>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</si>
  <si>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</si>
  <si>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</si>
  <si>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</si>
  <si>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</si>
  <si>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</si>
  <si>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</si>
  <si>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</si>
  <si>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</si>
  <si>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</si>
  <si>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</si>
  <si>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</si>
  <si>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</si>
  <si>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</si>
  <si>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</si>
  <si>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</si>
  <si>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</si>
  <si>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</si>
  <si>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</si>
  <si>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</si>
  <si>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</si>
  <si>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</si>
  <si>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</si>
  <si>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</si>
  <si>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</si>
  <si>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</si>
  <si>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</si>
  <si>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</si>
  <si>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</si>
  <si>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</si>
  <si>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</si>
  <si>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</si>
  <si>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</si>
  <si>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</si>
  <si>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</si>
  <si>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</si>
  <si>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</si>
  <si>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</si>
  <si>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</si>
  <si>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</si>
  <si>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</si>
  <si>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</si>
  <si>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</si>
  <si>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</si>
  <si>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</si>
  <si>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</si>
  <si>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</si>
  <si>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</si>
  <si>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</si>
  <si>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</si>
  <si>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</si>
  <si>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</si>
  <si>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</si>
  <si>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</si>
  <si>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</si>
  <si>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</si>
  <si>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</si>
  <si>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</si>
  <si>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</si>
  <si>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</si>
  <si>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</si>
  <si>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</si>
  <si>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</si>
  <si>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</si>
  <si>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</si>
  <si>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</si>
  <si>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</si>
  <si>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</si>
  <si>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</si>
  <si>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</si>
  <si>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</si>
  <si>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</si>
  <si>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</si>
  <si>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</si>
  <si>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</si>
  <si>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</si>
  <si>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</si>
  <si>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</si>
  <si>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</si>
  <si>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</si>
  <si>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</si>
  <si>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</si>
  <si>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</si>
  <si>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</si>
  <si>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</si>
  <si>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</si>
  <si>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</si>
  <si>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</si>
  <si>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</si>
  <si>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</si>
  <si>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</si>
  <si>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</si>
  <si>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</si>
  <si>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</si>
  <si>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</si>
  <si>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</si>
  <si>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</si>
  <si>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</si>
  <si>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</si>
  <si>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</si>
  <si>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</si>
  <si>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</si>
  <si>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</si>
  <si>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</si>
  <si>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</si>
  <si>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</si>
  <si>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</si>
  <si>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</si>
  <si>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</si>
  <si>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</si>
  <si>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</si>
  <si>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</si>
  <si>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</si>
  <si>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</si>
  <si>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</si>
  <si>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</si>
  <si>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</si>
  <si>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</si>
  <si>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</si>
  <si>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</si>
  <si>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</si>
  <si>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</si>
  <si>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</si>
  <si>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</si>
  <si>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</si>
  <si>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</si>
  <si>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</si>
  <si>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</si>
  <si>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</si>
  <si>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</si>
  <si>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</si>
  <si>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</si>
  <si>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</si>
  <si>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</si>
  <si>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</si>
  <si>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</si>
  <si>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</si>
  <si>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</si>
  <si>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</si>
  <si>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</si>
  <si>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</si>
  <si>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</si>
  <si>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</si>
  <si>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</si>
  <si>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</si>
  <si>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</si>
  <si>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</si>
  <si>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</si>
  <si>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</si>
  <si>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</si>
  <si>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</si>
  <si>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</si>
  <si>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</si>
  <si>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</si>
  <si>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</si>
  <si>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</si>
  <si>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</si>
  <si>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</si>
  <si>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</si>
  <si>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</si>
  <si>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</si>
  <si>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</si>
  <si>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</si>
  <si>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</si>
  <si>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</si>
  <si>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</si>
  <si>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</si>
  <si>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</si>
  <si>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</si>
  <si>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</si>
  <si>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</si>
  <si>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</si>
  <si>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</si>
  <si>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</si>
  <si>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</si>
  <si>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</si>
  <si>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</si>
  <si>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</si>
  <si>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</si>
  <si>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</si>
  <si>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</si>
  <si>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</si>
  <si>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</si>
  <si>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</si>
  <si>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</si>
  <si>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</si>
  <si>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</si>
  <si>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</si>
  <si>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</si>
  <si>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</si>
  <si>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</si>
  <si>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</si>
  <si>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</si>
  <si>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</si>
  <si>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</si>
  <si>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</si>
  <si>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</si>
  <si>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</si>
  <si>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</si>
  <si>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</si>
  <si>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</si>
  <si>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</si>
  <si>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</si>
  <si>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</si>
  <si>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</si>
  <si>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</si>
  <si>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</si>
  <si>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</si>
  <si>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</si>
  <si>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</si>
  <si>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</si>
  <si>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</si>
  <si>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</si>
  <si>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</si>
  <si>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</si>
  <si>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</si>
  <si>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</si>
  <si>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</si>
  <si>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</si>
  <si>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</si>
  <si>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</si>
  <si>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</si>
  <si>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</si>
  <si>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</si>
  <si>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</si>
  <si>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</si>
  <si>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</si>
  <si>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</si>
  <si>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</si>
  <si>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</si>
  <si>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</si>
  <si>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</si>
  <si>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</si>
  <si>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</si>
  <si>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</si>
  <si>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</si>
  <si>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</si>
  <si>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</si>
  <si>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</si>
  <si>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</si>
  <si>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</si>
  <si>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</si>
  <si>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</si>
  <si>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</si>
  <si>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</si>
  <si>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</si>
  <si>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</si>
  <si>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</si>
  <si>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</si>
  <si>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</si>
  <si>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</si>
  <si>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</si>
  <si>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</si>
  <si>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</si>
  <si>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</si>
  <si>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</si>
  <si>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</si>
  <si>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</si>
  <si>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</si>
  <si>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</si>
  <si>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</si>
  <si>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</si>
  <si>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</si>
  <si>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</si>
  <si>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</si>
  <si>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</si>
  <si>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</si>
  <si>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</si>
  <si>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</si>
  <si>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</si>
  <si>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</si>
  <si>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</si>
  <si>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</si>
  <si>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</si>
  <si>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</si>
  <si>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</si>
  <si>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</si>
  <si>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</si>
  <si>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</si>
  <si>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</si>
  <si>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</si>
  <si>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</si>
  <si>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</si>
  <si>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</si>
  <si>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</si>
  <si>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</si>
  <si>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</si>
  <si>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</si>
  <si>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</si>
  <si>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</si>
  <si>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</si>
  <si>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</si>
  <si>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</si>
  <si>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</si>
  <si>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</si>
  <si>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</si>
  <si>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</si>
  <si>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</si>
  <si>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</si>
  <si>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</si>
  <si>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</si>
  <si>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</si>
  <si>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</si>
  <si>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</si>
  <si>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</si>
  <si>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</si>
  <si>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</si>
  <si>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</si>
  <si>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</si>
  <si>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</si>
  <si>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</si>
  <si>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</si>
  <si>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</si>
  <si>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</si>
  <si>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</si>
  <si>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</si>
  <si>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</si>
  <si>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</si>
  <si>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</si>
  <si>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</si>
  <si>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</si>
  <si>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</si>
  <si>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</si>
  <si>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</si>
  <si>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</si>
  <si>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</si>
  <si>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</si>
  <si>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</si>
  <si>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</si>
  <si>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</si>
  <si>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</si>
  <si>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</si>
  <si>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</si>
  <si>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</si>
  <si>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</si>
  <si>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</si>
  <si>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</si>
  <si>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</si>
  <si>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</si>
  <si>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</si>
  <si>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</si>
  <si>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</si>
  <si>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</si>
  <si>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</si>
  <si>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</si>
  <si>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</si>
  <si>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</si>
  <si>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</si>
  <si>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</si>
  <si>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</si>
  <si>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</si>
  <si>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</si>
  <si>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</si>
  <si>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</si>
  <si>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</si>
  <si>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</si>
  <si>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</si>
  <si>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</si>
  <si>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</si>
  <si>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</si>
  <si>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</si>
  <si>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</si>
  <si>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</si>
  <si>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</si>
  <si>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</si>
  <si>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</si>
  <si>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</si>
  <si>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</si>
  <si>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</si>
  <si>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</si>
  <si>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</si>
  <si>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</si>
  <si>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</si>
  <si>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</si>
  <si>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</si>
  <si>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</si>
  <si>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</si>
  <si>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</si>
  <si>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</si>
  <si>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</si>
  <si>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</si>
  <si>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</si>
  <si>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</si>
  <si>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</si>
  <si>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</si>
  <si>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</si>
  <si>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</si>
  <si>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</si>
  <si>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</si>
  <si>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</si>
  <si>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</si>
  <si>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</si>
  <si>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</si>
  <si>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</si>
  <si>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</si>
  <si>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</si>
  <si>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</si>
  <si>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</si>
  <si>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</si>
  <si>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</si>
  <si>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</si>
  <si>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</si>
  <si>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</si>
  <si>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</si>
  <si>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</si>
  <si>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</si>
  <si>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</si>
  <si>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</si>
  <si>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</si>
  <si>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</si>
  <si>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</si>
  <si>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</si>
  <si>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</si>
  <si>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</si>
  <si>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</si>
  <si>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</si>
  <si>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</si>
  <si>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</si>
  <si>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</si>
  <si>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</si>
  <si>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</si>
  <si>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</si>
  <si>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</si>
  <si>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</si>
  <si>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</si>
  <si>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</si>
  <si>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</si>
  <si>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</si>
  <si>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</si>
  <si>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</si>
  <si>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</si>
  <si>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</si>
  <si>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</si>
  <si>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</si>
  <si>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</si>
  <si>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</si>
  <si>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</si>
  <si>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</si>
  <si>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</si>
  <si>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</si>
  <si>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</si>
  <si>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</si>
  <si>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</si>
  <si>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</si>
  <si>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</si>
  <si>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</si>
  <si>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</si>
  <si>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</si>
  <si>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</si>
  <si>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</si>
  <si>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</si>
  <si>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</si>
  <si>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</si>
  <si>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</si>
  <si>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</si>
  <si>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</si>
  <si>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</si>
  <si>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</si>
  <si>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</si>
  <si>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</si>
  <si>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</si>
  <si>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</si>
  <si>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</si>
  <si>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</si>
  <si>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</si>
  <si>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</si>
  <si>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</si>
  <si>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</si>
  <si>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</si>
  <si>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</si>
  <si>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</si>
  <si>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</si>
  <si>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</si>
  <si>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</si>
  <si>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</si>
  <si>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</si>
  <si>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</si>
  <si>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</si>
  <si>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</si>
  <si>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</si>
  <si>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</si>
  <si>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</si>
  <si>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</si>
  <si>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</si>
  <si>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</si>
  <si>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</si>
  <si>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</si>
  <si>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</si>
  <si>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</si>
  <si>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</si>
  <si>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</si>
  <si>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</si>
  <si>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</si>
  <si>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</si>
  <si>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</si>
  <si>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</si>
  <si>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</si>
  <si>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</si>
  <si>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</si>
  <si>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</si>
  <si>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</si>
  <si>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</si>
  <si>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</si>
  <si>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</si>
  <si>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</si>
  <si>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</si>
  <si>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</si>
  <si>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</si>
  <si>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</si>
  <si>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</si>
  <si>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</si>
  <si>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</si>
  <si>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</si>
  <si>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</si>
  <si>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</si>
  <si>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</si>
  <si>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</si>
  <si>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</si>
  <si>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</si>
  <si>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</si>
  <si>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</si>
  <si>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</si>
  <si>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</si>
  <si>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</si>
  <si>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</si>
  <si>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</si>
  <si>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</si>
  <si>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</si>
  <si>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</si>
  <si>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</si>
  <si>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</si>
  <si>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</si>
  <si>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</si>
  <si>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</si>
  <si>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</si>
  <si>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</si>
  <si>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</si>
  <si>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</si>
  <si>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</si>
  <si>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</si>
  <si>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</si>
  <si>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</si>
  <si>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</si>
  <si>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</si>
  <si>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</si>
  <si>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</si>
  <si>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</si>
  <si>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</si>
  <si>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</si>
  <si>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</si>
  <si>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</si>
  <si>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</si>
  <si>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</si>
  <si>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</si>
  <si>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</si>
  <si>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</si>
  <si>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</si>
  <si>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</si>
  <si>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</si>
  <si>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</si>
  <si>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</si>
  <si>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</si>
  <si>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</si>
  <si>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</si>
  <si>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</si>
  <si>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</si>
  <si>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</si>
  <si>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</si>
  <si>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</si>
  <si>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</si>
  <si>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</si>
  <si>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</si>
  <si>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</si>
  <si>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</si>
  <si>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</si>
  <si>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</si>
  <si>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</si>
  <si>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</si>
  <si>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</si>
  <si>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</si>
  <si>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</si>
  <si>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</si>
  <si>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</si>
  <si>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</si>
  <si>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</si>
  <si>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</si>
  <si>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</si>
  <si>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</si>
  <si>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</si>
  <si>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</si>
  <si>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</si>
  <si>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</si>
  <si>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</si>
  <si>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</si>
  <si>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</si>
  <si>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</si>
  <si>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</si>
  <si>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</si>
  <si>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</si>
  <si>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</si>
  <si>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</si>
  <si>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</si>
  <si>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</si>
  <si>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</si>
  <si>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</si>
  <si>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</si>
  <si>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</si>
  <si>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</si>
  <si>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</si>
  <si>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</si>
  <si>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</si>
  <si>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</si>
  <si>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</si>
  <si>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</si>
  <si>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</si>
  <si>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</si>
  <si>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</si>
  <si>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</si>
  <si>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</si>
  <si>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</si>
  <si>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</si>
  <si>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</si>
  <si>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</si>
  <si>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</si>
  <si>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</si>
  <si>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</si>
  <si>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</si>
  <si>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</si>
  <si>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</si>
  <si>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</si>
  <si>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</si>
  <si>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</si>
  <si>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</si>
  <si>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</si>
  <si>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</si>
  <si>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</si>
  <si>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</si>
  <si>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</si>
  <si>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</si>
  <si>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</si>
  <si>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</si>
  <si>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</si>
  <si>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</si>
  <si>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</si>
  <si>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</si>
  <si>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</si>
  <si>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</si>
  <si>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</si>
  <si>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</si>
  <si>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</si>
  <si>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</si>
  <si>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</si>
  <si>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</si>
  <si>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</si>
  <si>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</si>
  <si>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</si>
  <si>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</si>
  <si>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</si>
  <si>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</si>
  <si>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</si>
  <si>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</si>
  <si>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</si>
  <si>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</si>
  <si>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</si>
  <si>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</si>
  <si>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</si>
  <si>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</si>
  <si>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</si>
  <si>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</si>
  <si>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</si>
  <si>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</si>
  <si>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</si>
  <si>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</si>
  <si>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</si>
  <si>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</si>
  <si>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</si>
  <si>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</si>
  <si>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</si>
  <si>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</si>
  <si>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</si>
  <si>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</si>
  <si>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</si>
  <si>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</si>
  <si>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</si>
  <si>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</si>
  <si>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</si>
  <si>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</si>
  <si>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</si>
  <si>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</si>
  <si>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</si>
  <si>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</si>
  <si>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</si>
  <si>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</si>
  <si>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</si>
  <si>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</si>
  <si>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</si>
  <si>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</si>
  <si>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</si>
  <si>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</si>
  <si>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</si>
  <si>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</si>
  <si>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</si>
  <si>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</si>
  <si>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</si>
  <si>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</si>
  <si>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</si>
  <si>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</si>
  <si>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</si>
  <si>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</si>
  <si>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</si>
  <si>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</si>
  <si>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</si>
  <si>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</si>
  <si>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</si>
  <si>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</si>
  <si>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</si>
  <si>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</si>
  <si>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</si>
  <si>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</si>
  <si>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</si>
  <si>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</si>
  <si>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</si>
  <si>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</si>
  <si>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</si>
  <si>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</si>
  <si>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</si>
  <si>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</si>
  <si>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</si>
  <si>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</si>
  <si>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</si>
  <si>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</si>
  <si>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</si>
  <si>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</si>
  <si>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</si>
  <si>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</si>
  <si>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</si>
  <si>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</si>
  <si>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</si>
  <si>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</si>
  <si>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</si>
  <si>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</si>
  <si>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</si>
  <si>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</si>
  <si>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</si>
  <si>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</si>
  <si>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</si>
  <si>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</si>
  <si>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</si>
  <si>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</si>
  <si>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</si>
  <si>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</si>
  <si>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</si>
  <si>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</si>
  <si>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</si>
  <si>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</si>
  <si>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</si>
  <si>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</si>
  <si>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</si>
  <si>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</si>
  <si>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</si>
  <si>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</si>
  <si>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</si>
  <si>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</si>
  <si>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</si>
  <si>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</si>
  <si>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</si>
  <si>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</si>
  <si>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</si>
  <si>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</si>
  <si>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</si>
  <si>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</si>
  <si>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</si>
  <si>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</si>
  <si>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</si>
  <si>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</si>
  <si>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</si>
  <si>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</si>
  <si>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</si>
  <si>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</si>
  <si>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</si>
  <si>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</si>
  <si>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</si>
  <si>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</si>
  <si>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</si>
  <si>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</si>
  <si>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</si>
  <si>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</si>
  <si>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</si>
  <si>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</si>
  <si>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</si>
  <si>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</si>
  <si>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</si>
  <si>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</si>
  <si>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</si>
  <si>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</si>
  <si>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</si>
  <si>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</si>
  <si>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</si>
  <si>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</si>
  <si>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</si>
  <si>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</si>
  <si>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</si>
  <si>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</si>
  <si>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</si>
  <si>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</si>
  <si>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</si>
  <si>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</si>
  <si>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</si>
  <si>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</si>
  <si>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</si>
  <si>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</si>
  <si>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</si>
  <si>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</si>
  <si>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</si>
  <si>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</si>
  <si>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</si>
  <si>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</si>
  <si>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</si>
  <si>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</si>
  <si>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</si>
  <si>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</si>
  <si>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</si>
  <si>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</si>
  <si>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</si>
  <si>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</si>
  <si>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</si>
  <si>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</si>
  <si>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</si>
  <si>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</si>
  <si>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</si>
  <si>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</si>
  <si>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</si>
  <si>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</si>
  <si>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</si>
  <si>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</si>
  <si>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</si>
  <si>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</si>
  <si>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</si>
  <si>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</si>
  <si>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</si>
  <si>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</si>
  <si>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</si>
  <si>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</si>
  <si>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</si>
  <si>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</si>
  <si>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</si>
  <si>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</si>
  <si>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</si>
  <si>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</si>
  <si>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</si>
  <si>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</si>
  <si>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</si>
  <si>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</si>
  <si>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</si>
  <si>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</si>
  <si>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</si>
  <si>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</si>
  <si>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</si>
  <si>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</si>
  <si>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</si>
  <si>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</si>
  <si>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</si>
  <si>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</si>
  <si>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</si>
  <si>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</si>
  <si>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</si>
  <si>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</si>
  <si>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</si>
  <si>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</si>
  <si>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</si>
  <si>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</si>
  <si>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</si>
  <si>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</si>
  <si>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</si>
  <si>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</si>
  <si>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</si>
  <si>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</si>
  <si>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</si>
  <si>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</si>
  <si>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</si>
  <si>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</si>
  <si>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</si>
  <si>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</si>
  <si>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</si>
  <si>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</si>
  <si>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</si>
  <si>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</si>
  <si>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</si>
  <si>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</si>
  <si>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</si>
  <si>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</si>
  <si>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</si>
  <si>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</si>
  <si>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</si>
  <si>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</si>
  <si>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</si>
  <si>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</si>
  <si>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</si>
  <si>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</si>
  <si>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</si>
  <si>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</si>
  <si>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</si>
  <si>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</si>
  <si>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</si>
  <si>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</si>
  <si>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</si>
  <si>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</si>
  <si>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</si>
  <si>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</si>
  <si>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</si>
  <si>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</si>
  <si>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</si>
  <si>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</si>
  <si>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</si>
  <si>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</si>
  <si>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</si>
  <si>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</si>
  <si>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</si>
  <si>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</si>
  <si>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</si>
  <si>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</si>
  <si>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</si>
  <si>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</si>
  <si>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</si>
  <si>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</si>
  <si>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</si>
  <si>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</si>
  <si>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</si>
  <si>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</si>
  <si>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</si>
  <si>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</si>
  <si>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</si>
  <si>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</si>
  <si>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</si>
  <si>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</si>
  <si>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</si>
  <si>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</si>
  <si>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</si>
  <si>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</si>
  <si>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</si>
  <si>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</si>
  <si>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</si>
  <si>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</si>
  <si>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</si>
  <si>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</si>
  <si>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</si>
  <si>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</si>
  <si>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</si>
  <si>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</si>
  <si>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</si>
  <si>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</si>
  <si>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</si>
  <si>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</si>
  <si>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</si>
  <si>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</si>
  <si>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</si>
  <si>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</si>
  <si>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</si>
  <si>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</si>
  <si>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</si>
  <si>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</si>
  <si>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</si>
  <si>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</si>
  <si>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</si>
  <si>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</si>
  <si>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</si>
  <si>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</si>
  <si>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</si>
  <si>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</si>
  <si>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</si>
  <si>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</si>
  <si>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</si>
  <si>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</si>
  <si>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</si>
  <si>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</si>
  <si>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</si>
  <si>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</si>
  <si>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</si>
  <si>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</si>
  <si>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</si>
  <si>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</si>
  <si>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</si>
  <si>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</si>
  <si>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</si>
  <si>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</si>
  <si>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</si>
  <si>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</si>
  <si>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</si>
  <si>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</si>
  <si>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</si>
  <si>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</si>
  <si>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</si>
  <si>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</si>
  <si>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</si>
  <si>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</si>
  <si>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</si>
  <si>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</si>
  <si>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</si>
  <si>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</si>
  <si>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</si>
  <si>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</si>
  <si>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</si>
  <si>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</si>
  <si>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</si>
  <si>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</si>
  <si>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</si>
  <si>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</si>
  <si>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</si>
  <si>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</si>
  <si>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</si>
  <si>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</si>
  <si>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</si>
  <si>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</si>
  <si>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</si>
  <si>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</si>
  <si>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</si>
  <si>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</si>
  <si>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</si>
  <si>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</si>
  <si>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</si>
  <si>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</si>
  <si>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</si>
  <si>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</si>
  <si>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</si>
  <si>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</si>
  <si>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</si>
  <si>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</si>
  <si>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</si>
  <si>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</si>
  <si>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</si>
  <si>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</si>
  <si>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</si>
  <si>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</si>
  <si>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</si>
  <si>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</si>
  <si>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</si>
  <si>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</si>
  <si>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</si>
  <si>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</si>
  <si>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</si>
  <si>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</si>
  <si>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</si>
  <si>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</si>
  <si>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</si>
  <si>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</si>
  <si>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</si>
  <si>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</si>
  <si>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</si>
  <si>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</si>
  <si>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</si>
  <si>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</si>
  <si>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</si>
  <si>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</si>
  <si>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</si>
  <si>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</si>
  <si>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</si>
  <si>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</si>
  <si>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</si>
  <si>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</si>
  <si>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</si>
  <si>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</si>
  <si>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</si>
  <si>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</si>
  <si>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</si>
  <si>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</si>
  <si>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</si>
  <si>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</si>
  <si>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</si>
  <si>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</si>
  <si>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</si>
  <si>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</si>
  <si>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</si>
  <si>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</si>
  <si>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</si>
  <si>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</si>
  <si>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</si>
  <si>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</si>
  <si>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</si>
  <si>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</si>
  <si>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</si>
  <si>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</si>
  <si>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</si>
  <si>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</si>
  <si>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</si>
  <si>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</si>
  <si>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</si>
  <si>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</si>
  <si>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</si>
  <si>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</si>
  <si>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</si>
  <si>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</si>
  <si>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</si>
  <si>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</si>
  <si>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</si>
  <si>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</si>
  <si>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</si>
  <si>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</si>
  <si>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</si>
  <si>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</si>
  <si>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</si>
  <si>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</si>
  <si>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</si>
  <si>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</si>
  <si>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</si>
  <si>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</si>
  <si>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</si>
  <si>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</si>
  <si>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</si>
  <si>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</si>
  <si>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</si>
  <si>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</si>
  <si>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</si>
  <si>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</si>
  <si>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</si>
  <si>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</si>
  <si>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</si>
  <si>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</si>
  <si>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</si>
  <si>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</si>
  <si>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</si>
  <si>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</si>
  <si>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</si>
  <si>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</si>
  <si>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</si>
  <si>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</si>
  <si>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</si>
  <si>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</si>
  <si>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</si>
  <si>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</si>
  <si>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</si>
  <si>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</si>
  <si>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</si>
  <si>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</si>
  <si>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</si>
  <si>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</si>
  <si>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</si>
  <si>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</si>
  <si>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</si>
  <si>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</si>
  <si>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</si>
  <si>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</si>
  <si>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</si>
  <si>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</si>
  <si>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</si>
  <si>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</si>
  <si>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</si>
  <si>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</si>
  <si>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</si>
  <si>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</si>
  <si>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</si>
  <si>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</si>
  <si>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</si>
  <si>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</si>
  <si>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</si>
  <si>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</si>
  <si>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</si>
  <si>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</si>
  <si>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</si>
  <si>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</si>
  <si>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</si>
  <si>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</si>
  <si>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</si>
  <si>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</si>
  <si>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</si>
  <si>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</si>
  <si>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</si>
  <si>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</si>
  <si>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</si>
  <si>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</si>
  <si>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</si>
  <si>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</si>
  <si>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</si>
  <si>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</si>
  <si>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</si>
  <si>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</si>
  <si>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</si>
  <si>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</si>
  <si>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</si>
  <si>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</si>
  <si>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</si>
  <si>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</si>
  <si>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</si>
  <si>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</si>
  <si>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</si>
  <si>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</si>
  <si>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</si>
  <si>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</si>
  <si>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</si>
  <si>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</si>
  <si>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</si>
  <si>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</si>
  <si>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</si>
  <si>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</si>
  <si>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</si>
  <si>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</si>
  <si>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</si>
  <si>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</si>
  <si>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</si>
  <si>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</si>
  <si>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</si>
  <si>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</si>
  <si>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</si>
  <si>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</si>
  <si>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</si>
  <si>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</si>
  <si>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</si>
  <si>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</si>
  <si>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</si>
  <si>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</si>
  <si>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</si>
  <si>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</si>
  <si>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</si>
  <si>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</si>
  <si>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</si>
  <si>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</si>
  <si>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</si>
  <si>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</si>
  <si>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</si>
  <si>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</si>
  <si>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</si>
  <si>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</si>
  <si>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</si>
  <si>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</si>
  <si>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</si>
  <si>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</si>
  <si>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</si>
  <si>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</si>
  <si>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</si>
  <si>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</si>
  <si>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</si>
  <si>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</si>
  <si>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</si>
  <si>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</si>
  <si>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</si>
  <si>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</si>
  <si>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</si>
  <si>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</si>
  <si>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</si>
  <si>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</si>
  <si>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</si>
  <si>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</si>
  <si>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</si>
  <si>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</si>
  <si>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</si>
  <si>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</si>
  <si>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</si>
  <si>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</si>
  <si>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</si>
  <si>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</si>
  <si>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</si>
  <si>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</si>
  <si>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</si>
  <si>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</si>
  <si>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</si>
  <si>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</si>
  <si>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</si>
  <si>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</si>
  <si>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</si>
  <si>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</si>
  <si>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</si>
  <si>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</si>
  <si>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</si>
  <si>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</si>
  <si>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</si>
  <si>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</si>
  <si>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</si>
  <si>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</si>
  <si>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</si>
  <si>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</si>
  <si>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</si>
  <si>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</si>
  <si>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</si>
  <si>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</si>
  <si>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</si>
  <si>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</si>
  <si>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</si>
  <si>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</si>
  <si>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</si>
  <si>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</si>
  <si>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</si>
  <si>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</si>
  <si>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</si>
  <si>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</si>
  <si>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</si>
  <si>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</si>
  <si>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</si>
  <si>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</si>
  <si>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</si>
  <si>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</si>
  <si>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</si>
  <si>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</si>
  <si>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</si>
  <si>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</si>
  <si>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</si>
  <si>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</si>
  <si>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</si>
  <si>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</si>
  <si>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</si>
  <si>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</si>
  <si>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</si>
  <si>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</si>
  <si>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</si>
  <si>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</si>
  <si>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</si>
  <si>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</si>
  <si>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</si>
  <si>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</si>
  <si>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</si>
  <si>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</si>
  <si>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</si>
  <si>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</si>
  <si>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</si>
  <si>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</si>
  <si>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</si>
  <si>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</si>
  <si>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</si>
  <si>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</si>
  <si>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</si>
  <si>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</si>
  <si>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</si>
  <si>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</si>
  <si>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</si>
  <si>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</si>
  <si>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</si>
  <si>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</si>
  <si>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</si>
  <si>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</si>
  <si>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</si>
  <si>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</si>
  <si>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</si>
  <si>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</si>
  <si>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</si>
  <si>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</si>
  <si>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</si>
  <si>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</si>
  <si>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</si>
  <si>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</si>
  <si>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</si>
  <si>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</si>
  <si>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</si>
  <si>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</si>
  <si>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</si>
  <si>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</si>
  <si>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</si>
  <si>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</si>
  <si>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</si>
  <si>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</si>
  <si>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</si>
  <si>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</si>
  <si>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</si>
  <si>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</si>
  <si>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</si>
  <si>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</si>
  <si>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</si>
  <si>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</si>
  <si>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</si>
  <si>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</si>
  <si>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</si>
  <si>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</si>
  <si>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</si>
  <si>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</si>
  <si>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</si>
  <si>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</si>
  <si>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</si>
  <si>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</si>
  <si>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</si>
  <si>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</si>
  <si>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</si>
  <si>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</si>
  <si>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</si>
  <si>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</si>
  <si>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</si>
  <si>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</si>
  <si>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</si>
  <si>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</si>
  <si>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</si>
  <si>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</si>
  <si>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</si>
  <si>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</si>
  <si>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</si>
  <si>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</si>
  <si>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</si>
  <si>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</si>
  <si>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</si>
  <si>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</si>
  <si>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</si>
  <si>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</si>
  <si>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</si>
  <si>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</si>
  <si>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</si>
  <si>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</si>
  <si>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</si>
  <si>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</si>
  <si>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</si>
  <si>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</si>
  <si>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</si>
  <si>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</si>
  <si>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</si>
  <si>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</si>
  <si>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</si>
  <si>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</si>
  <si>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</si>
  <si>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</si>
  <si>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</si>
  <si>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</si>
  <si>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</si>
  <si>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</si>
  <si>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</si>
  <si>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</si>
  <si>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</si>
  <si>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</si>
  <si>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</si>
  <si>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</si>
  <si>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</si>
  <si>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</si>
  <si>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</si>
  <si>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</si>
  <si>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</si>
  <si>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</si>
  <si>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</si>
  <si>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</si>
  <si>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</si>
  <si>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</si>
  <si>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</si>
  <si>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</si>
  <si>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</si>
  <si>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</si>
  <si>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</si>
  <si>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</si>
  <si>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</si>
  <si>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</si>
  <si>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</si>
  <si>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</si>
  <si>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</si>
  <si>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</si>
  <si>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</si>
  <si>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</si>
  <si>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</si>
  <si>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</si>
  <si>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</si>
  <si>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</si>
  <si>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</si>
  <si>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</si>
  <si>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</si>
  <si>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</si>
  <si>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</si>
  <si>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</si>
  <si>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</si>
  <si>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</si>
  <si>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</si>
  <si>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</si>
  <si>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</si>
  <si>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</si>
  <si>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</si>
  <si>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</si>
  <si>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</si>
  <si>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</si>
  <si>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</si>
  <si>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</si>
  <si>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</si>
  <si>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</si>
  <si>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</si>
  <si>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</si>
  <si>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</si>
  <si>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</si>
  <si>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</si>
  <si>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</si>
  <si>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</si>
  <si>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</si>
  <si>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</si>
  <si>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</si>
  <si>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</si>
  <si>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</si>
  <si>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</si>
  <si>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</si>
  <si>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</si>
  <si>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</si>
  <si>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</si>
  <si>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</si>
  <si>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</si>
  <si>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</si>
  <si>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</si>
  <si>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</si>
  <si>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</si>
  <si>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</si>
  <si>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</si>
  <si>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</si>
  <si>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</si>
  <si>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</si>
  <si>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</si>
  <si>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</si>
  <si>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</si>
  <si>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</si>
  <si>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</si>
  <si>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</si>
  <si>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</si>
  <si>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</si>
  <si>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</si>
  <si>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</si>
  <si>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</si>
  <si>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</si>
  <si>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</si>
  <si>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</si>
  <si>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</si>
  <si>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</si>
  <si>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</si>
  <si>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</si>
  <si>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</si>
  <si>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</si>
  <si>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</si>
  <si>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</si>
  <si>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</si>
  <si>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</si>
  <si>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</si>
  <si>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</si>
  <si>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</si>
  <si>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</si>
  <si>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</si>
  <si>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</si>
  <si>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</si>
  <si>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</si>
  <si>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</si>
  <si>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</si>
  <si>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</si>
  <si>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</si>
  <si>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</si>
  <si>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</si>
  <si>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</si>
  <si>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</si>
  <si>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</si>
  <si>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</si>
  <si>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</si>
  <si>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</si>
  <si>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</si>
  <si>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</si>
  <si>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</si>
  <si>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</si>
  <si>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</si>
  <si>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</si>
  <si>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</si>
  <si>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</si>
  <si>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</si>
  <si>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</si>
  <si>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</si>
  <si>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</si>
  <si>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</si>
  <si>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</si>
  <si>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</si>
  <si>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</si>
  <si>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</si>
  <si>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</si>
  <si>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</si>
  <si>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</si>
  <si>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</si>
  <si>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</si>
  <si>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</si>
  <si>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</si>
  <si>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</si>
  <si>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</si>
  <si>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</si>
  <si>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</si>
  <si>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</si>
  <si>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</si>
  <si>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</si>
  <si>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</si>
  <si>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</si>
  <si>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</si>
  <si>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</si>
  <si>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</si>
  <si>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</si>
  <si>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</si>
  <si>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</si>
  <si>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</si>
  <si>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</si>
  <si>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</si>
  <si>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</si>
  <si>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</si>
  <si>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</si>
  <si>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</si>
  <si>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</si>
  <si>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</si>
  <si>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</si>
  <si>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</si>
  <si>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</si>
  <si>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</si>
  <si>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</si>
  <si>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</si>
  <si>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</si>
  <si>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</si>
  <si>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</si>
  <si>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</si>
  <si>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</si>
  <si>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</si>
  <si>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</si>
  <si>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</si>
  <si>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</si>
  <si>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</si>
  <si>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</si>
  <si>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</si>
  <si>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</si>
  <si>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</si>
  <si>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</si>
  <si>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</si>
  <si>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</si>
  <si>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</si>
  <si>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</si>
  <si>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</si>
  <si>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</si>
  <si>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</si>
  <si>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</si>
  <si>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</si>
  <si>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</si>
  <si>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</si>
  <si>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</si>
  <si>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</si>
  <si>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</si>
  <si>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</si>
  <si>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</si>
  <si>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</si>
  <si>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</si>
  <si>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</si>
  <si>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</si>
  <si>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</si>
  <si>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</si>
  <si>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</si>
  <si>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</si>
  <si>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</si>
  <si>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</si>
  <si>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</si>
  <si>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</si>
  <si>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</si>
  <si>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</si>
  <si>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</si>
  <si>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</si>
  <si>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</si>
  <si>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</si>
  <si>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</si>
  <si>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</si>
  <si>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</si>
  <si>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</si>
  <si>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</si>
  <si>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</si>
  <si>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</si>
  <si>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</si>
  <si>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</si>
  <si>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</si>
  <si>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</si>
  <si>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</si>
  <si>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</si>
  <si>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</si>
  <si>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</si>
  <si>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</si>
  <si>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</si>
  <si>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</si>
  <si>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</si>
  <si>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</si>
  <si>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</si>
  <si>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</si>
  <si>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</si>
  <si>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</si>
  <si>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</si>
  <si>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</si>
  <si>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</si>
  <si>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</si>
  <si>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</si>
  <si>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</si>
  <si>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</si>
  <si>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</si>
  <si>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</si>
  <si>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</si>
  <si>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</si>
  <si>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</si>
  <si>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</si>
  <si>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</si>
  <si>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</si>
  <si>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</si>
  <si>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</si>
  <si>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</si>
  <si>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</si>
  <si>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</si>
  <si>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</si>
  <si>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</si>
  <si>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</si>
  <si>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</si>
  <si>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</si>
  <si>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</si>
  <si>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</si>
  <si>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</si>
  <si>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</si>
  <si>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</si>
  <si>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</si>
  <si>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</si>
  <si>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</si>
  <si>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</si>
  <si>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</si>
  <si>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</si>
  <si>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</si>
  <si>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</si>
  <si>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</si>
  <si>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</si>
  <si>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</si>
  <si>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</si>
  <si>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</si>
  <si>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</si>
  <si>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</si>
  <si>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</si>
  <si>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</si>
  <si>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</si>
  <si>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</si>
  <si>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</si>
  <si>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</si>
  <si>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</si>
  <si>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</si>
  <si>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</si>
  <si>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</si>
  <si>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</si>
  <si>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</si>
  <si>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</si>
  <si>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</si>
  <si>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</si>
  <si>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</si>
  <si>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</si>
  <si>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</si>
  <si>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</si>
  <si>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</si>
  <si>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</si>
  <si>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</si>
  <si>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</si>
  <si>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</si>
  <si>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</si>
  <si>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</si>
  <si>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</si>
  <si>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</si>
  <si>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</si>
  <si>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</si>
  <si>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</si>
  <si>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</si>
  <si>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</si>
  <si>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</si>
  <si>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</si>
  <si>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</si>
  <si>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</si>
  <si>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</si>
  <si>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</si>
  <si>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</si>
  <si>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</si>
  <si>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</si>
  <si>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</si>
  <si>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</si>
  <si>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</si>
  <si>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</si>
  <si>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</si>
  <si>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</si>
  <si>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</si>
  <si>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</si>
  <si>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</si>
  <si>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</si>
  <si>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</si>
  <si>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</si>
  <si>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</si>
  <si>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</si>
  <si>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</si>
  <si>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</si>
  <si>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</si>
  <si>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</si>
  <si>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</si>
  <si>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</si>
  <si>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</si>
  <si>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</si>
  <si>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</si>
  <si>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</si>
  <si>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</si>
  <si>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</si>
  <si>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</si>
  <si>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</si>
  <si>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</si>
  <si>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</si>
  <si>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</si>
  <si>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</si>
  <si>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</si>
  <si>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</si>
  <si>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</si>
  <si>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</si>
  <si>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</si>
  <si>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</si>
  <si>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</si>
  <si>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</si>
  <si>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</si>
  <si>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</si>
  <si>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</si>
  <si>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</si>
  <si>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</si>
  <si>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</si>
  <si>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</si>
  <si>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</si>
  <si>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</si>
  <si>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</si>
  <si>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</si>
  <si>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</si>
  <si>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</si>
  <si>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</si>
  <si>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</si>
  <si>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</si>
  <si>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</si>
  <si>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</si>
  <si>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</si>
  <si>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</si>
  <si>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</si>
  <si>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</si>
  <si>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</si>
  <si>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</si>
  <si>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</si>
  <si>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</si>
  <si>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</si>
  <si>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</si>
  <si>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</si>
  <si>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</si>
  <si>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</si>
  <si>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</si>
  <si>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</si>
  <si>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</si>
  <si>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</si>
  <si>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</si>
  <si>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</si>
  <si>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</si>
  <si>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</si>
  <si>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</si>
  <si>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</si>
  <si>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</si>
  <si>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</si>
  <si>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</si>
  <si>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</si>
  <si>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</si>
  <si>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</si>
  <si>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</si>
  <si>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</si>
  <si>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</si>
  <si>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</si>
  <si>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</si>
  <si>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</si>
  <si>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</si>
  <si>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</si>
  <si>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</si>
  <si>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</si>
  <si>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</si>
  <si>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</si>
  <si>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</si>
  <si>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</si>
  <si>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</si>
  <si>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</si>
  <si>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</si>
  <si>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</si>
  <si>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</si>
  <si>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</si>
  <si>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</si>
  <si>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</si>
  <si>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</si>
  <si>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</si>
  <si>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</si>
  <si>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</si>
  <si>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</si>
  <si>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</si>
  <si>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</si>
  <si>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</si>
  <si>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</si>
  <si>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</si>
  <si>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</si>
  <si>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</si>
  <si>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</si>
  <si>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</si>
  <si>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</si>
  <si>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</si>
  <si>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</si>
  <si>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</si>
  <si>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</si>
  <si>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</si>
  <si>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</si>
  <si>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</si>
  <si>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</si>
  <si>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</si>
  <si>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</si>
  <si>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</si>
  <si>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</si>
  <si>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</si>
  <si>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</si>
  <si>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</si>
  <si>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</si>
  <si>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</si>
  <si>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</si>
  <si>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</si>
  <si>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</si>
  <si>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</si>
  <si>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</si>
  <si>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</si>
  <si>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</si>
  <si>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</si>
  <si>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</si>
  <si>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</si>
  <si>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</si>
  <si>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</si>
  <si>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</si>
  <si>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</si>
  <si>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</si>
  <si>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</si>
  <si>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</si>
  <si>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</si>
  <si>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</si>
  <si>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</si>
  <si>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</si>
  <si>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</si>
  <si>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</si>
  <si>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</si>
  <si>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</si>
  <si>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</si>
  <si>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</si>
  <si>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</si>
  <si>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</si>
  <si>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</si>
  <si>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</si>
  <si>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</si>
  <si>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</si>
  <si>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</si>
  <si>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</si>
  <si>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</si>
  <si>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</si>
  <si>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</si>
  <si>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</si>
  <si>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</si>
  <si>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</si>
  <si>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</si>
  <si>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</si>
  <si>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</si>
  <si>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</si>
  <si>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</si>
  <si>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</si>
  <si>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</si>
  <si>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</si>
  <si>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</si>
  <si>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</si>
  <si>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</si>
  <si>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</si>
  <si>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</si>
  <si>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</si>
  <si>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</si>
  <si>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</si>
  <si>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</si>
  <si>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</si>
  <si>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</si>
  <si>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</si>
  <si>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</si>
  <si>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</si>
  <si>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</si>
  <si>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</si>
  <si>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</si>
  <si>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</si>
  <si>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</si>
  <si>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</si>
  <si>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</si>
  <si>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</si>
  <si>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</si>
  <si>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</si>
  <si>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</si>
  <si>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</si>
  <si>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</si>
  <si>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</si>
  <si>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</si>
  <si>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</si>
  <si>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</si>
  <si>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</si>
  <si>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</si>
  <si>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</si>
  <si>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</si>
  <si>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</si>
  <si>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</si>
  <si>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</si>
  <si>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</si>
  <si>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</si>
  <si>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</si>
  <si>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</si>
  <si>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</si>
  <si>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</si>
  <si>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</si>
  <si>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</si>
  <si>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</si>
  <si>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</si>
  <si>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</si>
  <si>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</si>
  <si>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</si>
  <si>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</si>
  <si>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</si>
  <si>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</si>
  <si>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</si>
  <si>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</si>
  <si>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</si>
  <si>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</si>
  <si>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</si>
  <si>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</si>
  <si>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</si>
  <si>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</si>
  <si>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</si>
  <si>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</si>
  <si>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</si>
  <si>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</si>
  <si>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</si>
  <si>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</si>
  <si>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</si>
  <si>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</si>
  <si>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</si>
  <si>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</si>
  <si>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</si>
  <si>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</si>
  <si>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</si>
  <si>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</si>
  <si>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</si>
  <si>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</si>
  <si>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</si>
  <si>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</si>
  <si>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</si>
  <si>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</si>
  <si>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</si>
  <si>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</si>
  <si>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</si>
  <si>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</si>
  <si>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</si>
  <si>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</si>
  <si>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</si>
  <si>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</si>
  <si>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</si>
  <si>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</si>
  <si>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</si>
  <si>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</si>
  <si>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</si>
  <si>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</si>
  <si>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</si>
  <si>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</si>
  <si>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</si>
  <si>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</si>
  <si>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</si>
  <si>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</si>
  <si>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</si>
  <si>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</si>
  <si>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</si>
  <si>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</si>
  <si>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</si>
  <si>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</si>
  <si>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</si>
  <si>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</si>
  <si>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</si>
  <si>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</si>
  <si>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</si>
  <si>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</si>
  <si>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</si>
  <si>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</si>
  <si>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</si>
  <si>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</si>
  <si>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</si>
  <si>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</si>
  <si>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</si>
  <si>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</si>
  <si>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</si>
  <si>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</si>
  <si>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</si>
  <si>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</si>
  <si>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</si>
  <si>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</si>
  <si>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</si>
  <si>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</si>
  <si>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</si>
  <si>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</si>
  <si>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</si>
  <si>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</si>
  <si>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</si>
  <si>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</si>
  <si>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</si>
  <si>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</si>
  <si>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</si>
  <si>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</si>
  <si>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</si>
  <si>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</si>
  <si>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</si>
  <si>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</si>
  <si>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</si>
  <si>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</si>
  <si>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</si>
  <si>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</si>
  <si>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</si>
  <si>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</si>
  <si>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</si>
  <si>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</si>
  <si>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</si>
  <si>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</si>
  <si>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</si>
  <si>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</si>
  <si>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</si>
  <si>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</si>
  <si>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</si>
  <si>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</si>
  <si>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</si>
  <si>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</si>
  <si>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</si>
  <si>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</si>
  <si>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</si>
  <si>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</si>
  <si>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</si>
  <si>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</si>
  <si>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</si>
  <si>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</si>
  <si>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</si>
  <si>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</si>
  <si>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</si>
  <si>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</si>
  <si>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</si>
  <si>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</si>
  <si>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</si>
  <si>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</si>
  <si>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</si>
  <si>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</si>
  <si>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</si>
  <si>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</si>
  <si>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</si>
  <si>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</si>
  <si>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</si>
  <si>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</si>
  <si>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</si>
  <si>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</si>
  <si>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</si>
  <si>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</si>
  <si>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</si>
  <si>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</si>
  <si>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</si>
  <si>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</si>
  <si>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</si>
  <si>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</si>
  <si>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</si>
  <si>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</si>
  <si>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</si>
  <si>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</si>
  <si>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</si>
  <si>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</si>
  <si>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</si>
  <si>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</si>
  <si>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</si>
  <si>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</si>
  <si>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</si>
  <si>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</si>
  <si>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</si>
  <si>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</si>
  <si>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</si>
  <si>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</si>
  <si>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</si>
  <si>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</si>
  <si>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</si>
  <si>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</si>
  <si>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</si>
  <si>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</si>
  <si>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</si>
  <si>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</si>
  <si>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</si>
  <si>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</si>
  <si>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</si>
  <si>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</si>
  <si>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</si>
  <si>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</si>
  <si>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</si>
  <si>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</si>
  <si>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</si>
  <si>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</si>
  <si>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</si>
  <si>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</si>
  <si>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</si>
  <si>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</si>
  <si>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</si>
  <si>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</si>
  <si>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</si>
  <si>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</si>
  <si>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</si>
  <si>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</si>
  <si>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</si>
  <si>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</si>
  <si>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</si>
  <si>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</si>
  <si>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</si>
  <si>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</si>
  <si>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</si>
  <si>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</si>
  <si>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</si>
  <si>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</si>
  <si>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</si>
  <si>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</si>
  <si>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</si>
  <si>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</si>
  <si>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</si>
  <si>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</si>
  <si>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</si>
  <si>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</si>
  <si>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</si>
  <si>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</si>
  <si>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</si>
  <si>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</si>
  <si>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</si>
  <si>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</si>
  <si>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</si>
  <si>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</si>
  <si>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</si>
  <si>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</si>
  <si>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</si>
  <si>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</si>
  <si>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</si>
  <si>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</si>
  <si>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</si>
  <si>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</si>
  <si>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</si>
  <si>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</si>
  <si>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</si>
  <si>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</si>
  <si>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</si>
  <si>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</si>
  <si>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</si>
  <si>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</si>
  <si>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</si>
  <si>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</si>
  <si>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</si>
  <si>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</si>
  <si>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</si>
  <si>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</si>
  <si>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</si>
  <si>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</si>
  <si>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</si>
  <si>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</si>
  <si>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</si>
  <si>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</si>
  <si>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</si>
  <si>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</si>
  <si>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</si>
  <si>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</si>
  <si>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</si>
  <si>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</si>
  <si>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</si>
  <si>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</si>
  <si>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</si>
  <si>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</si>
  <si>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</si>
  <si>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</si>
  <si>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</si>
  <si>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</si>
  <si>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</si>
  <si>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</si>
  <si>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</si>
  <si>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</si>
  <si>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</si>
  <si>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</si>
  <si>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</si>
  <si>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</si>
  <si>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</si>
  <si>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</si>
  <si>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</si>
  <si>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</si>
  <si>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</si>
  <si>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</si>
  <si>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</si>
  <si>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</si>
  <si>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</si>
  <si>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</si>
  <si>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</si>
  <si>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</si>
  <si>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</si>
  <si>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</si>
  <si>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</si>
  <si>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</si>
  <si>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</si>
  <si>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</si>
  <si>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</si>
  <si>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</si>
  <si>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</si>
  <si>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</si>
  <si>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</si>
  <si>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</si>
  <si>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</si>
  <si>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</si>
  <si>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</si>
  <si>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</si>
  <si>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</si>
  <si>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</si>
  <si>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</si>
  <si>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</si>
  <si>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</si>
  <si>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</si>
  <si>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</si>
  <si>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</si>
  <si>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</si>
  <si>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</si>
  <si>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</si>
  <si>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</si>
  <si>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</si>
  <si>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</si>
  <si>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</si>
  <si>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</si>
  <si>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</si>
  <si>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</si>
  <si>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</si>
  <si>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</si>
  <si>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</si>
  <si>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</si>
  <si>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</si>
  <si>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</si>
  <si>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</si>
  <si>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</si>
  <si>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</si>
  <si>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</si>
  <si>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</si>
  <si>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</si>
  <si>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</si>
  <si>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</si>
  <si>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</si>
  <si>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</si>
  <si>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</si>
  <si>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</si>
  <si>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</si>
  <si>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</si>
  <si>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</si>
  <si>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</si>
  <si>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</si>
  <si>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</si>
  <si>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</si>
  <si>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</si>
  <si>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</si>
  <si>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</si>
  <si>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</si>
  <si>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</si>
  <si>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</si>
  <si>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</si>
  <si>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</si>
  <si>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</si>
  <si>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</si>
  <si>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</si>
  <si>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</si>
  <si>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</si>
  <si>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</si>
  <si>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</si>
  <si>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</si>
  <si>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</si>
  <si>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</si>
  <si>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</si>
  <si>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</si>
  <si>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</si>
  <si>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</si>
  <si>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</si>
  <si>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</si>
  <si>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</si>
  <si>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</si>
  <si>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</si>
  <si>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</si>
  <si>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</si>
  <si>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</si>
  <si>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</si>
  <si>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</si>
  <si>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</si>
  <si>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</si>
  <si>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</si>
  <si>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</si>
  <si>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</si>
  <si>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</si>
  <si>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</si>
  <si>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</si>
  <si>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</si>
  <si>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</si>
  <si>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</si>
  <si>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</si>
  <si>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</si>
  <si>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</si>
  <si>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</si>
  <si>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</si>
  <si>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</si>
  <si>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</si>
  <si>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</si>
  <si>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</si>
  <si>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</si>
  <si>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</si>
  <si>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</si>
  <si>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</si>
  <si>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</si>
  <si>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</si>
  <si>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</si>
  <si>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</si>
  <si>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</si>
  <si>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</si>
  <si>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</si>
  <si>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</si>
  <si>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</si>
  <si>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</si>
  <si>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</si>
  <si>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</si>
  <si>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</si>
  <si>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</si>
  <si>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</si>
  <si>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</si>
  <si>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</si>
  <si>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</si>
  <si>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</si>
  <si>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</si>
  <si>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</si>
  <si>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</si>
  <si>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</si>
  <si>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</si>
  <si>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</si>
  <si>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</si>
  <si>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</si>
  <si>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</si>
  <si>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</si>
  <si>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</si>
  <si>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</si>
  <si>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</si>
  <si>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</si>
  <si>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</si>
  <si>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</si>
  <si>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</si>
  <si>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</si>
  <si>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</si>
  <si>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</si>
  <si>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</si>
  <si>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</si>
  <si>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</si>
  <si>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</si>
  <si>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</si>
  <si>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</si>
  <si>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</si>
  <si>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</si>
  <si>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</si>
  <si>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</si>
  <si>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</si>
  <si>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</si>
  <si>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</si>
  <si>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</si>
  <si>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</si>
  <si>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</si>
  <si>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</si>
  <si>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</si>
  <si>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</si>
  <si>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</si>
  <si>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</si>
  <si>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</si>
  <si>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</si>
  <si>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</si>
  <si>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</si>
  <si>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</si>
  <si>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</si>
  <si>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</si>
  <si>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</si>
  <si>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</si>
  <si>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</si>
  <si>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</si>
  <si>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</si>
  <si>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</si>
  <si>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</si>
  <si>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</si>
  <si>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</si>
  <si>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</si>
  <si>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</si>
  <si>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</si>
  <si>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</si>
  <si>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</si>
  <si>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</si>
  <si>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</si>
  <si>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</si>
  <si>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</si>
  <si>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</si>
  <si>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</si>
  <si>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</si>
  <si>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</si>
  <si>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</si>
  <si>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</si>
  <si>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</si>
  <si>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</si>
  <si>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</si>
  <si>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</si>
  <si>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</si>
  <si>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</si>
  <si>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</si>
  <si>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</si>
  <si>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</si>
  <si>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</si>
  <si>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</si>
  <si>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</si>
  <si>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</si>
  <si>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</si>
  <si>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</si>
  <si>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</si>
  <si>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</si>
  <si>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</si>
  <si>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</si>
  <si>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</si>
  <si>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</si>
  <si>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</si>
  <si>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</si>
  <si>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</si>
  <si>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</si>
  <si>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</si>
  <si>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</si>
  <si>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</si>
  <si>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</si>
  <si>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</si>
  <si>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</si>
  <si>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</si>
  <si>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</si>
  <si>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</si>
  <si>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</si>
  <si>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</si>
  <si>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</si>
  <si>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</si>
  <si>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</si>
  <si>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</si>
  <si>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</si>
  <si>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</si>
  <si>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</si>
  <si>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</si>
  <si>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</si>
  <si>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</si>
  <si>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</si>
  <si>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</si>
  <si>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</si>
  <si>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</si>
  <si>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</si>
  <si>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</si>
  <si>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</si>
  <si>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</si>
  <si>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</si>
  <si>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</si>
  <si>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</si>
  <si>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</si>
  <si>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</si>
  <si>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</si>
  <si>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</si>
  <si>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</si>
  <si>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</si>
  <si>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</si>
  <si>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</si>
  <si>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</si>
  <si>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</si>
  <si>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</si>
  <si>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</si>
  <si>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</si>
  <si>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</si>
  <si>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</si>
  <si>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</si>
  <si>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</si>
  <si>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</si>
  <si>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</si>
  <si>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</si>
  <si>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</si>
  <si>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</si>
  <si>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</si>
  <si>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</si>
  <si>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</si>
  <si>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</si>
  <si>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</si>
  <si>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</si>
  <si>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</si>
  <si>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</si>
  <si>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</si>
  <si>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</si>
  <si>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</si>
  <si>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</si>
  <si>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</si>
  <si>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</si>
  <si>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</si>
  <si>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</si>
  <si>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</si>
  <si>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</si>
  <si>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</si>
  <si>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</si>
  <si>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</si>
  <si>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</si>
  <si>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</si>
  <si>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</si>
  <si>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</si>
  <si>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</si>
  <si>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</si>
  <si>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</si>
  <si>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</si>
  <si>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</si>
  <si>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</si>
  <si>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</si>
  <si>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</si>
  <si>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</si>
  <si>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</si>
  <si>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</si>
  <si>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</si>
  <si>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</si>
  <si>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</si>
  <si>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</si>
  <si>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</si>
  <si>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</si>
  <si>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</si>
  <si>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</si>
  <si>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</si>
  <si>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</si>
  <si>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</si>
  <si>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</si>
  <si>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</si>
  <si>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</si>
  <si>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</si>
  <si>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</si>
  <si>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</si>
  <si>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</si>
  <si>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</si>
  <si>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</si>
  <si>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</si>
  <si>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</si>
  <si>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</si>
  <si>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</si>
  <si>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</si>
  <si>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</si>
  <si>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</si>
  <si>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</si>
  <si>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</si>
  <si>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</si>
  <si>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</si>
  <si>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</si>
  <si>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</si>
  <si>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</si>
  <si>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</si>
  <si>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</si>
  <si>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</si>
  <si>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</si>
  <si>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</si>
  <si>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</si>
  <si>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</si>
  <si>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</si>
  <si>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</si>
  <si>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</si>
  <si>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</si>
  <si>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</si>
  <si>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</si>
  <si>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</si>
  <si>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</si>
  <si>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</si>
  <si>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</si>
  <si>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</si>
  <si>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</si>
  <si>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</si>
  <si>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</si>
  <si>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</si>
  <si>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</si>
  <si>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</si>
  <si>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</si>
  <si>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</si>
  <si>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</si>
  <si>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</si>
  <si>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</si>
  <si>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</si>
  <si>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</si>
  <si>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</si>
  <si>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</si>
  <si>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</si>
  <si>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</si>
  <si>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</si>
  <si>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</si>
  <si>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</si>
  <si>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</si>
  <si>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</si>
  <si>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</si>
  <si>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</si>
  <si>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</si>
  <si>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</si>
  <si>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</si>
  <si>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</si>
  <si>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</si>
  <si>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</si>
  <si>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</si>
  <si>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</si>
  <si>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</si>
  <si>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</si>
  <si>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</si>
  <si>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</si>
  <si>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</si>
  <si>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</si>
  <si>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</si>
  <si>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</si>
  <si>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</si>
  <si>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</si>
  <si>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</si>
  <si>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</si>
  <si>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</si>
  <si>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</si>
  <si>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</si>
  <si>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</si>
  <si>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</si>
  <si>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</si>
  <si>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</si>
  <si>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</si>
  <si>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</si>
  <si>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</si>
  <si>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</si>
  <si>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</si>
  <si>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</si>
  <si>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</si>
  <si>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</si>
  <si>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</si>
  <si>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</si>
  <si>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</si>
  <si>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</si>
  <si>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</si>
  <si>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</si>
  <si>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</si>
  <si>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</si>
  <si>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</si>
  <si>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</si>
  <si>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</si>
  <si>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</si>
  <si>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</si>
  <si>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</si>
  <si>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</si>
  <si>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</si>
  <si>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</si>
  <si>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</si>
  <si>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</si>
  <si>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</si>
  <si>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</si>
  <si>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</si>
  <si>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</si>
  <si>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</si>
  <si>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</si>
  <si>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</si>
  <si>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</si>
  <si>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</si>
  <si>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</si>
  <si>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</si>
  <si>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</si>
  <si>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</si>
  <si>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</si>
  <si>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</si>
  <si>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</si>
  <si>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</si>
  <si>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</si>
  <si>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</si>
  <si>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</si>
  <si>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</si>
  <si>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</si>
  <si>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</si>
  <si>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</si>
  <si>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</si>
  <si>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</si>
  <si>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</si>
  <si>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</si>
  <si>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</si>
  <si>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</si>
  <si>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</si>
  <si>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</si>
  <si>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</si>
  <si>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</si>
  <si>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</si>
  <si>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</si>
  <si>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</si>
  <si>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</si>
  <si>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</si>
  <si>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</si>
  <si>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</si>
  <si>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</si>
  <si>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</si>
  <si>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</si>
  <si>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</si>
  <si>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</si>
  <si>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</si>
  <si>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</si>
  <si>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</si>
  <si>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</si>
  <si>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</si>
  <si>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</si>
  <si>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</si>
  <si>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</si>
  <si>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</si>
  <si>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</si>
  <si>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</si>
  <si>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</si>
  <si>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</si>
  <si>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</si>
  <si>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</si>
  <si>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</si>
  <si>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</si>
  <si>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</si>
  <si>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</si>
  <si>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</si>
  <si>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</si>
  <si>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</si>
  <si>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</si>
  <si>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</si>
  <si>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</si>
  <si>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</si>
  <si>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</si>
  <si>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</si>
  <si>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</si>
  <si>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</si>
  <si>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</si>
  <si>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</si>
  <si>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</si>
  <si>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</si>
  <si>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</si>
  <si>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</si>
  <si>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</si>
  <si>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</si>
  <si>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</si>
  <si>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</si>
  <si>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</si>
  <si>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</si>
  <si>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</si>
  <si>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</si>
  <si>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</si>
  <si>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</si>
  <si>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</si>
  <si>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</si>
  <si>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</si>
  <si>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</si>
  <si>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</si>
  <si>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</si>
  <si>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</si>
  <si>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</si>
  <si>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</si>
  <si>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</si>
  <si>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</si>
  <si>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</si>
  <si>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</si>
  <si>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</si>
  <si>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</si>
  <si>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</si>
  <si>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</si>
  <si>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</si>
  <si>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</si>
  <si>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</si>
  <si>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</si>
  <si>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</si>
  <si>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</si>
  <si>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</si>
  <si>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</si>
  <si>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</si>
  <si>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</si>
  <si>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</si>
  <si>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</si>
  <si>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</si>
  <si>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</si>
  <si>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</si>
  <si>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</si>
  <si>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</si>
  <si>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</si>
  <si>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</si>
  <si>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</si>
  <si>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</si>
  <si>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</si>
  <si>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</si>
  <si>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</si>
  <si>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</si>
  <si>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</si>
  <si>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</si>
  <si>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</si>
  <si>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</si>
  <si>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</si>
  <si>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</si>
  <si>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</si>
  <si>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</si>
  <si>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</si>
  <si>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</si>
  <si>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</si>
  <si>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</si>
  <si>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</si>
  <si>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</si>
  <si>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</si>
  <si>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</si>
  <si>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</si>
  <si>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</si>
  <si>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</si>
  <si>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</si>
  <si>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</si>
  <si>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</si>
  <si>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</si>
  <si>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</si>
  <si>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</si>
  <si>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</si>
  <si>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</si>
  <si>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</si>
  <si>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</si>
  <si>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</si>
  <si>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</si>
  <si>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</si>
  <si>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</si>
  <si>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</si>
  <si>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</si>
  <si>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</si>
  <si>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</si>
  <si>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</si>
  <si>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</si>
  <si>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</si>
  <si>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</si>
  <si>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</si>
  <si>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</si>
  <si>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</si>
  <si>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</si>
  <si>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</si>
  <si>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</si>
  <si>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</si>
  <si>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</si>
  <si>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</si>
  <si>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</si>
  <si>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</si>
  <si>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</si>
  <si>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</si>
  <si>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</si>
  <si>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</si>
  <si>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</si>
  <si>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</si>
  <si>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</si>
  <si>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</si>
  <si>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</si>
  <si>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</si>
  <si>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</si>
  <si>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</si>
  <si>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</si>
  <si>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</si>
  <si>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</si>
  <si>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</si>
  <si>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</si>
  <si>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</si>
  <si>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</si>
  <si>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</si>
  <si>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</si>
  <si>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</si>
  <si>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</si>
  <si>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</si>
  <si>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</si>
  <si>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</si>
  <si>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</si>
  <si>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</si>
  <si>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</si>
  <si>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</si>
  <si>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</si>
  <si>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</si>
  <si>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</si>
  <si>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</si>
  <si>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</si>
  <si>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</si>
  <si>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</si>
  <si>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</si>
  <si>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</si>
  <si>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</si>
  <si>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</si>
  <si>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</si>
  <si>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</si>
  <si>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</si>
  <si>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</si>
  <si>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</si>
  <si>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</si>
  <si>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</si>
  <si>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</si>
  <si>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</si>
  <si>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</si>
  <si>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</si>
  <si>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</si>
  <si>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</si>
  <si>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</si>
  <si>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</si>
  <si>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</si>
  <si>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</si>
  <si>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</si>
  <si>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</si>
  <si>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</si>
  <si>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</si>
  <si>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</si>
  <si>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</si>
  <si>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</si>
  <si>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</si>
  <si>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</si>
  <si>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</si>
  <si>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</si>
  <si>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</si>
  <si>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</si>
  <si>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</si>
  <si>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</si>
  <si>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</si>
  <si>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</si>
  <si>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</si>
  <si>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</si>
  <si>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</si>
  <si>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</si>
  <si>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</si>
  <si>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</si>
  <si>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</si>
  <si>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</si>
  <si>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</si>
  <si>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</si>
  <si>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</si>
  <si>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</si>
  <si>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</si>
  <si>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</si>
  <si>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</si>
  <si>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</si>
  <si>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</si>
  <si>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</si>
  <si>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</si>
  <si>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</si>
  <si>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</si>
  <si>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</si>
  <si>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</si>
  <si>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</si>
  <si>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</si>
  <si>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</si>
  <si>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</si>
  <si>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</si>
  <si>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</si>
  <si>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</si>
  <si>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</si>
  <si>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</si>
  <si>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</si>
  <si>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</si>
  <si>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</si>
  <si>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</si>
  <si>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</si>
  <si>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</si>
  <si>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</si>
  <si>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</si>
  <si>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</si>
  <si>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</si>
  <si>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</si>
  <si>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</si>
  <si>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</si>
  <si>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</si>
  <si>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</si>
  <si>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</si>
  <si>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</si>
  <si>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</si>
  <si>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</si>
  <si>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</si>
  <si>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</si>
  <si>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</si>
  <si>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</si>
  <si>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</si>
  <si>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</si>
  <si>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</si>
  <si>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</si>
  <si>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</si>
  <si>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</si>
  <si>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</si>
  <si>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</si>
  <si>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</si>
  <si>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</si>
  <si>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</si>
  <si>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</si>
  <si>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</si>
  <si>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</si>
  <si>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</si>
  <si>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</si>
  <si>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</si>
  <si>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</si>
  <si>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</si>
  <si>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</si>
  <si>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</si>
  <si>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</si>
  <si>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</si>
  <si>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</si>
  <si>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</si>
  <si>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</si>
  <si>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</si>
  <si>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</si>
  <si>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</si>
  <si>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</si>
  <si>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</si>
  <si>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</si>
  <si>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</si>
  <si>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</si>
  <si>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</si>
  <si>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</si>
  <si>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</si>
  <si>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</si>
  <si>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</si>
  <si>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</si>
  <si>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</si>
  <si>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</si>
  <si>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</si>
  <si>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</si>
  <si>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</si>
  <si>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</si>
  <si>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</si>
  <si>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</si>
  <si>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</si>
  <si>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</si>
  <si>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</si>
  <si>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</si>
  <si>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</si>
  <si>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</si>
  <si>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</si>
  <si>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</si>
  <si>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</si>
  <si>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</si>
  <si>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</si>
  <si>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</si>
  <si>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</si>
  <si>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</si>
  <si>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</si>
  <si>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</si>
  <si>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</si>
  <si>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</si>
  <si>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</si>
  <si>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</si>
  <si>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</si>
  <si>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</si>
  <si>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</si>
  <si>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</si>
  <si>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</si>
  <si>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</si>
  <si>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</si>
  <si>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</si>
  <si>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</si>
  <si>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</si>
  <si>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</si>
  <si>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</si>
  <si>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</si>
  <si>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</si>
  <si>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</si>
  <si>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</si>
  <si>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</si>
  <si>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</si>
  <si>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</si>
  <si>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</si>
  <si>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</si>
  <si>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</si>
  <si>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</si>
  <si>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</si>
  <si>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</si>
  <si>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</si>
  <si>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</si>
  <si>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</si>
  <si>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</si>
  <si>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</si>
  <si>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</si>
  <si>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</si>
  <si>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</si>
  <si>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</si>
  <si>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</si>
  <si>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</si>
  <si>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</si>
  <si>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</si>
  <si>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</si>
  <si>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</si>
  <si>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</si>
  <si>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</si>
  <si>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</si>
  <si>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</si>
  <si>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</si>
  <si>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</si>
  <si>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</si>
  <si>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</si>
  <si>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</si>
  <si>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</si>
  <si>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</si>
  <si>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</si>
  <si>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</si>
  <si>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</si>
  <si>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</si>
  <si>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</si>
  <si>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</si>
  <si>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</si>
  <si>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</si>
  <si>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</si>
  <si>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</si>
  <si>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</si>
  <si>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</si>
  <si>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</si>
  <si>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</si>
  <si>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</si>
  <si>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</si>
  <si>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</si>
  <si>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</si>
  <si>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</si>
  <si>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</si>
  <si>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</si>
  <si>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</si>
  <si>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</si>
  <si>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</si>
  <si>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</si>
  <si>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</si>
  <si>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</si>
  <si>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</si>
  <si>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</si>
  <si>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</si>
  <si>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</si>
  <si>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</si>
  <si>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</si>
  <si>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</si>
  <si>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</si>
  <si>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</si>
  <si>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</si>
  <si>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</si>
  <si>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</si>
  <si>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</si>
  <si>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</si>
  <si>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</si>
  <si>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</si>
  <si>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</si>
  <si>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</si>
  <si>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</si>
  <si>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</si>
  <si>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</si>
  <si>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</si>
  <si>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</si>
  <si>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</si>
  <si>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</si>
  <si>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</si>
  <si>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</si>
  <si>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</si>
  <si>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</si>
  <si>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</si>
  <si>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</si>
  <si>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</si>
  <si>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</si>
  <si>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</si>
  <si>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</si>
  <si>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</si>
  <si>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</si>
  <si>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</si>
  <si>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</si>
  <si>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</si>
  <si>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</si>
  <si>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</si>
  <si>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</si>
  <si>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</si>
  <si>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</si>
  <si>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</si>
  <si>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</si>
  <si>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</si>
  <si>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</si>
  <si>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</si>
  <si>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</si>
  <si>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</si>
  <si>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</si>
  <si>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</si>
  <si>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</si>
  <si>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</si>
  <si>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</si>
  <si>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</si>
  <si>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</si>
  <si>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</si>
  <si>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</si>
  <si>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</si>
  <si>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</si>
  <si>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</si>
  <si>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</si>
  <si>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</si>
  <si>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</si>
  <si>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</si>
  <si>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</si>
  <si>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</si>
  <si>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</si>
  <si>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</si>
  <si>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</si>
  <si>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</si>
  <si>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</si>
  <si>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</si>
  <si>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</si>
  <si>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</si>
  <si>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</si>
  <si>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</si>
  <si>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</si>
  <si>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</si>
  <si>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</si>
  <si>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</si>
  <si>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</si>
  <si>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</si>
  <si>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</si>
  <si>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</si>
  <si>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</si>
  <si>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</si>
  <si>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</si>
  <si>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</si>
  <si>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</si>
  <si>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</si>
  <si>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</si>
  <si>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</si>
  <si>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</si>
  <si>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</si>
  <si>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</si>
  <si>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</si>
  <si>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</si>
  <si>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</si>
  <si>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</si>
  <si>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</si>
  <si>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</si>
  <si>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</si>
  <si>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</si>
  <si>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</si>
  <si>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</si>
  <si>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</si>
  <si>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</si>
  <si>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</si>
  <si>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</si>
  <si>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</si>
  <si>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</si>
  <si>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</si>
  <si>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</si>
  <si>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</si>
  <si>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</si>
  <si>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</si>
  <si>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</si>
  <si>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</si>
  <si>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</si>
  <si>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</si>
  <si>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</si>
  <si>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</si>
  <si>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</si>
  <si>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</si>
  <si>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</si>
  <si>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</si>
  <si>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</si>
  <si>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</si>
  <si>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</si>
  <si>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</si>
  <si>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</si>
  <si>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</si>
  <si>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</si>
  <si>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</si>
  <si>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</si>
  <si>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</si>
  <si>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</si>
  <si>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</si>
  <si>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</si>
  <si>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</si>
  <si>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</si>
  <si>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</si>
  <si>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</si>
  <si>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</si>
  <si>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</si>
  <si>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</si>
  <si>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</si>
  <si>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</si>
  <si>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</si>
  <si>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</si>
  <si>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</si>
  <si>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</si>
  <si>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</si>
  <si>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</si>
  <si>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</si>
  <si>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</si>
  <si>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</si>
  <si>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</si>
  <si>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</si>
  <si>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</si>
  <si>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</si>
  <si>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</si>
  <si>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</si>
  <si>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</si>
  <si>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</si>
  <si>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</si>
  <si>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</si>
  <si>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</si>
  <si>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</si>
  <si>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</si>
  <si>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</si>
  <si>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</si>
  <si>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</si>
  <si>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</si>
  <si>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</si>
  <si>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</si>
  <si>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</si>
  <si>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</si>
  <si>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</si>
  <si>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</si>
  <si>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</si>
  <si>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</si>
  <si>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</si>
  <si>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</si>
  <si>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</si>
  <si>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</si>
  <si>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</si>
  <si>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</si>
  <si>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</si>
  <si>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</si>
  <si>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</si>
  <si>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</si>
  <si>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</si>
  <si>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</si>
  <si>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</si>
  <si>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</si>
  <si>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</si>
  <si>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</si>
  <si>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</si>
  <si>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</si>
  <si>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</si>
  <si>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</si>
  <si>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</si>
  <si>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</si>
  <si>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</si>
  <si>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</si>
  <si>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</si>
  <si>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</si>
  <si>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</si>
  <si>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</si>
  <si>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</si>
  <si>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</si>
  <si>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</si>
  <si>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</si>
  <si>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</si>
  <si>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</si>
  <si>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</si>
  <si>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</si>
  <si>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</si>
  <si>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</si>
  <si>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</si>
  <si>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</si>
  <si>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</si>
  <si>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</si>
  <si>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</si>
  <si>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</si>
  <si>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</si>
  <si>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</si>
  <si>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</si>
  <si>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</si>
  <si>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</si>
  <si>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</si>
  <si>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</si>
  <si>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</si>
  <si>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</si>
  <si>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</si>
  <si>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</si>
  <si>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</si>
  <si>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</si>
  <si>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</si>
  <si>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</si>
  <si>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</si>
  <si>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</si>
  <si>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</si>
  <si>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</si>
  <si>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</si>
  <si>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</si>
  <si>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</si>
  <si>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</si>
  <si>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</si>
  <si>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</si>
  <si>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</si>
  <si>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</si>
  <si>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</si>
  <si>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</si>
  <si>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</si>
  <si>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</si>
  <si>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</si>
  <si>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</si>
  <si>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</si>
  <si>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</si>
  <si>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</si>
  <si>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</si>
  <si>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</si>
  <si>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</si>
  <si>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</si>
  <si>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</si>
  <si>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</si>
  <si>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</si>
  <si>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</si>
  <si>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</si>
  <si>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</si>
  <si>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</si>
  <si>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</si>
  <si>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</si>
  <si>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</si>
  <si>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</si>
  <si>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</si>
  <si>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</si>
  <si>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</si>
  <si>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</si>
  <si>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</si>
  <si>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</si>
  <si>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</si>
  <si>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</si>
  <si>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</si>
  <si>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</si>
  <si>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</si>
  <si>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</si>
  <si>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</si>
  <si>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</si>
  <si>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</si>
  <si>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</si>
  <si>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</si>
  <si>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</si>
  <si>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</si>
  <si>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</si>
  <si>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</si>
  <si>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</si>
  <si>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</si>
  <si>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</si>
  <si>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</si>
  <si>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</si>
  <si>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</si>
  <si>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</si>
  <si>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</si>
  <si>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</si>
  <si>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</si>
  <si>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</si>
  <si>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</si>
  <si>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</si>
  <si>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</si>
  <si>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</si>
  <si>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</si>
  <si>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</si>
  <si>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</si>
  <si>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</si>
  <si>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</si>
  <si>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</si>
  <si>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</si>
  <si>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</si>
  <si>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</si>
  <si>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</si>
  <si>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</si>
  <si>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</si>
  <si>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</si>
  <si>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</si>
  <si>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</si>
  <si>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</si>
  <si>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</si>
  <si>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</si>
  <si>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</si>
  <si>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</si>
  <si>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</si>
  <si>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</si>
  <si>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</si>
  <si>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</si>
  <si>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</si>
  <si>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</si>
  <si>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</si>
  <si>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</si>
  <si>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</si>
  <si>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</si>
  <si>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</si>
  <si>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</si>
  <si>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</si>
  <si>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</si>
  <si>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</si>
  <si>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</si>
  <si>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</si>
  <si>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</si>
  <si>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</si>
  <si>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</si>
  <si>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</si>
  <si>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</si>
  <si>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</si>
  <si>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</si>
  <si>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</si>
  <si>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</si>
  <si>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</si>
  <si>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</si>
  <si>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</si>
  <si>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</si>
  <si>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</si>
  <si>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</si>
  <si>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</si>
  <si>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</si>
  <si>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</si>
  <si>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</si>
  <si>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</si>
  <si>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</si>
  <si>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</si>
  <si>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</si>
  <si>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</si>
  <si>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</si>
  <si>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</si>
  <si>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</si>
  <si>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</si>
  <si>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</si>
  <si>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</si>
  <si>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</si>
  <si>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</si>
  <si>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</si>
  <si>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</si>
  <si>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</si>
  <si>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</si>
  <si>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</si>
  <si>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</si>
  <si>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</si>
  <si>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</si>
  <si>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</si>
  <si>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</si>
  <si>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</si>
  <si>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</si>
  <si>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</si>
  <si>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</si>
  <si>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</si>
  <si>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</si>
  <si>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</si>
  <si>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</si>
  <si>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</si>
  <si>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</si>
  <si>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</si>
  <si>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</si>
  <si>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</si>
  <si>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</si>
  <si>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</si>
  <si>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</si>
  <si>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</si>
  <si>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</si>
  <si>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</si>
  <si>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</si>
  <si>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</si>
  <si>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</si>
  <si>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</si>
  <si>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</si>
  <si>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</si>
  <si>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</si>
  <si>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</si>
  <si>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</si>
  <si>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</si>
  <si>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</si>
  <si>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</si>
  <si>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</si>
  <si>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</si>
  <si>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</si>
  <si>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</si>
  <si>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</si>
  <si>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</si>
  <si>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</si>
  <si>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</si>
  <si>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</si>
  <si>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</si>
  <si>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</si>
  <si>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</si>
  <si>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</si>
  <si>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</si>
  <si>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</si>
  <si>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</si>
  <si>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</si>
  <si>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</si>
  <si>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</si>
  <si>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</si>
  <si>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</si>
  <si>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</si>
  <si>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</si>
  <si>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</si>
  <si>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</si>
  <si>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</si>
  <si>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</si>
  <si>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</si>
  <si>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</si>
  <si>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</si>
  <si>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</si>
  <si>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</si>
  <si>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</si>
  <si>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</si>
  <si>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</si>
  <si>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</si>
  <si>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</si>
  <si>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</si>
  <si>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</si>
  <si>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</si>
  <si>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</si>
  <si>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</si>
  <si>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</si>
  <si>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</si>
  <si>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</si>
  <si>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</si>
  <si>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</si>
  <si>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</si>
  <si>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</si>
  <si>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</si>
  <si>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</si>
  <si>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</si>
  <si>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</si>
  <si>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</si>
  <si>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</si>
  <si>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</si>
  <si>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</si>
  <si>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</si>
  <si>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</si>
  <si>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</si>
  <si>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</si>
  <si>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</si>
  <si>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</si>
  <si>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</si>
  <si>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</si>
  <si>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</si>
  <si>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</si>
  <si>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</si>
  <si>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</si>
  <si>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</si>
  <si>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</si>
  <si>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</si>
  <si>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</si>
  <si>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</si>
  <si>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</si>
  <si>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</si>
  <si>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</si>
  <si>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</si>
  <si>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</si>
  <si>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</si>
  <si>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</si>
  <si>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</si>
  <si>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</si>
  <si>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</si>
  <si>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</si>
  <si>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</si>
  <si>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</si>
  <si>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</si>
  <si>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</si>
  <si>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</si>
  <si>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</si>
  <si>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</si>
  <si>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</si>
  <si>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</si>
  <si>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</si>
  <si>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</si>
  <si>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</si>
  <si>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</si>
  <si>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</si>
  <si>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</si>
  <si>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</si>
  <si>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</si>
  <si>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</si>
  <si>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</si>
  <si>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</si>
  <si>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</si>
  <si>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</si>
  <si>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</si>
  <si>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</si>
  <si>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</si>
  <si>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</si>
  <si>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</si>
  <si>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</si>
  <si>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</si>
  <si>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</si>
  <si>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</si>
  <si>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</si>
  <si>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</si>
  <si>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</si>
  <si>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</si>
  <si>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</si>
  <si>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</si>
  <si>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</si>
  <si>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</si>
  <si>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</si>
  <si>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</si>
  <si>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</si>
  <si>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</si>
  <si>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</si>
  <si>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</si>
  <si>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</si>
  <si>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</si>
  <si>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</si>
  <si>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</si>
  <si>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</si>
  <si>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</si>
  <si>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</si>
  <si>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</si>
  <si>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</si>
  <si>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</si>
  <si>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</si>
  <si>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</si>
  <si>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</si>
  <si>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</si>
  <si>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</si>
  <si>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</si>
  <si>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</si>
  <si>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</si>
  <si>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</si>
  <si>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</si>
  <si>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</si>
  <si>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</si>
  <si>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</si>
  <si>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</si>
  <si>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</si>
  <si>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</si>
  <si>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</si>
  <si>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</si>
  <si>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</si>
  <si>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</si>
  <si>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</si>
  <si>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</si>
  <si>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</si>
  <si>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</si>
  <si>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</si>
  <si>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</si>
  <si>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</si>
  <si>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</si>
  <si>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</si>
  <si>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</si>
  <si>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</si>
  <si>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</si>
  <si>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</si>
  <si>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</si>
  <si>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</si>
  <si>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</si>
  <si>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</si>
  <si>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</si>
  <si>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</si>
  <si>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</si>
  <si>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</si>
  <si>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</si>
  <si>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</si>
  <si>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</si>
  <si>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</si>
  <si>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</si>
  <si>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</si>
  <si>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</si>
  <si>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</si>
  <si>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</si>
  <si>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</si>
  <si>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</si>
  <si>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</si>
  <si>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</si>
  <si>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</si>
  <si>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</si>
  <si>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</si>
  <si>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</si>
  <si>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</si>
  <si>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</si>
  <si>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</si>
  <si>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</si>
  <si>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</si>
  <si>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</si>
  <si>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</si>
  <si>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</si>
  <si>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</si>
  <si>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</si>
  <si>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</si>
  <si>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</si>
  <si>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</si>
  <si>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</si>
  <si>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</si>
  <si>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</si>
  <si>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</si>
  <si>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</si>
  <si>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</si>
  <si>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</si>
  <si>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</si>
  <si>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</si>
  <si>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</si>
  <si>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</si>
  <si>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</si>
  <si>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</si>
  <si>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</si>
  <si>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</si>
  <si>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</si>
  <si>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</si>
  <si>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</si>
  <si>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</si>
  <si>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</si>
  <si>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</si>
  <si>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</si>
  <si>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</si>
  <si>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</si>
  <si>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</si>
  <si>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</si>
  <si>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</si>
  <si>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</si>
  <si>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</si>
  <si>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</si>
  <si>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</si>
  <si>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</si>
  <si>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</si>
  <si>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</si>
  <si>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</si>
  <si>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</si>
  <si>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</si>
  <si>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</si>
  <si>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</si>
  <si>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</si>
  <si>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</si>
  <si>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</si>
  <si>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</si>
  <si>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</si>
  <si>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</si>
  <si>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</si>
  <si>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</si>
  <si>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</si>
  <si>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</si>
  <si>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</si>
  <si>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</si>
  <si>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</si>
  <si>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</si>
  <si>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</si>
  <si>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</si>
  <si>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</si>
  <si>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</si>
  <si>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</si>
  <si>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</si>
  <si>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</si>
  <si>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</si>
  <si>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</si>
  <si>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</si>
  <si>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</si>
  <si>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</si>
  <si>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</si>
  <si>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</si>
  <si>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</si>
  <si>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</si>
  <si>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</si>
  <si>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</si>
  <si>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</si>
  <si>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</si>
  <si>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</si>
  <si>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</si>
  <si>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</si>
  <si>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</si>
  <si>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</si>
  <si>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</si>
  <si>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</si>
  <si>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</si>
  <si>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</si>
  <si>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</si>
  <si>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</si>
  <si>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</si>
  <si>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</si>
  <si>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</si>
  <si>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</si>
  <si>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</si>
  <si>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</si>
  <si>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</si>
  <si>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</si>
  <si>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</si>
  <si>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</si>
  <si>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</si>
  <si>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</si>
  <si>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</si>
  <si>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</si>
  <si>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</si>
  <si>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</si>
  <si>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</si>
  <si>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</si>
  <si>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</si>
  <si>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</si>
  <si>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</si>
  <si>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</si>
  <si>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</si>
  <si>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</si>
  <si>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</si>
  <si>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</si>
  <si>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</si>
  <si>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</si>
  <si>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</si>
  <si>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</si>
  <si>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</si>
  <si>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</si>
  <si>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</si>
  <si>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</si>
  <si>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</si>
  <si>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</si>
  <si>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</si>
  <si>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</si>
  <si>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</si>
  <si>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</si>
  <si>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</si>
  <si>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</si>
  <si>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</si>
  <si>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</si>
  <si>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</si>
  <si>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</si>
  <si>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</si>
  <si>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</si>
  <si>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</si>
  <si>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</si>
  <si>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</si>
  <si>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</si>
  <si>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</si>
  <si>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</si>
  <si>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</si>
  <si>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</si>
  <si>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</si>
  <si>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</si>
  <si>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</si>
  <si>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</si>
  <si>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</si>
  <si>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</si>
  <si>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</si>
  <si>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</si>
  <si>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</si>
  <si>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</si>
  <si>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</si>
  <si>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</si>
  <si>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</si>
  <si>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</si>
  <si>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</si>
  <si>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</si>
  <si>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</si>
  <si>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</si>
  <si>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</si>
  <si>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</si>
  <si>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</si>
  <si>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</si>
  <si>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</si>
  <si>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</si>
  <si>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</si>
  <si>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</si>
  <si>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</si>
  <si>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</si>
  <si>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</si>
  <si>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</si>
  <si>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</si>
  <si>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</si>
  <si>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</si>
  <si>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</si>
  <si>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</si>
  <si>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</si>
  <si>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</si>
  <si>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</si>
  <si>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</si>
  <si>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</si>
  <si>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</si>
  <si>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</si>
  <si>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</si>
  <si>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</si>
  <si>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</si>
  <si>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</si>
  <si>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</si>
  <si>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</si>
  <si>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</si>
  <si>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</si>
  <si>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</si>
  <si>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</si>
  <si>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</si>
  <si>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</si>
  <si>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</si>
  <si>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</si>
  <si>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</si>
  <si>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</si>
  <si>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</si>
  <si>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</si>
  <si>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</si>
  <si>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</si>
  <si>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</si>
  <si>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</si>
  <si>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</si>
  <si>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</si>
  <si>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</si>
  <si>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</si>
  <si>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</si>
  <si>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</si>
  <si>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</si>
  <si>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</si>
  <si>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</si>
  <si>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</si>
  <si>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</si>
  <si>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</si>
  <si>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</si>
  <si>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</si>
  <si>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</si>
  <si>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</si>
  <si>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</si>
  <si>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</si>
  <si>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</si>
  <si>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</si>
  <si>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</si>
  <si>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</si>
  <si>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</si>
  <si>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</si>
  <si>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</si>
  <si>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</si>
  <si>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</si>
  <si>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</si>
  <si>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</si>
  <si>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</si>
  <si>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</si>
  <si>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</si>
  <si>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</si>
  <si>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</si>
  <si>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</si>
  <si>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</si>
  <si>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</si>
  <si>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</si>
  <si>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</si>
  <si>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</si>
  <si>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</si>
  <si>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</si>
  <si>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</si>
  <si>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</si>
  <si>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</si>
  <si>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</si>
  <si>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</si>
  <si>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</si>
  <si>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</si>
  <si>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</si>
  <si>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</si>
  <si>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</si>
  <si>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</si>
  <si>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</si>
  <si>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</si>
  <si>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</si>
  <si>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</si>
  <si>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</si>
  <si>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</si>
  <si>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</si>
  <si>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</si>
  <si>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</si>
  <si>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</si>
  <si>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</si>
  <si>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</si>
  <si>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</si>
  <si>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</si>
  <si>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</si>
  <si>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</si>
  <si>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</si>
  <si>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</si>
  <si>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</si>
  <si>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</si>
  <si>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</si>
  <si>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</si>
  <si>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</si>
  <si>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</si>
  <si>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</si>
  <si>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</si>
  <si>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</si>
  <si>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</si>
  <si>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</si>
  <si>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</si>
  <si>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</si>
  <si>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</si>
  <si>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</si>
  <si>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</si>
  <si>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</si>
  <si>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</si>
  <si>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</si>
  <si>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</si>
  <si>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</si>
  <si>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</si>
  <si>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</si>
  <si>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</si>
  <si>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</si>
  <si>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</si>
  <si>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</si>
  <si>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</si>
  <si>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</si>
  <si>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</si>
  <si>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</si>
  <si>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</si>
  <si>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</si>
  <si>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</si>
  <si>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</si>
  <si>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</si>
  <si>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</si>
  <si>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</si>
  <si>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</si>
  <si>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</si>
  <si>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</si>
  <si>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</si>
  <si>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</si>
  <si>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</si>
  <si>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</si>
  <si>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</si>
  <si>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</si>
  <si>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</si>
  <si>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</si>
  <si>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</si>
  <si>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</si>
  <si>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</si>
  <si>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</si>
  <si>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</si>
  <si>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</si>
  <si>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</si>
  <si>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</si>
  <si>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</si>
  <si>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</si>
  <si>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</si>
  <si>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</si>
  <si>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</si>
  <si>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</si>
  <si>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</si>
  <si>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</si>
  <si>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</si>
  <si>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</si>
  <si>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</si>
  <si>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</si>
  <si>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</si>
  <si>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</si>
  <si>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</si>
  <si>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</si>
  <si>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</si>
  <si>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</si>
  <si>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</si>
  <si>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</si>
  <si>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</si>
  <si>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</si>
  <si>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</si>
  <si>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</si>
  <si>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</si>
  <si>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</si>
  <si>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</si>
  <si>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</si>
  <si>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</si>
  <si>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</si>
  <si>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</si>
  <si>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</si>
  <si>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</si>
  <si>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</si>
  <si>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</si>
  <si>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</si>
  <si>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</si>
  <si>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</si>
  <si>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</si>
  <si>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</si>
  <si>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</si>
  <si>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</si>
  <si>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</si>
  <si>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</si>
  <si>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</si>
  <si>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</si>
  <si>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</si>
  <si>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</si>
  <si>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</si>
  <si>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</si>
  <si>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</si>
  <si>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</si>
  <si>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</si>
  <si>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</si>
  <si>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</si>
  <si>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</si>
  <si>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</si>
  <si>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</si>
  <si>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</si>
  <si>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</si>
  <si>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</si>
  <si>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</si>
  <si>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</si>
  <si>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</si>
  <si>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</si>
  <si>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</si>
  <si>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</si>
  <si>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</si>
  <si>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</si>
  <si>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</si>
  <si>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</si>
  <si>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</si>
  <si>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</si>
  <si>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</si>
  <si>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</si>
  <si>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</si>
  <si>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</si>
  <si>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</si>
  <si>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</si>
  <si>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</si>
  <si>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</si>
  <si>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</si>
  <si>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</si>
  <si>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</si>
  <si>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</si>
  <si>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</si>
  <si>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</si>
  <si>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</si>
  <si>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</si>
  <si>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</si>
  <si>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</si>
  <si>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</si>
  <si>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</si>
  <si>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</si>
  <si>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</si>
  <si>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</si>
  <si>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</si>
  <si>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</si>
  <si>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</si>
  <si>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</si>
  <si>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</si>
  <si>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</si>
  <si>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</si>
  <si>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</si>
  <si>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</si>
  <si>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</si>
  <si>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</si>
  <si>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</si>
  <si>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</si>
  <si>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</si>
  <si>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</si>
  <si>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</si>
  <si>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</si>
  <si>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</si>
  <si>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</si>
  <si>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</si>
  <si>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</si>
  <si>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</si>
  <si>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</si>
  <si>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</si>
  <si>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</si>
  <si>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</si>
  <si>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</si>
  <si>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</si>
  <si>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</si>
  <si>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</si>
  <si>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</si>
  <si>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</si>
  <si>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</si>
  <si>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</si>
  <si>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</si>
  <si>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</si>
  <si>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</si>
  <si>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</si>
  <si>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</si>
  <si>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</si>
  <si>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</si>
  <si>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</si>
  <si>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</si>
  <si>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</si>
  <si>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</si>
  <si>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</si>
  <si>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</si>
  <si>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</si>
  <si>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</si>
  <si>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</si>
  <si>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</si>
  <si>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</si>
  <si>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</si>
  <si>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</si>
  <si>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</si>
  <si>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</si>
  <si>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</si>
  <si>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</si>
  <si>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</si>
  <si>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</si>
  <si>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</si>
  <si>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</si>
  <si>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</si>
  <si>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</si>
  <si>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</si>
  <si>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</si>
  <si>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</si>
  <si>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</si>
  <si>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</si>
  <si>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</si>
  <si>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</si>
  <si>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</si>
  <si>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</si>
  <si>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</si>
  <si>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</si>
  <si>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</si>
  <si>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</si>
  <si>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</si>
  <si>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</si>
  <si>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</si>
  <si>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</si>
  <si>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</si>
  <si>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</si>
  <si>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</si>
  <si>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</si>
  <si>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</si>
  <si>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</si>
  <si>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</si>
  <si>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</si>
  <si>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</si>
  <si>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</si>
  <si>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</si>
  <si>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</si>
  <si>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</si>
  <si>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</si>
  <si>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</si>
  <si>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</si>
  <si>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</si>
  <si>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</si>
  <si>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</si>
  <si>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</si>
  <si>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</si>
  <si>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</si>
  <si>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</si>
  <si>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</si>
  <si>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</si>
  <si>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</si>
  <si>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</si>
  <si>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</si>
  <si>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</si>
  <si>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</si>
  <si>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</si>
  <si>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</si>
  <si>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</si>
  <si>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</si>
  <si>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</si>
  <si>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</si>
  <si>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</si>
  <si>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</si>
  <si>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</si>
  <si>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</si>
  <si>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</si>
  <si>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</si>
  <si>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</si>
  <si>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</si>
  <si>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</si>
  <si>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</si>
  <si>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</si>
  <si>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</si>
  <si>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</si>
  <si>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</si>
  <si>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</si>
  <si>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</si>
  <si>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</si>
  <si>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</si>
  <si>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</si>
  <si>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</si>
  <si>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</si>
  <si>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</si>
  <si>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</si>
  <si>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</si>
  <si>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</si>
  <si>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</si>
  <si>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</si>
  <si>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</si>
  <si>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</si>
  <si>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</si>
  <si>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</si>
  <si>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</si>
  <si>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</si>
  <si>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</si>
  <si>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</si>
  <si>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</si>
  <si>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</si>
  <si>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</si>
  <si>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</si>
  <si>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</si>
  <si>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</si>
  <si>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</si>
  <si>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</si>
  <si>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</si>
  <si>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</si>
  <si>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</si>
  <si>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</si>
  <si>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</si>
  <si>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</si>
  <si>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</si>
  <si>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</si>
  <si>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</si>
  <si>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</si>
  <si>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</si>
  <si>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</si>
  <si>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</si>
  <si>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</si>
  <si>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</si>
  <si>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</si>
  <si>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</si>
  <si>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</si>
  <si>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</si>
  <si>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</si>
  <si>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</si>
  <si>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</si>
  <si>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</si>
  <si>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</si>
  <si>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</si>
  <si>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</si>
  <si>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</si>
  <si>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</si>
  <si>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</si>
  <si>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</si>
  <si>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</si>
  <si>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</si>
  <si>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</si>
  <si>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</si>
  <si>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</si>
  <si>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</si>
  <si>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</si>
  <si>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</si>
  <si>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</si>
  <si>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</si>
  <si>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</si>
  <si>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</si>
  <si>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</si>
  <si>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</si>
  <si>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</si>
  <si>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</si>
  <si>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</si>
  <si>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</si>
  <si>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</si>
  <si>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</si>
  <si>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</si>
  <si>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</si>
  <si>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</si>
  <si>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</si>
  <si>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</si>
  <si>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</si>
  <si>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</si>
  <si>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</si>
  <si>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</si>
  <si>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</si>
  <si>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</si>
  <si>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</si>
  <si>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</si>
  <si>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</si>
  <si>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</si>
  <si>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</si>
  <si>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</si>
  <si>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</si>
  <si>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</si>
  <si>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</si>
  <si>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</si>
  <si>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</si>
  <si>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</si>
  <si>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</si>
  <si>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</si>
  <si>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</si>
  <si>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</si>
  <si>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</si>
  <si>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</si>
  <si>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</si>
  <si>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</si>
  <si>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</si>
  <si>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</si>
  <si>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</si>
  <si>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</si>
  <si>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</si>
  <si>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</si>
  <si>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</si>
  <si>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</si>
  <si>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</si>
  <si>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</si>
  <si>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</si>
  <si>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</si>
  <si>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</si>
  <si>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</si>
  <si>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</si>
  <si>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</si>
  <si>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</si>
  <si>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</si>
  <si>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</si>
  <si>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</si>
  <si>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</si>
  <si>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</si>
  <si>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</si>
  <si>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</si>
  <si>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</si>
  <si>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</si>
  <si>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</si>
  <si>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</si>
  <si>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</si>
  <si>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</si>
  <si>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</si>
  <si>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</si>
  <si>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</si>
  <si>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</si>
  <si>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</si>
  <si>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</si>
  <si>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</si>
  <si>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</si>
  <si>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</si>
  <si>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</si>
  <si>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</si>
  <si>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</si>
  <si>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</si>
  <si>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</si>
  <si>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</si>
  <si>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</si>
  <si>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</si>
  <si>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</si>
  <si>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</si>
  <si>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</si>
  <si>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</si>
  <si>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</si>
  <si>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</si>
  <si>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</si>
  <si>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</si>
  <si>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</si>
  <si>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</si>
  <si>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</si>
  <si>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</si>
  <si>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</si>
  <si>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</si>
  <si>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</si>
  <si>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</si>
  <si>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</si>
  <si>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</si>
  <si>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</si>
  <si>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</si>
  <si>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</si>
  <si>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</si>
  <si>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</si>
  <si>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</si>
  <si>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</si>
  <si>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</si>
  <si>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</si>
  <si>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</si>
  <si>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</si>
  <si>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</si>
  <si>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</si>
  <si>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</si>
  <si>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</si>
  <si>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</si>
  <si>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</si>
  <si>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</si>
  <si>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</si>
  <si>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</si>
  <si>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</si>
  <si>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</si>
  <si>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</si>
  <si>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</si>
  <si>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</si>
  <si>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</si>
  <si>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</si>
  <si>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</si>
  <si>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</si>
  <si>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</si>
  <si>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</si>
  <si>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</si>
  <si>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</si>
  <si>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</si>
  <si>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</si>
  <si>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</si>
  <si>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</si>
  <si>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</si>
  <si>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</si>
  <si>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</si>
  <si>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</si>
  <si>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</si>
  <si>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</si>
  <si>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</si>
  <si>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</si>
  <si>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</si>
  <si>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</si>
  <si>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</si>
  <si>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</si>
  <si>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</si>
  <si>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</si>
  <si>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</si>
  <si>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</si>
  <si>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</si>
  <si>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</si>
  <si>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</si>
  <si>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</si>
  <si>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</si>
  <si>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</si>
  <si>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</si>
  <si>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</si>
  <si>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</si>
  <si>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</si>
  <si>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</si>
  <si>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</si>
  <si>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</si>
  <si>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</si>
  <si>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</si>
  <si>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</si>
  <si>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</si>
  <si>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</si>
  <si>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</si>
  <si>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</si>
  <si>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</si>
  <si>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</si>
  <si>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</si>
  <si>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</si>
  <si>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</si>
  <si>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</si>
  <si>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</si>
  <si>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</si>
  <si>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</si>
  <si>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</si>
  <si>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</si>
  <si>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</si>
  <si>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</si>
  <si>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</si>
  <si>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</si>
  <si>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</si>
  <si>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</si>
  <si>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</si>
  <si>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</si>
  <si>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</si>
  <si>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</si>
  <si>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</si>
  <si>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</si>
  <si>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</si>
  <si>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</si>
  <si>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</si>
  <si>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</si>
  <si>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</si>
  <si>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</si>
  <si>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</si>
  <si>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</si>
  <si>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</si>
  <si>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</si>
  <si>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</si>
  <si>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</si>
  <si>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</si>
  <si>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</si>
  <si>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</si>
  <si>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</si>
  <si>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</si>
  <si>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</si>
  <si>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</si>
  <si>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</si>
  <si>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</si>
  <si>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</si>
  <si>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</si>
  <si>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</si>
  <si>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</si>
  <si>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</si>
  <si>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</si>
  <si>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</si>
  <si>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</si>
  <si>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</si>
  <si>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</si>
  <si>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</si>
  <si>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</si>
  <si>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</si>
  <si>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</si>
  <si>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</si>
  <si>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</si>
  <si>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</si>
  <si>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</si>
  <si>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</si>
  <si>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</si>
  <si>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</si>
  <si>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</si>
  <si>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</si>
  <si>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</si>
  <si>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</si>
  <si>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</si>
  <si>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</si>
  <si>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</si>
  <si>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</si>
  <si>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</si>
  <si>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</si>
  <si>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</si>
  <si>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</si>
  <si>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</si>
  <si>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</si>
  <si>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</si>
  <si>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</si>
  <si>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</si>
  <si>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</si>
  <si>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</si>
  <si>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</si>
  <si>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</si>
  <si>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</si>
  <si>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</si>
  <si>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</si>
  <si>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</si>
  <si>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</si>
  <si>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</si>
  <si>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</si>
  <si>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</si>
  <si>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</si>
  <si>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</si>
  <si>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</si>
  <si>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</si>
  <si>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</si>
  <si>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</si>
  <si>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</si>
  <si>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</si>
  <si>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</si>
  <si>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</si>
  <si>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</si>
  <si>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</si>
  <si>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</si>
  <si>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</si>
  <si>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</si>
  <si>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</si>
  <si>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</si>
  <si>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</si>
  <si>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</si>
  <si>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</si>
  <si>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</si>
  <si>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</si>
  <si>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</si>
  <si>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</si>
  <si>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</si>
  <si>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</si>
  <si>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</si>
  <si>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</si>
  <si>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</si>
  <si>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</si>
  <si>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</si>
  <si>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</si>
  <si>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</si>
  <si>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</si>
  <si>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</si>
  <si>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</si>
  <si>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</si>
  <si>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</si>
  <si>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</si>
  <si>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</si>
  <si>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</si>
  <si>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</si>
  <si>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</si>
  <si>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</si>
  <si>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</si>
  <si>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</si>
  <si>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</si>
  <si>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</si>
  <si>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</si>
  <si>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</si>
  <si>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</si>
  <si>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</si>
  <si>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</si>
  <si>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</si>
  <si>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</si>
  <si>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</si>
  <si>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</si>
  <si>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</si>
  <si>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</si>
  <si>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</si>
  <si>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</si>
  <si>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</si>
  <si>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</si>
  <si>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</si>
  <si>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</si>
  <si>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</si>
  <si>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</si>
  <si>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</si>
  <si>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</si>
  <si>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</si>
  <si>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</si>
  <si>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</si>
  <si>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</si>
  <si>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</si>
  <si>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</si>
  <si>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</si>
  <si>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</si>
  <si>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</si>
  <si>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</si>
  <si>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</si>
  <si>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</si>
  <si>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</si>
  <si>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</si>
  <si>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</si>
  <si>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</si>
  <si>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</si>
  <si>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</si>
  <si>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</si>
  <si>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</si>
  <si>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</si>
  <si>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</si>
  <si>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</si>
  <si>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</si>
  <si>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</si>
  <si>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</si>
  <si>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</si>
  <si>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</si>
  <si>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</si>
  <si>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</si>
  <si>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</si>
  <si>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</si>
  <si>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</si>
  <si>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</si>
  <si>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</si>
  <si>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</si>
  <si>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</si>
  <si>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</si>
  <si>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</si>
  <si>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</si>
  <si>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</si>
  <si>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</si>
  <si>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</si>
  <si>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</si>
  <si>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</si>
  <si>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</si>
  <si>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</si>
  <si>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</si>
  <si>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</si>
  <si>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</si>
  <si>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</si>
  <si>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</si>
  <si>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</si>
  <si>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</si>
  <si>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</si>
  <si>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</si>
  <si>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</si>
  <si>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</si>
  <si>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</si>
  <si>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</si>
  <si>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</si>
  <si>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</si>
  <si>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</si>
  <si>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</si>
  <si>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</si>
  <si>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</si>
  <si>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</si>
  <si>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</si>
  <si>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</si>
  <si>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</si>
  <si>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</si>
  <si>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</si>
  <si>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</si>
  <si>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</si>
  <si>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</si>
  <si>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</si>
  <si>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</si>
  <si>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</si>
  <si>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</si>
  <si>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</si>
  <si>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</si>
  <si>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</si>
  <si>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</si>
  <si>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</si>
  <si>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</si>
  <si>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</si>
  <si>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</si>
  <si>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</si>
  <si>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</si>
  <si>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</si>
  <si>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</si>
  <si>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</si>
  <si>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</si>
  <si>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</si>
  <si>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</si>
  <si>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</si>
  <si>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</si>
  <si>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</si>
  <si>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</si>
  <si>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</si>
  <si>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</si>
  <si>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</si>
  <si>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</si>
  <si>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</si>
  <si>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</si>
  <si>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</si>
  <si>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</si>
  <si>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</si>
  <si>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</si>
  <si>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</si>
  <si>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</si>
  <si>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</si>
  <si>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</si>
  <si>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</si>
  <si>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</si>
  <si>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</si>
  <si>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</si>
  <si>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</si>
  <si>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</si>
  <si>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</si>
  <si>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</si>
  <si>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</si>
  <si>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</si>
  <si>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</si>
  <si>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</si>
  <si>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</si>
  <si>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</si>
  <si>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</si>
  <si>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</si>
  <si>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</si>
  <si>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</si>
  <si>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</si>
  <si>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</si>
  <si>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</si>
  <si>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</si>
  <si>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</si>
  <si>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</si>
  <si>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</si>
  <si>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</si>
  <si>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</si>
  <si>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</si>
  <si>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</si>
  <si>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</si>
  <si>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</si>
  <si>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</si>
  <si>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</si>
  <si>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</si>
  <si>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</si>
  <si>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</si>
  <si>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</si>
  <si>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</si>
  <si>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</si>
  <si>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</si>
  <si>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</si>
  <si>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</si>
  <si>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</si>
  <si>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</si>
  <si>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</si>
  <si>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</si>
  <si>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</si>
  <si>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</si>
  <si>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</si>
  <si>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</si>
  <si>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</si>
  <si>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</si>
  <si>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</si>
  <si>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</si>
  <si>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</si>
  <si>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</si>
  <si>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</si>
  <si>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</si>
  <si>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</si>
  <si>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</si>
  <si>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</si>
  <si>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</si>
  <si>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</si>
  <si>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</si>
  <si>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</si>
  <si>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</si>
  <si>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</si>
  <si>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</si>
  <si>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</si>
  <si>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</si>
  <si>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</si>
  <si>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</si>
  <si>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</si>
  <si>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</si>
  <si>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</si>
  <si>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</si>
  <si>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</si>
  <si>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</si>
  <si>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</si>
  <si>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</si>
  <si>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</si>
  <si>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</si>
  <si>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</si>
  <si>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</si>
  <si>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</si>
  <si>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</si>
  <si>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</si>
  <si>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</si>
  <si>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</si>
  <si>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</si>
  <si>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</si>
  <si>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</si>
  <si>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</si>
  <si>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</si>
  <si>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</si>
  <si>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</si>
  <si>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</si>
  <si>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</si>
  <si>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</si>
  <si>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</si>
  <si>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</si>
  <si>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</si>
  <si>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</si>
  <si>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</si>
  <si>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</si>
  <si>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</si>
  <si>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</si>
  <si>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</si>
  <si>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</si>
  <si>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</si>
  <si>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</si>
  <si>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</si>
  <si>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</si>
  <si>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</si>
  <si>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</si>
  <si>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</si>
  <si>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</si>
  <si>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</si>
  <si>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</si>
  <si>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</si>
  <si>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</si>
  <si>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</si>
  <si>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</si>
  <si>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</si>
  <si>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</si>
  <si>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</si>
  <si>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</si>
  <si>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</si>
  <si>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</si>
  <si>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</si>
  <si>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</si>
  <si>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</si>
  <si>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</si>
  <si>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</si>
  <si>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</si>
  <si>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</si>
  <si>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</si>
  <si>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</si>
  <si>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</si>
  <si>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</si>
  <si>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</si>
  <si>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</si>
  <si>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</si>
  <si>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</si>
  <si>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</si>
  <si>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</si>
  <si>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</si>
  <si>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</si>
  <si>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</si>
  <si>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</si>
  <si>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</si>
  <si>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</si>
  <si>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</si>
  <si>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</si>
  <si>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</si>
  <si>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</si>
  <si>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</si>
  <si>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</si>
  <si>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</si>
  <si>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</si>
  <si>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</si>
  <si>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</si>
  <si>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</si>
  <si>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</si>
  <si>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</si>
  <si>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</si>
  <si>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</si>
  <si>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</si>
  <si>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</si>
  <si>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</si>
  <si>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</si>
  <si>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</si>
  <si>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</si>
  <si>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</si>
  <si>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</si>
  <si>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</si>
  <si>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</si>
  <si>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</si>
  <si>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</si>
  <si>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</si>
  <si>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</si>
  <si>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</si>
  <si>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</si>
  <si>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</si>
  <si>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</si>
  <si>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</si>
  <si>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</si>
  <si>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</si>
  <si>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</si>
  <si>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</si>
  <si>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</si>
  <si>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</si>
  <si>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</si>
  <si>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</si>
  <si>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</si>
  <si>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</si>
  <si>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</si>
  <si>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</si>
  <si>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</si>
  <si>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</si>
  <si>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</si>
  <si>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</si>
  <si>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</si>
  <si>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</si>
  <si>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</si>
  <si>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</si>
  <si>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</si>
  <si>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</si>
  <si>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</si>
  <si>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</si>
  <si>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</si>
  <si>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</si>
  <si>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</si>
  <si>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</si>
  <si>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</si>
  <si>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</si>
  <si>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</si>
  <si>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</si>
  <si>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</si>
  <si>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</si>
  <si>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</si>
  <si>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</si>
  <si>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</si>
  <si>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</si>
  <si>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</si>
  <si>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</si>
  <si>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</si>
  <si>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</si>
  <si>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</si>
  <si>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</si>
  <si>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</si>
  <si>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</si>
  <si>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</si>
  <si>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</si>
  <si>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</si>
  <si>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</si>
  <si>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</si>
  <si>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</si>
  <si>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</si>
  <si>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</si>
  <si>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</si>
  <si>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</si>
  <si>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</si>
  <si>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</si>
  <si>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</si>
  <si>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</si>
  <si>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</si>
  <si>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</si>
  <si>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</si>
  <si>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</si>
  <si>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</si>
  <si>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</si>
  <si>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</si>
  <si>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</si>
  <si>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</si>
  <si>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</si>
  <si>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</si>
  <si>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</si>
  <si>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</si>
  <si>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</si>
  <si>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</si>
  <si>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</si>
  <si>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</si>
  <si>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</si>
  <si>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</si>
  <si>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</si>
  <si>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</si>
  <si>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</si>
  <si>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</si>
  <si>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</si>
  <si>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</si>
  <si>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</si>
  <si>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</si>
  <si>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</si>
  <si>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</si>
  <si>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</si>
  <si>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</si>
  <si>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</si>
  <si>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</si>
  <si>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</si>
  <si>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</si>
  <si>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</si>
  <si>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</si>
  <si>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</si>
  <si>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</si>
  <si>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</si>
  <si>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</si>
  <si>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</si>
  <si>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</si>
  <si>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</si>
  <si>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</si>
  <si>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</si>
  <si>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</si>
  <si>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</si>
  <si>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</si>
  <si>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</si>
  <si>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</si>
  <si>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</si>
  <si>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</si>
  <si>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</si>
  <si>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</si>
  <si>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</si>
  <si>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</si>
  <si>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</si>
  <si>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</si>
  <si>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</si>
  <si>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</si>
  <si>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</si>
  <si>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</si>
  <si>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</si>
  <si>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</si>
  <si>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</si>
  <si>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</si>
  <si>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</si>
  <si>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</si>
  <si>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</si>
  <si>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</si>
  <si>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</si>
  <si>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</si>
  <si>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</si>
  <si>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</si>
  <si>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</si>
  <si>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</si>
  <si>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</si>
  <si>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</si>
  <si>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</si>
  <si>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</si>
  <si>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</si>
  <si>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</si>
  <si>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</si>
  <si>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</si>
  <si>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</si>
  <si>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</si>
  <si>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</si>
  <si>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</si>
  <si>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</si>
  <si>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</si>
  <si>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</si>
  <si>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</si>
  <si>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</si>
  <si>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</si>
  <si>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</si>
  <si>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</si>
  <si>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</si>
  <si>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</si>
  <si>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</si>
  <si>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</si>
  <si>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</si>
  <si>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</si>
  <si>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</si>
  <si>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</si>
  <si>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</si>
  <si>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</si>
  <si>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</si>
  <si>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</si>
  <si>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</si>
  <si>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</si>
  <si>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</si>
  <si>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</si>
  <si>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</si>
  <si>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</si>
  <si>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</si>
  <si>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</si>
  <si>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</si>
  <si>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</si>
  <si>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</si>
  <si>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</si>
  <si>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</si>
  <si>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</si>
  <si>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</si>
  <si>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</si>
  <si>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</si>
  <si>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</si>
  <si>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</si>
  <si>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</si>
  <si>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</si>
  <si>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</si>
  <si>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</si>
  <si>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</si>
  <si>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</si>
  <si>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</si>
  <si>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</si>
  <si>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</si>
  <si>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</si>
  <si>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</si>
  <si>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</si>
  <si>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</si>
  <si>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</si>
  <si>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</si>
  <si>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</si>
  <si>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</si>
  <si>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</si>
  <si>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</si>
  <si>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</si>
  <si>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</si>
  <si>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</si>
  <si>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</si>
  <si>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</si>
  <si>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</si>
  <si>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</si>
  <si>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</si>
  <si>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</si>
  <si>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</si>
  <si>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</si>
  <si>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</si>
  <si>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</si>
  <si>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</si>
  <si>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</si>
  <si>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</si>
  <si>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</si>
  <si>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</si>
  <si>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</si>
  <si>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</si>
  <si>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</si>
  <si>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</si>
  <si>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</si>
  <si>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</si>
  <si>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</si>
  <si>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</si>
  <si>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</si>
  <si>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</si>
  <si>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</si>
  <si>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</si>
  <si>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</si>
  <si>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</si>
  <si>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</si>
  <si>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</si>
  <si>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</si>
  <si>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</si>
  <si>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</si>
  <si>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</si>
  <si>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</si>
  <si>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</si>
  <si>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</si>
  <si>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</si>
  <si>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</si>
  <si>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</si>
  <si>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</si>
  <si>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</si>
  <si>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</si>
  <si>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</si>
  <si>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</si>
  <si>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</si>
  <si>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</si>
  <si>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</si>
  <si>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</si>
  <si>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</si>
  <si>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</si>
  <si>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</si>
  <si>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</si>
  <si>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</si>
  <si>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</si>
  <si>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</si>
  <si>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</si>
  <si>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</si>
  <si>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</si>
  <si>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</si>
  <si>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</si>
  <si>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</si>
  <si>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</si>
  <si>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</si>
  <si>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</si>
  <si>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</si>
  <si>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</si>
  <si>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</si>
  <si>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</si>
  <si>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</si>
  <si>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</si>
  <si>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</si>
  <si>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</si>
  <si>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</si>
  <si>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</si>
  <si>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</si>
  <si>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</si>
  <si>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</si>
  <si>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</si>
  <si>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</si>
  <si>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</si>
  <si>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</si>
  <si>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</si>
  <si>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</si>
  <si>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</si>
  <si>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</si>
  <si>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</si>
  <si>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</si>
  <si>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</si>
  <si>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</si>
  <si>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</si>
  <si>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</si>
  <si>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</si>
  <si>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</si>
  <si>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</si>
  <si>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</si>
  <si>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</si>
  <si>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</si>
  <si>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</si>
  <si>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</si>
  <si>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</si>
  <si>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</si>
  <si>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</si>
  <si>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</si>
  <si>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</si>
  <si>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</si>
  <si>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</si>
  <si>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</si>
  <si>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</si>
  <si>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</si>
  <si>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</si>
  <si>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</si>
  <si>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</si>
  <si>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</si>
  <si>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</si>
  <si>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</si>
  <si>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</si>
  <si>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</si>
  <si>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</si>
  <si>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</si>
  <si>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</si>
  <si>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</si>
  <si>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</si>
  <si>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</si>
  <si>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</si>
  <si>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</si>
  <si>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</si>
  <si>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</si>
  <si>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</si>
  <si>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</si>
  <si>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</si>
  <si>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</si>
  <si>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</si>
  <si>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</si>
  <si>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</si>
  <si>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</si>
  <si>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</si>
  <si>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</si>
  <si>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</si>
  <si>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</si>
  <si>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</si>
  <si>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</si>
  <si>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</si>
  <si>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</si>
  <si>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</si>
  <si>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</si>
  <si>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</si>
  <si>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</si>
  <si>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</si>
  <si>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</si>
  <si>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</si>
  <si>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</si>
  <si>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</si>
  <si>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</si>
  <si>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</si>
  <si>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</si>
  <si>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</si>
  <si>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</si>
  <si>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</si>
  <si>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</si>
  <si>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</si>
  <si>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</si>
  <si>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</si>
  <si>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</si>
  <si>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</si>
  <si>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</si>
  <si>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</si>
  <si>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</si>
  <si>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</si>
  <si>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</si>
  <si>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</si>
  <si>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</si>
  <si>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</si>
  <si>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</si>
  <si>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</si>
  <si>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</si>
  <si>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</si>
  <si>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</si>
  <si>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</si>
  <si>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</si>
  <si>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</si>
  <si>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</si>
  <si>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</si>
  <si>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</si>
  <si>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</si>
  <si>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</si>
  <si>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</si>
  <si>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</si>
  <si>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</si>
  <si>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</si>
  <si>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</si>
  <si>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</si>
  <si>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</si>
  <si>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</si>
  <si>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</si>
  <si>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</si>
  <si>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</si>
  <si>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</si>
  <si>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</si>
  <si>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</si>
  <si>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</si>
  <si>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</si>
  <si>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</si>
  <si>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</si>
  <si>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</si>
  <si>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</si>
  <si>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</si>
  <si>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</si>
  <si>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</si>
  <si>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</si>
  <si>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</si>
  <si>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</si>
  <si>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</si>
  <si>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</si>
  <si>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</si>
  <si>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</si>
  <si>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</si>
  <si>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</si>
  <si>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</si>
  <si>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</si>
  <si>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</si>
  <si>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</si>
  <si>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</si>
  <si>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</si>
  <si>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</si>
  <si>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</si>
  <si>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</si>
  <si>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</si>
  <si>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</si>
  <si>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</si>
  <si>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</si>
  <si>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</si>
  <si>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</si>
  <si>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</si>
  <si>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</si>
  <si>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</si>
  <si>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</si>
  <si>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</si>
  <si>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</si>
  <si>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</si>
  <si>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</si>
  <si>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</si>
  <si>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</si>
  <si>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</si>
  <si>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</si>
  <si>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</si>
  <si>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</si>
  <si>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</si>
  <si>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</si>
  <si>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</si>
  <si>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</si>
  <si>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</si>
  <si>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</si>
  <si>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</si>
  <si>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</si>
  <si>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</si>
  <si>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</si>
  <si>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</si>
  <si>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</si>
  <si>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</si>
  <si>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</si>
  <si>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</si>
  <si>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</si>
  <si>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</si>
  <si>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</si>
  <si>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</si>
  <si>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</si>
  <si>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</si>
  <si>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</si>
  <si>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</si>
  <si>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</si>
  <si>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</si>
  <si>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</si>
  <si>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</si>
  <si>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</si>
  <si>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</si>
  <si>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</si>
  <si>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</si>
  <si>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</si>
  <si>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</si>
  <si>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</si>
  <si>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</si>
  <si>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</si>
  <si>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</si>
  <si>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</si>
  <si>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</si>
  <si>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</si>
  <si>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</si>
  <si>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</si>
  <si>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</si>
  <si>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</si>
  <si>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</si>
  <si>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</si>
  <si>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</si>
  <si>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</si>
  <si>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</si>
  <si>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</si>
  <si>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</si>
  <si>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</si>
  <si>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</si>
  <si>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</si>
  <si>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</si>
  <si>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</si>
  <si>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</si>
  <si>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</si>
  <si>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</si>
  <si>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</si>
  <si>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</si>
  <si>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</si>
  <si>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</si>
  <si>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</si>
  <si>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</si>
  <si>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</si>
  <si>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</si>
  <si>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</si>
  <si>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</si>
  <si>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</si>
  <si>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</si>
  <si>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</si>
  <si>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</si>
  <si>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</si>
  <si>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</si>
  <si>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</si>
  <si>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</si>
  <si>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</si>
  <si>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</si>
  <si>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</si>
  <si>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</si>
  <si>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</si>
  <si>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</si>
  <si>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</si>
  <si>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</si>
  <si>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</si>
  <si>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</si>
  <si>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</si>
  <si>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</si>
  <si>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</si>
  <si>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</si>
  <si>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</si>
  <si>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</si>
  <si>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</si>
  <si>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</si>
  <si>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</si>
  <si>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</si>
  <si>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</si>
  <si>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</si>
  <si>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</si>
  <si>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</si>
  <si>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</si>
  <si>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</si>
  <si>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</si>
  <si>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</si>
  <si>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</si>
  <si>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</si>
  <si>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</si>
  <si>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</si>
  <si>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</si>
  <si>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</si>
  <si>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</si>
  <si>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</si>
  <si>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</si>
  <si>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</si>
  <si>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</si>
  <si>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</si>
  <si>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</si>
  <si>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</si>
  <si>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</si>
  <si>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</si>
  <si>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</si>
  <si>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</si>
  <si>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</si>
  <si>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</si>
  <si>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</si>
  <si>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</si>
  <si>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</si>
  <si>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</si>
  <si>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</si>
  <si>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</si>
  <si>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</si>
  <si>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</si>
  <si>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</si>
  <si>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</si>
  <si>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</si>
  <si>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</si>
  <si>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</si>
  <si>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</si>
  <si>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</si>
  <si>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</si>
  <si>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</si>
  <si>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</si>
  <si>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</si>
  <si>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</si>
  <si>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</si>
  <si>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</si>
  <si>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</si>
  <si>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</si>
  <si>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</si>
  <si>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</si>
  <si>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</si>
  <si>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</si>
  <si>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</si>
  <si>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</si>
  <si>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</si>
  <si>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</si>
  <si>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</si>
  <si>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</si>
  <si>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</si>
  <si>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</si>
  <si>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</si>
  <si>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</si>
  <si>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</si>
  <si>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</si>
  <si>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</si>
  <si>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</si>
  <si>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</si>
  <si>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</si>
  <si>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</si>
  <si>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</si>
  <si>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</si>
  <si>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</si>
  <si>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</si>
  <si>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</si>
  <si>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</si>
  <si>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</si>
  <si>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</si>
  <si>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</si>
  <si>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</si>
  <si>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</si>
  <si>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</si>
  <si>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</si>
  <si>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</si>
  <si>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</si>
  <si>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</si>
  <si>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</si>
  <si>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</si>
  <si>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</si>
  <si>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</si>
  <si>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</si>
  <si>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</si>
  <si>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</si>
  <si>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</si>
  <si>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</si>
  <si>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</si>
  <si>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</si>
  <si>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</si>
  <si>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</si>
  <si>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</si>
  <si>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</si>
  <si>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</si>
  <si>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</si>
  <si>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</si>
  <si>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</si>
  <si>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</si>
  <si>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</si>
  <si>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</si>
  <si>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</si>
  <si>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</si>
  <si>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</si>
  <si>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</si>
  <si>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</si>
  <si>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</si>
  <si>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</si>
  <si>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</si>
  <si>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</si>
  <si>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</si>
  <si>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</si>
  <si>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</si>
  <si>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</si>
  <si>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</si>
  <si>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</si>
  <si>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</si>
  <si>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</si>
  <si>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</si>
  <si>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</si>
  <si>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</si>
  <si>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</si>
  <si>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</si>
  <si>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</si>
  <si>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</si>
  <si>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</si>
  <si>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</si>
  <si>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</si>
  <si>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</si>
  <si>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</si>
  <si>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</si>
  <si>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</si>
  <si>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</si>
  <si>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</si>
  <si>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</si>
  <si>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</si>
  <si>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</si>
  <si>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</si>
  <si>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</si>
  <si>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</si>
  <si>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</si>
  <si>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</si>
  <si>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</si>
  <si>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</si>
  <si>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</si>
  <si>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</si>
  <si>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</si>
  <si>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</si>
  <si>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</si>
  <si>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</si>
  <si>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</si>
  <si>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</si>
  <si>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</si>
  <si>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</si>
  <si>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</si>
  <si>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</si>
  <si>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</si>
  <si>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</si>
  <si>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</si>
  <si>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</si>
  <si>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</si>
  <si>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</si>
  <si>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</si>
  <si>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</si>
  <si>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</si>
  <si>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</si>
  <si>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</si>
  <si>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</si>
  <si>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</si>
  <si>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</si>
  <si>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</si>
  <si>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</si>
  <si>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</si>
  <si>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</si>
  <si>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</si>
  <si>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</si>
  <si>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</si>
  <si>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</si>
  <si>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</si>
  <si>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</si>
  <si>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</si>
  <si>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</si>
  <si>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</si>
  <si>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</si>
  <si>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</si>
  <si>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</si>
  <si>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</si>
  <si>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</si>
  <si>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</si>
  <si>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</si>
  <si>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</si>
  <si>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</si>
  <si>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</si>
  <si>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</si>
  <si>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</si>
  <si>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</si>
  <si>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</si>
  <si>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</si>
  <si>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</si>
  <si>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</si>
  <si>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</si>
  <si>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</si>
  <si>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</si>
  <si>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</si>
  <si>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</si>
  <si>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</si>
  <si>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</si>
  <si>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</si>
  <si>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</si>
  <si>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</si>
  <si>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</si>
  <si>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</si>
  <si>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</si>
  <si>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</si>
  <si>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</si>
  <si>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</si>
  <si>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</si>
  <si>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</si>
  <si>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</si>
  <si>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</si>
  <si>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</si>
  <si>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</si>
  <si>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</si>
  <si>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</si>
  <si>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</si>
  <si>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</si>
  <si>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</si>
  <si>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</si>
  <si>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</si>
  <si>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</si>
  <si>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</si>
  <si>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</si>
  <si>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</si>
  <si>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</si>
  <si>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</si>
  <si>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</si>
  <si>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</si>
  <si>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</si>
  <si>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</si>
  <si>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</si>
  <si>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</si>
  <si>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</si>
  <si>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</si>
  <si>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</si>
  <si>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</si>
  <si>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</si>
  <si>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</si>
  <si>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</si>
  <si>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</si>
  <si>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</si>
  <si>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</si>
  <si>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</si>
  <si>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</si>
  <si>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</si>
  <si>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</si>
  <si>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</si>
  <si>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</si>
  <si>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</si>
  <si>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</si>
  <si>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</si>
  <si>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</si>
  <si>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</si>
  <si>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</si>
  <si>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</si>
  <si>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</si>
  <si>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</si>
  <si>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</si>
  <si>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</si>
  <si>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</si>
  <si>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</si>
  <si>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</si>
  <si>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</si>
  <si>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</si>
  <si>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</si>
  <si>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</si>
  <si>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</si>
  <si>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</si>
  <si>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</si>
  <si>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</si>
  <si>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</si>
  <si>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</si>
  <si>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</si>
  <si>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</si>
  <si>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</si>
  <si>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</si>
  <si>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</si>
  <si>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</si>
  <si>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</si>
  <si>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</si>
  <si>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</si>
  <si>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</si>
  <si>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</si>
  <si>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</si>
  <si>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</si>
  <si>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</si>
  <si>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</si>
  <si>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</si>
  <si>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</si>
  <si>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</si>
  <si>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</si>
  <si>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</si>
  <si>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</si>
  <si>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</si>
  <si>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</si>
  <si>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</si>
  <si>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</si>
  <si>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</si>
  <si>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</si>
  <si>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</si>
  <si>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</si>
  <si>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</si>
  <si>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</si>
  <si>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</si>
  <si>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</si>
  <si>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</si>
  <si>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</si>
  <si>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</si>
  <si>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</si>
  <si>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</si>
  <si>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</si>
  <si>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</si>
  <si>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</si>
  <si>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</si>
  <si>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</si>
  <si>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</si>
  <si>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</si>
  <si>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</si>
  <si>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</si>
  <si>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</si>
  <si>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</si>
  <si>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</si>
  <si>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</si>
  <si>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</si>
  <si>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</si>
  <si>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</si>
  <si>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</si>
  <si>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</si>
  <si>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</si>
  <si>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</si>
  <si>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</si>
  <si>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</si>
  <si>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</si>
  <si>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</si>
  <si>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</si>
  <si>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</si>
  <si>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</si>
  <si>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</si>
  <si>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</si>
  <si>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</si>
  <si>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</si>
  <si>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</si>
  <si>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</si>
  <si>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</si>
  <si>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</si>
  <si>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</si>
  <si>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</si>
  <si>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</si>
  <si>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</si>
  <si>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</si>
  <si>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</si>
  <si>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</si>
  <si>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</si>
  <si>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</si>
  <si>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</si>
  <si>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</si>
  <si>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</si>
  <si>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</si>
  <si>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</si>
  <si>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</si>
  <si>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</si>
  <si>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</si>
  <si>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</si>
  <si>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</si>
  <si>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</si>
  <si>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</si>
  <si>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</si>
  <si>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</si>
  <si>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</si>
  <si>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</si>
  <si>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</si>
  <si>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</si>
  <si>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</si>
  <si>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</si>
  <si>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</si>
  <si>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</si>
  <si>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</si>
  <si>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</si>
  <si>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</si>
  <si>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</si>
  <si>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</si>
  <si>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</si>
  <si>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</si>
  <si>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</si>
  <si>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</si>
  <si>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</si>
  <si>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</si>
  <si>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</si>
  <si>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</si>
  <si>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</si>
  <si>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</si>
  <si>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</si>
  <si>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</si>
  <si>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</si>
  <si>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</si>
  <si>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</si>
  <si>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</si>
  <si>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</si>
  <si>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</si>
  <si>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</si>
  <si>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</si>
  <si>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</si>
  <si>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</si>
  <si>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</si>
  <si>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</si>
  <si>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</si>
  <si>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</si>
  <si>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</si>
  <si>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</si>
  <si>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</si>
  <si>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</si>
  <si>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</si>
  <si>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</si>
  <si>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</si>
  <si>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</si>
  <si>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</si>
  <si>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</si>
  <si>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</si>
  <si>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</si>
  <si>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</si>
  <si>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</si>
  <si>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</si>
  <si>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</si>
  <si>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</si>
  <si>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</si>
  <si>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</si>
  <si>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</si>
  <si>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</si>
  <si>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</si>
  <si>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</si>
  <si>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</si>
  <si>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</si>
  <si>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</si>
  <si>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</si>
  <si>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</si>
  <si>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</si>
  <si>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</si>
  <si>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</si>
  <si>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</si>
  <si>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</si>
  <si>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</si>
  <si>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</si>
  <si>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</si>
  <si>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</si>
  <si>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</si>
  <si>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</si>
  <si>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</si>
  <si>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</si>
  <si>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</si>
  <si>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</si>
  <si>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</si>
  <si>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</si>
  <si>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</si>
  <si>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</si>
  <si>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</si>
  <si>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</si>
  <si>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</si>
  <si>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</si>
  <si>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</si>
  <si>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</si>
  <si>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</si>
  <si>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</si>
  <si>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</si>
  <si>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</si>
  <si>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</si>
  <si>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</si>
  <si>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</si>
  <si>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</si>
  <si>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</si>
  <si>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</si>
  <si>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</si>
  <si>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</si>
  <si>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</si>
  <si>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</si>
  <si>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</si>
  <si>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</si>
  <si>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</si>
  <si>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</si>
  <si>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</si>
  <si>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</si>
  <si>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</si>
  <si>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</si>
  <si>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</si>
  <si>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</si>
  <si>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</si>
  <si>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</si>
  <si>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</si>
  <si>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</si>
  <si>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</si>
  <si>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</si>
  <si>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</si>
  <si>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</si>
  <si>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</si>
  <si>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</si>
  <si>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</si>
  <si>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</si>
  <si>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</si>
  <si>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</si>
  <si>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</si>
  <si>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</si>
  <si>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</si>
  <si>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</si>
  <si>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</si>
  <si>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</si>
  <si>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</si>
  <si>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</si>
  <si>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</si>
  <si>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</si>
  <si>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</si>
  <si>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</si>
  <si>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</si>
  <si>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</si>
  <si>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</si>
  <si>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</si>
  <si>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</si>
  <si>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</si>
  <si>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</si>
  <si>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</si>
  <si>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</si>
  <si>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</si>
  <si>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</si>
  <si>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</si>
  <si>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</si>
  <si>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</si>
  <si>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</si>
  <si>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</si>
  <si>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</si>
  <si>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</si>
  <si>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</si>
  <si>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</si>
  <si>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</si>
  <si>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</si>
  <si>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</si>
  <si>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</si>
  <si>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</si>
  <si>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</si>
  <si>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</si>
  <si>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</si>
  <si>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</si>
  <si>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</si>
  <si>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</si>
  <si>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</si>
  <si>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</si>
  <si>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</si>
  <si>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</si>
  <si>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</si>
  <si>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</si>
  <si>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</si>
  <si>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</si>
  <si>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</si>
  <si>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</si>
  <si>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</si>
  <si>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</si>
  <si>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</si>
  <si>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</si>
  <si>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</si>
  <si>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</si>
  <si>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</si>
  <si>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</si>
  <si>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</si>
  <si>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</si>
  <si>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</si>
  <si>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</si>
  <si>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</si>
  <si>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</si>
  <si>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</si>
  <si>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</si>
  <si>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</si>
  <si>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</si>
  <si>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</si>
  <si>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</si>
  <si>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</si>
  <si>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</si>
  <si>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</si>
  <si>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</si>
  <si>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</si>
  <si>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</si>
  <si>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</si>
  <si>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</si>
  <si>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</si>
  <si>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</si>
  <si>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</si>
  <si>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</si>
  <si>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</si>
  <si>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</si>
  <si>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</si>
  <si>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</si>
  <si>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</si>
  <si>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</si>
  <si>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</si>
  <si>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</si>
  <si>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</si>
  <si>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</si>
  <si>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</si>
  <si>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</si>
  <si>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</si>
  <si>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</si>
  <si>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</si>
  <si>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</si>
  <si>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</si>
  <si>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</si>
  <si>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</si>
  <si>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</si>
  <si>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</si>
  <si>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</si>
  <si>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</si>
  <si>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</si>
  <si>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</si>
  <si>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</si>
  <si>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</si>
  <si>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</si>
  <si>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</si>
  <si>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</si>
  <si>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</si>
  <si>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</si>
  <si>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</si>
  <si>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</si>
  <si>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</si>
  <si>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</si>
  <si>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</si>
  <si>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</si>
  <si>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</si>
  <si>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</si>
  <si>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</si>
  <si>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</si>
  <si>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</si>
  <si>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</si>
  <si>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</si>
  <si>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</si>
  <si>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</si>
  <si>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</si>
  <si>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</si>
  <si>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</si>
  <si>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</si>
  <si>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</si>
  <si>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</si>
  <si>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</si>
  <si>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</si>
  <si>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</si>
  <si>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</si>
  <si>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</si>
  <si>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</si>
  <si>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</si>
  <si>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</si>
  <si>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</si>
  <si>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</si>
  <si>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</si>
  <si>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</si>
  <si>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</si>
  <si>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</si>
  <si>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</si>
  <si>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</si>
  <si>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</si>
  <si>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</si>
  <si>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</si>
  <si>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</si>
  <si>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</si>
  <si>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</si>
  <si>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</si>
  <si>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</si>
  <si>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</si>
  <si>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</si>
  <si>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</si>
  <si>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</si>
  <si>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</si>
  <si>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</si>
  <si>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</si>
  <si>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</si>
  <si>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</si>
  <si>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</si>
  <si>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</si>
  <si>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</si>
  <si>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</si>
  <si>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</si>
  <si>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</si>
  <si>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</si>
  <si>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</si>
  <si>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</si>
  <si>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</si>
  <si>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</si>
  <si>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</si>
  <si>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</si>
  <si>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</si>
  <si>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</si>
  <si>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</si>
  <si>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</si>
  <si>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</si>
  <si>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</si>
  <si>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</si>
  <si>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</si>
  <si>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</si>
  <si>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</si>
  <si>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</si>
  <si>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</si>
  <si>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</si>
  <si>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</si>
  <si>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</si>
  <si>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</si>
  <si>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</si>
  <si>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</si>
  <si>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</si>
  <si>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</si>
  <si>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</si>
  <si>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</si>
  <si>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</si>
  <si>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</si>
  <si>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</si>
  <si>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</si>
  <si>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</si>
  <si>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</si>
  <si>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</si>
  <si>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</si>
  <si>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</si>
  <si>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</si>
  <si>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</si>
  <si>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</si>
  <si>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</si>
  <si>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</si>
  <si>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</si>
  <si>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</si>
  <si>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</si>
  <si>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</si>
  <si>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</si>
  <si>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</si>
  <si>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</si>
  <si>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</si>
  <si>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</si>
  <si>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</si>
  <si>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</si>
  <si>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</si>
  <si>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</si>
  <si>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</si>
  <si>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</si>
  <si>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</si>
  <si>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</si>
  <si>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</si>
  <si>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</si>
  <si>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</si>
  <si>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</si>
  <si>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</si>
  <si>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</si>
  <si>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</si>
  <si>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</si>
  <si>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</si>
  <si>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</si>
  <si>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</si>
  <si>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</si>
  <si>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</si>
  <si>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</si>
  <si>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</si>
  <si>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</si>
  <si>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</si>
  <si>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</si>
  <si>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</si>
  <si>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</si>
  <si>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</si>
  <si>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</si>
  <si>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</si>
  <si>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</si>
  <si>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</si>
  <si>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</si>
  <si>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</si>
  <si>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</si>
  <si>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</si>
  <si>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</si>
  <si>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</si>
  <si>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</si>
  <si>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</si>
  <si>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</si>
  <si>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</si>
  <si>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</si>
  <si>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</si>
  <si>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</si>
  <si>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</si>
  <si>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</si>
  <si>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</si>
  <si>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</si>
  <si>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</si>
  <si>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</si>
  <si>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</si>
  <si>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</si>
  <si>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</si>
  <si>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</si>
  <si>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</si>
  <si>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</si>
  <si>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</si>
  <si>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</si>
  <si>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</si>
  <si>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</si>
  <si>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</si>
  <si>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</si>
  <si>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</si>
  <si>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</si>
  <si>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</si>
  <si>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</si>
  <si>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</si>
  <si>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</si>
  <si>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</si>
  <si>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</si>
  <si>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</si>
  <si>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</si>
  <si>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</si>
  <si>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</si>
  <si>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</si>
  <si>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</si>
  <si>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</si>
  <si>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</si>
  <si>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</si>
  <si>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</si>
  <si>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</si>
  <si>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</si>
  <si>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</si>
  <si>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</si>
  <si>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</si>
  <si>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</si>
  <si>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</si>
  <si>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</si>
  <si>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</si>
  <si>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</si>
  <si>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</si>
  <si>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</si>
  <si>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</si>
  <si>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</si>
  <si>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</si>
  <si>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</si>
  <si>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</si>
  <si>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</si>
  <si>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</si>
  <si>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</si>
  <si>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</si>
  <si>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</si>
  <si>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</si>
  <si>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</si>
  <si>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</si>
  <si>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</si>
  <si>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</si>
  <si>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</si>
  <si>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</si>
  <si>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</si>
  <si>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</si>
  <si>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</si>
  <si>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</si>
  <si>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</si>
  <si>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</si>
  <si>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</si>
  <si>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</si>
  <si>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</si>
  <si>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</si>
  <si>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</si>
  <si>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</si>
  <si>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</si>
  <si>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</si>
  <si>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</si>
  <si>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</si>
  <si>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</si>
  <si>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</si>
  <si>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</si>
  <si>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</si>
  <si>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</si>
  <si>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</si>
  <si>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</si>
  <si>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</si>
  <si>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</si>
  <si>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</si>
  <si>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</si>
  <si>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</si>
  <si>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</si>
  <si>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</si>
  <si>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</si>
  <si>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</si>
  <si>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</si>
  <si>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</si>
  <si>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</si>
  <si>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</si>
  <si>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</si>
  <si>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</si>
  <si>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</si>
  <si>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</si>
  <si>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</si>
  <si>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</si>
  <si>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</si>
  <si>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</si>
  <si>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</si>
  <si>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</si>
  <si>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</si>
  <si>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</si>
  <si>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</si>
  <si>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</si>
  <si>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</si>
  <si>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</si>
  <si>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</si>
  <si>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</si>
  <si>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</si>
  <si>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</si>
  <si>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</si>
  <si>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</si>
  <si>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</si>
  <si>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</si>
  <si>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</si>
  <si>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</si>
  <si>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</si>
  <si>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</si>
  <si>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</si>
  <si>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</si>
  <si>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</si>
  <si>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</si>
  <si>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</si>
  <si>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</si>
  <si>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</si>
  <si>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</si>
  <si>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</si>
  <si>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</si>
  <si>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</si>
  <si>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</si>
  <si>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</si>
  <si>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</si>
  <si>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</si>
  <si>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</si>
  <si>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</si>
  <si>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</si>
  <si>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</si>
  <si>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</si>
  <si>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</si>
  <si>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</si>
  <si>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</si>
  <si>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</si>
  <si>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</si>
  <si>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</si>
  <si>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</si>
  <si>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</si>
  <si>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</si>
  <si>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</si>
  <si>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</si>
  <si>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</si>
  <si>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</si>
  <si>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</si>
  <si>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</si>
  <si>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</si>
  <si>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</si>
  <si>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</si>
  <si>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</si>
  <si>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</si>
  <si>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</si>
  <si>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</si>
  <si>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</si>
  <si>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</si>
  <si>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</si>
  <si>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</si>
  <si>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</si>
  <si>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</si>
  <si>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</si>
  <si>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</si>
  <si>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</si>
  <si>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</si>
  <si>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</si>
  <si>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</si>
  <si>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</si>
  <si>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</si>
  <si>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</si>
  <si>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</si>
  <si>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</si>
  <si>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</si>
  <si>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</si>
  <si>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</si>
  <si>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</si>
  <si>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</si>
  <si>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</si>
  <si>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</si>
  <si>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</si>
  <si>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</si>
  <si>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</si>
  <si>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</si>
  <si>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</si>
  <si>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</si>
  <si>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</si>
  <si>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</si>
  <si>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</si>
  <si>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</si>
  <si>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</si>
  <si>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</si>
  <si>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</si>
  <si>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</si>
  <si>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</si>
  <si>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</si>
  <si>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</si>
  <si>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</si>
  <si>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</si>
  <si>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</si>
  <si>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</si>
  <si>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</si>
  <si>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</si>
  <si>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</si>
  <si>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</si>
  <si>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</si>
  <si>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</si>
  <si>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</si>
  <si>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</si>
  <si>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</si>
  <si>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</si>
  <si>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</si>
  <si>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</si>
  <si>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</si>
  <si>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</si>
  <si>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</si>
  <si>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</si>
  <si>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</si>
  <si>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</si>
  <si>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</si>
  <si>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</si>
  <si>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</si>
  <si>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</si>
  <si>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</si>
  <si>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</si>
  <si>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</si>
  <si>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</si>
  <si>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</si>
  <si>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</si>
  <si>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</si>
  <si>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</si>
  <si>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</si>
  <si>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</si>
  <si>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</si>
  <si>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</si>
  <si>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</si>
  <si>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</si>
  <si>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</si>
  <si>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</si>
  <si>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</si>
  <si>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</si>
  <si>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</si>
  <si>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</si>
  <si>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</si>
  <si>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</si>
  <si>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</si>
  <si>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</si>
  <si>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</si>
  <si>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</si>
  <si>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</si>
  <si>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</si>
  <si>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</si>
  <si>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</si>
  <si>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</si>
  <si>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</si>
  <si>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</si>
  <si>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</si>
  <si>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</si>
  <si>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</si>
  <si>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</si>
  <si>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</si>
  <si>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</si>
  <si>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</si>
  <si>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</si>
  <si>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</si>
  <si>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</si>
  <si>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</si>
  <si>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</si>
  <si>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</si>
  <si>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</si>
  <si>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</si>
  <si>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</si>
  <si>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</si>
  <si>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</si>
  <si>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</si>
  <si>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</si>
  <si>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</si>
  <si>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</si>
  <si>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</si>
  <si>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</si>
  <si>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</si>
  <si>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</si>
  <si>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</si>
  <si>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</si>
  <si>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</si>
  <si>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</si>
  <si>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</si>
  <si>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</si>
  <si>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</si>
  <si>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</si>
  <si>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</si>
  <si>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</si>
  <si>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</si>
  <si>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</si>
  <si>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</si>
  <si>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</si>
  <si>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</si>
  <si>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</si>
  <si>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</si>
  <si>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</si>
  <si>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</si>
  <si>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</si>
  <si>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</si>
  <si>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</si>
  <si>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</si>
  <si>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</si>
  <si>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</si>
  <si>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</si>
  <si>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</si>
  <si>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</si>
  <si>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</si>
  <si>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</si>
  <si>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</si>
  <si>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</si>
  <si>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</si>
  <si>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</si>
  <si>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</si>
  <si>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</si>
  <si>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</si>
  <si>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</si>
  <si>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</si>
  <si>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</si>
  <si>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</si>
  <si>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</si>
  <si>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</si>
  <si>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</si>
  <si>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</si>
  <si>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</si>
  <si>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</si>
  <si>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</si>
  <si>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</si>
  <si>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</si>
  <si>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</si>
  <si>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</si>
  <si>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</si>
  <si>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</si>
  <si>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</si>
  <si>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</si>
  <si>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</si>
  <si>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</si>
  <si>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</si>
  <si>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</si>
  <si>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</si>
  <si>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</si>
  <si>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</si>
  <si>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</si>
  <si>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</si>
  <si>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</si>
  <si>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</si>
  <si>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</si>
  <si>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</si>
  <si>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</si>
  <si>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</si>
  <si>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</si>
  <si>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</si>
  <si>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</si>
  <si>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</si>
  <si>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</si>
  <si>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</si>
  <si>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</si>
  <si>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</si>
  <si>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</si>
  <si>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</si>
  <si>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</si>
  <si>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</si>
  <si>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</si>
  <si>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</si>
  <si>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</si>
  <si>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</si>
  <si>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</si>
  <si>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</si>
  <si>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</si>
  <si>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</si>
  <si>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</si>
  <si>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</si>
  <si>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</si>
  <si>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</si>
  <si>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</si>
  <si>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</si>
  <si>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</si>
  <si>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</si>
  <si>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</si>
  <si>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</si>
  <si>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</si>
  <si>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</si>
  <si>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</si>
  <si>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</si>
  <si>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</si>
  <si>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</si>
  <si>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</si>
  <si>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</si>
  <si>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</si>
  <si>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</si>
  <si>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</si>
  <si>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</si>
  <si>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</si>
  <si>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</si>
  <si>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</si>
  <si>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</si>
  <si>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</si>
  <si>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</si>
  <si>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</si>
  <si>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</si>
  <si>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</si>
  <si>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</si>
  <si>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</si>
  <si>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</si>
  <si>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</si>
  <si>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</si>
  <si>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</si>
  <si>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</si>
  <si>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</si>
  <si>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</si>
  <si>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</si>
  <si>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</si>
  <si>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</si>
  <si>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</si>
  <si>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</si>
  <si>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</si>
  <si>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</si>
  <si>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</si>
  <si>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</si>
  <si>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</si>
  <si>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</si>
  <si>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</si>
  <si>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</si>
  <si>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</si>
  <si>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</si>
  <si>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</si>
  <si>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</si>
  <si>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</si>
  <si>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</si>
  <si>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</si>
  <si>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</si>
  <si>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</si>
  <si>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</si>
  <si>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</si>
  <si>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</si>
  <si>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</si>
  <si>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</si>
  <si>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</si>
  <si>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</si>
  <si>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</si>
  <si>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</si>
  <si>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</si>
  <si>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</si>
  <si>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</si>
  <si>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</si>
  <si>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</si>
  <si>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</si>
  <si>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</si>
  <si>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</si>
  <si>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</si>
  <si>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</si>
  <si>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</si>
  <si>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</si>
  <si>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</si>
  <si>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</si>
  <si>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</si>
  <si>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</si>
  <si>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</si>
  <si>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</si>
  <si>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</si>
  <si>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</si>
  <si>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</si>
  <si>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</si>
  <si>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</si>
  <si>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</si>
  <si>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</si>
  <si>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</si>
  <si>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</si>
  <si>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</si>
  <si>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</si>
  <si>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</si>
  <si>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</si>
  <si>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</si>
  <si>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</si>
  <si>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</si>
  <si>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</si>
  <si>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</si>
  <si>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</si>
  <si>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</si>
  <si>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</si>
  <si>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</si>
  <si>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</si>
  <si>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</si>
  <si>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</si>
  <si>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</si>
  <si>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</si>
  <si>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</si>
  <si>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</si>
  <si>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</si>
  <si>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</si>
  <si>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</si>
  <si>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</si>
  <si>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</si>
  <si>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</si>
  <si>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</si>
  <si>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</si>
  <si>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</si>
  <si>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</si>
  <si>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</si>
  <si>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</si>
  <si>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</si>
  <si>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</si>
  <si>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</si>
  <si>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</si>
  <si>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</si>
  <si>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</si>
  <si>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</si>
  <si>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</si>
  <si>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</si>
  <si>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</si>
  <si>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</si>
  <si>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</si>
  <si>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</si>
  <si>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</si>
  <si>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</si>
  <si>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</si>
  <si>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</si>
  <si>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</si>
  <si>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</si>
  <si>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</si>
  <si>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</si>
  <si>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</si>
  <si>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</si>
  <si>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</si>
  <si>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</si>
  <si>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</si>
  <si>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</si>
  <si>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</si>
  <si>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</si>
  <si>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</si>
  <si>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</si>
  <si>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</si>
  <si>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</si>
  <si>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</si>
  <si>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</si>
  <si>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</si>
  <si>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</si>
  <si>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</si>
  <si>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</si>
  <si>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</si>
  <si>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</si>
  <si>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</si>
  <si>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</si>
  <si>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</si>
  <si>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</si>
  <si>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</si>
  <si>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</si>
  <si>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</si>
  <si>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</si>
  <si>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</si>
  <si>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</si>
  <si>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</si>
  <si>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</si>
  <si>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</si>
  <si>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</si>
  <si>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</si>
  <si>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</si>
  <si>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</si>
  <si>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</si>
  <si>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</si>
  <si>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</si>
  <si>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</si>
  <si>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</si>
  <si>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</si>
  <si>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</si>
  <si>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</si>
  <si>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</si>
  <si>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</si>
  <si>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</si>
  <si>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</si>
  <si>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</si>
  <si>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</si>
  <si>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</si>
  <si>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</si>
  <si>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</si>
  <si>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</si>
  <si>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</si>
  <si>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</si>
  <si>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</si>
  <si>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</si>
  <si>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</si>
  <si>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</si>
  <si>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</si>
  <si>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</si>
  <si>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</si>
  <si>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</si>
  <si>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</si>
  <si>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</si>
  <si>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</si>
  <si>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</si>
  <si>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</si>
  <si>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</si>
  <si>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</si>
  <si>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</si>
  <si>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</si>
  <si>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</si>
  <si>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</si>
  <si>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</si>
  <si>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</si>
  <si>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</si>
  <si>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</si>
  <si>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</si>
  <si>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</si>
  <si>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</si>
  <si>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</si>
  <si>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</si>
  <si>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</si>
  <si>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</si>
  <si>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</si>
  <si>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</si>
  <si>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</si>
  <si>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</si>
  <si>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</si>
  <si>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</si>
  <si>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</si>
  <si>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</si>
  <si>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</si>
  <si>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</si>
  <si>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</si>
  <si>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</si>
  <si>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</si>
  <si>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</si>
  <si>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</si>
  <si>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</si>
  <si>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</si>
  <si>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</si>
  <si>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</si>
  <si>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</si>
  <si>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</si>
  <si>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</si>
  <si>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</si>
  <si>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</si>
  <si>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</si>
  <si>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</si>
  <si>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</si>
  <si>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</si>
  <si>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</si>
  <si>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</si>
  <si>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</si>
  <si>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</si>
  <si>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</si>
  <si>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</si>
  <si>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</si>
  <si>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</si>
  <si>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</si>
  <si>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</si>
  <si>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</si>
  <si>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</si>
  <si>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</si>
  <si>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</si>
  <si>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</si>
  <si>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</si>
  <si>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</si>
  <si>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</si>
  <si>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</si>
  <si>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</si>
  <si>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</si>
  <si>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</si>
  <si>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</si>
  <si>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</si>
  <si>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</si>
  <si>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</si>
  <si>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</si>
  <si>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</si>
  <si>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</si>
  <si>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</si>
  <si>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</si>
  <si>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</si>
  <si>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</si>
  <si>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</si>
  <si>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</si>
  <si>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</si>
  <si>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</si>
  <si>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</si>
  <si>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</si>
  <si>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</si>
  <si>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</si>
  <si>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</si>
  <si>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</si>
  <si>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</si>
  <si>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</si>
  <si>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</si>
  <si>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</si>
  <si>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</si>
  <si>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</si>
  <si>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</si>
  <si>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</si>
  <si>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</si>
  <si>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</si>
  <si>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</si>
  <si>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</si>
  <si>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</si>
  <si>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</si>
  <si>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</si>
  <si>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</si>
  <si>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</si>
  <si>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</si>
  <si>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</si>
  <si>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</si>
  <si>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</si>
  <si>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</si>
  <si>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</si>
  <si>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</si>
  <si>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</si>
  <si>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</si>
  <si>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</si>
  <si>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</si>
  <si>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</si>
  <si>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</si>
  <si>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</si>
  <si>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</si>
  <si>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</si>
  <si>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</si>
  <si>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</si>
  <si>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</si>
  <si>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</si>
  <si>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</si>
  <si>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</si>
  <si>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</si>
  <si>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</si>
  <si>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</si>
  <si>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</si>
  <si>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</si>
  <si>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</si>
  <si>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</si>
  <si>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</si>
  <si>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</si>
  <si>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</si>
  <si>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</si>
  <si>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</si>
  <si>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</si>
  <si>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</si>
  <si>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</si>
  <si>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</si>
  <si>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</si>
  <si>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</si>
  <si>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</si>
  <si>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</si>
  <si>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</si>
  <si>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</si>
  <si>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</si>
  <si>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</si>
  <si>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</si>
  <si>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</si>
  <si>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</si>
  <si>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</si>
  <si>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</si>
  <si>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</si>
  <si>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</si>
  <si>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</si>
  <si>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</si>
  <si>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</si>
  <si>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</si>
  <si>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</si>
  <si>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</si>
  <si>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</si>
  <si>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</si>
  <si>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</si>
  <si>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</si>
  <si>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</si>
  <si>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</si>
  <si>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</si>
  <si>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</si>
  <si>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</si>
  <si>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</si>
  <si>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</si>
  <si>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</si>
  <si>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</si>
  <si>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</si>
  <si>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</si>
  <si>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</si>
  <si>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</si>
  <si>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</si>
  <si>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</si>
  <si>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</si>
  <si>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</si>
  <si>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</si>
  <si>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</si>
  <si>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</si>
  <si>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</si>
  <si>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</si>
  <si>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</si>
  <si>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</si>
  <si>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</si>
  <si>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</si>
  <si>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</si>
  <si>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</si>
  <si>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</si>
  <si>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</si>
  <si>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</si>
  <si>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</si>
  <si>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</si>
  <si>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</si>
  <si>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</si>
  <si>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</si>
  <si>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</si>
  <si>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</si>
  <si>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</si>
  <si>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</si>
  <si>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</si>
  <si>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</si>
  <si>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</si>
  <si>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</si>
  <si>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</si>
  <si>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</si>
  <si>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</si>
  <si>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</si>
  <si>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</si>
  <si>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</si>
  <si>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</si>
  <si>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</si>
  <si>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</si>
  <si>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</si>
  <si>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</si>
  <si>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</si>
  <si>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</si>
  <si>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</si>
  <si>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</si>
  <si>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</si>
  <si>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</si>
  <si>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</si>
  <si>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</si>
  <si>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</si>
  <si>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</si>
  <si>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</si>
  <si>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</si>
  <si>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</si>
  <si>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</si>
  <si>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</si>
  <si>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</si>
  <si>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</si>
  <si>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</si>
  <si>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</si>
  <si>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</si>
  <si>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</si>
  <si>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</si>
  <si>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</si>
  <si>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</si>
  <si>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</si>
  <si>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</si>
  <si>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</si>
  <si>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</si>
  <si>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</si>
  <si>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</si>
  <si>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</si>
  <si>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</si>
  <si>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</si>
  <si>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</si>
  <si>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</si>
  <si>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</si>
  <si>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</si>
  <si>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</si>
  <si>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</si>
  <si>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</si>
  <si>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</si>
  <si>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</si>
  <si>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</si>
  <si>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</si>
  <si>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</si>
  <si>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</si>
  <si>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</si>
  <si>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</si>
  <si>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</si>
  <si>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</si>
  <si>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</si>
  <si>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</si>
  <si>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</si>
  <si>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</si>
  <si>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</si>
  <si>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</si>
  <si>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</si>
  <si>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</si>
  <si>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</si>
  <si>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</si>
  <si>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</si>
  <si>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</si>
  <si>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</si>
  <si>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</si>
  <si>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</si>
  <si>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</si>
  <si>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</si>
  <si>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</si>
  <si>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</si>
  <si>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</si>
  <si>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</si>
  <si>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</si>
  <si>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</si>
  <si>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</si>
  <si>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</si>
  <si>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</si>
  <si>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</si>
  <si>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</si>
  <si>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</si>
  <si>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</si>
  <si>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</si>
  <si>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</si>
  <si>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</si>
  <si>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</si>
  <si>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</si>
  <si>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</si>
  <si>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Count of name</t>
  </si>
  <si>
    <t>(All)</t>
  </si>
  <si>
    <t>ParentCategory</t>
  </si>
  <si>
    <t>DateCreatedConversion</t>
  </si>
  <si>
    <t>DateEndedConversion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</si>
  <si>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</si>
  <si>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</si>
  <si>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</si>
  <si>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</si>
  <si>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</si>
  <si>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</si>
  <si>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</si>
  <si>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</si>
  <si>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</si>
  <si>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</si>
  <si>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</si>
  <si>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</si>
  <si>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</si>
  <si>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</si>
  <si>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Count of outcome</t>
  </si>
  <si>
    <t>Goal</t>
  </si>
  <si>
    <t>Number of Sucessful</t>
  </si>
  <si>
    <t>Number of Failed</t>
  </si>
  <si>
    <t>Number of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</si>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</sst>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2" formatCode="_(&quot;$&quot;* #,##0_);_(&quot;$&quot;* \(#,##0\);_(&quot;$&quot;* &quot;-&quot;_);_(@_)"/>
    <numFmt numFmtId="164" formatCode="yyyy\-mm\-dd;@"/>
    <numFmt numFmtId="165" formatCode="mmm"/>
    <numFmt numFmtId="166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8" fontId="0" fillId="0" borderId="0" xfId="0" applyNumberFormat="1"/>
    <xf numFmtId="10" fontId="0" fillId="0" borderId="0" xfId="0" applyNumberFormat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8" fontId="1" fillId="2" borderId="0" xfId="0" applyNumberFormat="1" applyFont="1" applyFill="1" applyAlignment="1">
      <alignment horizontal="center"/>
    </xf>
    <xf numFmtId="10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Alignment="1">
      <alignment vertical="center"/>
    </xf>
    <xf numFmtId="0" fontId="0" fillId="3" borderId="0" xfId="0" applyFill="1"/>
    <xf numFmtId="10" fontId="0" fillId="3" borderId="0" xfId="0" applyNumberFormat="1" applyFill="1"/>
    <xf numFmtId="9" fontId="0" fillId="0" borderId="0" xfId="1" applyFont="1"/>
    <xf numFmtId="0" fontId="3" fillId="0" borderId="0" xfId="0" applyFont="1"/>
    <xf numFmtId="0" fontId="4" fillId="0" borderId="0" xfId="0" applyFont="1"/>
    <xf numFmtId="10" fontId="4" fillId="0" borderId="0" xfId="0" applyNumberFormat="1" applyFont="1"/>
    <xf numFmtId="10" fontId="3" fillId="0" borderId="0" xfId="0" applyNumberFormat="1" applyFont="1"/>
    <xf numFmtId="10" fontId="1" fillId="2" borderId="0" xfId="0" applyNumberFormat="1" applyFont="1" applyFill="1" applyAlignment="1">
      <alignment horizontal="center"/>
    </xf>
    <xf numFmtId="166" fontId="1" fillId="2" borderId="0" xfId="0" applyNumberFormat="1" applyFont="1" applyFill="1" applyAlignment="1">
      <alignment horizontal="center"/>
    </xf>
    <xf numFmtId="166" fontId="0" fillId="0" borderId="0" xfId="0" applyNumberFormat="1" applyAlignment="1">
      <alignment vertical="center"/>
    </xf>
    <xf numFmtId="166" fontId="0" fillId="0" borderId="0" xfId="0" applyNumberFormat="1"/>
    <xf numFmtId="9" fontId="0" fillId="0" borderId="0" xfId="0" applyNumberFormat="1"/>
    <xf numFmtId="0" fontId="1" fillId="2" borderId="0" xfId="0" applyFont="1" applyFill="1"/>
    <xf numFmtId="42" fontId="0" fillId="0" borderId="0" xfId="0" applyNumberFormat="1"/>
  </cellXfs>
  <cellStyles count="2">
    <cellStyle name="Normal" xfId="0" builtinId="0"/>
    <cellStyle name="Percent" xfId="1" builtinId="5"/>
  </cellStyles>
  <dxfs count="1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5700"/>
      </font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[StarterBook_Solved_ML.xlsx]pivot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26-4094-BB66-3003DC1C1BB8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26-4094-BB66-3003DC1C1BB8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26-4094-BB66-3003DC1C1BB8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26-4094-BB66-3003DC1C1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8658256"/>
        <c:axId val="748657616"/>
      </c:barChart>
      <c:catAx>
        <c:axId val="74865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57616"/>
        <c:crosses val="autoZero"/>
        <c:auto val="1"/>
        <c:lblAlgn val="ctr"/>
        <c:lblOffset val="100"/>
        <c:noMultiLvlLbl val="0"/>
      </c:catAx>
      <c:valAx>
        <c:axId val="748657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5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[StarterBook_Solved_ML.xlsx]pt1 (PERCENTAGE)!PivotTable2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noFill/>
          </a:ln>
          <a:effectLst/>
        </c:spPr>
        <c:dLbl>
          <c:idx val="0"/>
          <c:tx>
            <c:strRef>
              <c:f>'pt1 (PERCENTAGE)'!$B$18</c:f>
              <c:strCache>
                <c:ptCount val="1"/>
                <c:pt idx="0">
                  <c:v>7.69%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{2D313BF2-A6CC-4597-A526-4356D9D7B56D}</c15:txfldGUID>
                  <c15:f>'pt1 (PERCENTAGE)'!$B$18</c15:f>
                  <c15:dlblFieldTableCache>
                    <c:ptCount val="1"/>
                    <c:pt idx="0">
                      <c:v>7.69%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'pt1 (PERCENTAGE)'!$C$18</c:f>
              <c:strCache>
                <c:ptCount val="1"/>
                <c:pt idx="0">
                  <c:v>34.62%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{9944D312-D941-4DB3-846A-5A21B8684890}</c15:txfldGUID>
                  <c15:f>'pt1 (PERCENTAGE)'!$C$18</c15:f>
                  <c15:dlblFieldTableCache>
                    <c:ptCount val="1"/>
                    <c:pt idx="0">
                      <c:v>34.62%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'pt1 (PERCENTAGE)'!$E$18</c:f>
              <c:strCache>
                <c:ptCount val="1"/>
                <c:pt idx="0">
                  <c:v>57.69%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{CDC4314B-31D9-4B63-9217-B46245D28E7F}</c15:txfldGUID>
                  <c15:f>'pt1 (PERCENTAGE)'!$E$18</c15:f>
                  <c15:dlblFieldTableCache>
                    <c:ptCount val="1"/>
                    <c:pt idx="0">
                      <c:v>57.69%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'pt1 (PERCENTAGE)'!$E$22</c:f>
              <c:strCache>
                <c:ptCount val="1"/>
                <c:pt idx="0">
                  <c:v>77.14%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{7BAAB691-9102-4D2A-A1C8-1119A66D168F}</c15:txfldGUID>
                  <c15:f>'pt1 (PERCENTAGE)'!$E$22</c15:f>
                  <c15:dlblFieldTableCache>
                    <c:ptCount val="1"/>
                    <c:pt idx="0">
                      <c:v>77.14%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8"/>
        <c:spPr>
          <a:solidFill>
            <a:srgbClr val="FFFF00"/>
          </a:solidFill>
          <a:ln>
            <a:noFill/>
          </a:ln>
          <a:effectLst/>
        </c:spPr>
        <c:dLbl>
          <c:idx val="0"/>
          <c:tx>
            <c:strRef>
              <c:f>'pt1 (PERCENTAGE)'!$B$22</c:f>
              <c:strCache>
                <c:ptCount val="1"/>
                <c:pt idx="0">
                  <c:v>2.86%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{1539591C-D025-4735-8C03-ECE9DC8E72E0}</c15:txfldGUID>
                  <c15:f>'pt1 (PERCENTAGE)'!$B$22</c15:f>
                  <c15:dlblFieldTableCache>
                    <c:ptCount val="1"/>
                    <c:pt idx="0">
                      <c:v>2.86%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'pt1 (PERCENTAGE)'!$C$22</c:f>
              <c:strCache>
                <c:ptCount val="1"/>
                <c:pt idx="0">
                  <c:v>17.14%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{59047B26-1A02-42DA-B6ED-6DD9FA70E3EB}</c15:txfldGUID>
                  <c15:f>'pt1 (PERCENTAGE)'!$C$22</c15:f>
                  <c15:dlblFieldTableCache>
                    <c:ptCount val="1"/>
                    <c:pt idx="0">
                      <c:v>17.14%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0"/>
        <c:spPr>
          <a:solidFill>
            <a:schemeClr val="accent3"/>
          </a:solidFill>
          <a:ln>
            <a:noFill/>
          </a:ln>
          <a:effectLst/>
        </c:spPr>
        <c:dLbl>
          <c:idx val="0"/>
          <c:tx>
            <c:strRef>
              <c:f>'pt1 (PERCENTAGE)'!$D$22</c:f>
              <c:strCache>
                <c:ptCount val="1"/>
                <c:pt idx="0">
                  <c:v>2.86%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{9B4412EB-4C8D-458B-99ED-A9F92551FE5D}</c15:txfldGUID>
                  <c15:f>'pt1 (PERCENTAGE)'!$D$22</c15:f>
                  <c15:dlblFieldTableCache>
                    <c:ptCount val="1"/>
                    <c:pt idx="0">
                      <c:v>2.86%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'pt1 (PERCENTAGE)'!$E$19</c:f>
              <c:strCache>
                <c:ptCount val="1"/>
                <c:pt idx="0">
                  <c:v>17.00%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{540E5A90-1CCD-48A8-8D41-122D78C3FA81}</c15:txfldGUID>
                  <c15:f>'pt1 (PERCENTAGE)'!$E$19</c15:f>
                  <c15:dlblFieldTableCache>
                    <c:ptCount val="1"/>
                    <c:pt idx="0">
                      <c:v>17.00%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'pt1 (PERCENTAGE)'!$C$19</c:f>
              <c:strCache>
                <c:ptCount val="1"/>
                <c:pt idx="0">
                  <c:v>70.00%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{B05E9293-0BEF-425F-BD7A-19D8F76DDE58}</c15:txfldGUID>
                  <c15:f>'pt1 (PERCENTAGE)'!$C$19</c15:f>
                  <c15:dlblFieldTableCache>
                    <c:ptCount val="1"/>
                    <c:pt idx="0">
                      <c:v>70.00%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3"/>
        <c:spPr>
          <a:solidFill>
            <a:srgbClr val="FFFF00"/>
          </a:solidFill>
          <a:ln>
            <a:noFill/>
          </a:ln>
          <a:effectLst/>
        </c:spPr>
        <c:dLbl>
          <c:idx val="0"/>
          <c:tx>
            <c:strRef>
              <c:f>'pt1 (PERCENTAGE)'!$B$19</c:f>
              <c:strCache>
                <c:ptCount val="1"/>
                <c:pt idx="0">
                  <c:v>10.00%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{D1F48B1B-AB73-4053-A3E8-B38C14F72C3A}</c15:txfldGUID>
                  <c15:f>'pt1 (PERCENTAGE)'!$B$19</c15:f>
                  <c15:dlblFieldTableCache>
                    <c:ptCount val="1"/>
                    <c:pt idx="0">
                      <c:v>10.00%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dLbl>
          <c:idx val="0"/>
          <c:tx>
            <c:strRef>
              <c:f>'pt1 (PERCENTAGE)'!$D$19</c:f>
              <c:strCache>
                <c:ptCount val="1"/>
                <c:pt idx="0">
                  <c:v>3.00%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{8CDEF2A4-B25F-402C-BE9B-1E8F481A5154}</c15:txfldGUID>
                  <c15:f>'pt1 (PERCENTAGE)'!$D$19</c15:f>
                  <c15:dlblFieldTableCache>
                    <c:ptCount val="1"/>
                    <c:pt idx="0">
                      <c:v>3.00%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5"/>
        <c:spPr>
          <a:solidFill>
            <a:srgbClr val="FFFF00"/>
          </a:solidFill>
          <a:ln>
            <a:noFill/>
          </a:ln>
          <a:effectLst/>
        </c:spPr>
        <c:dLbl>
          <c:idx val="0"/>
          <c:tx>
            <c:strRef>
              <c:f>'pt1 (PERCENTAGE)'!$B$21</c:f>
              <c:strCache>
                <c:ptCount val="1"/>
                <c:pt idx="0">
                  <c:v>100.00%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{0C006DC9-087C-4D5C-A6DF-CD4D361F9B27}</c15:txfldGUID>
                  <c15:f>'pt1 (PERCENTAGE)'!$B$21</c15:f>
                  <c15:dlblFieldTableCache>
                    <c:ptCount val="1"/>
                    <c:pt idx="0">
                      <c:v>100.00%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6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'pt1 (PERCENTAGE)'!$E$20</c:f>
              <c:strCache>
                <c:ptCount val="1"/>
                <c:pt idx="0">
                  <c:v>36.36%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{BCF53299-B1F0-443E-99A5-49EB6A0133ED}</c15:txfldGUID>
                  <c15:f>'pt1 (PERCENTAGE)'!$E$20</c15:f>
                  <c15:dlblFieldTableCache>
                    <c:ptCount val="1"/>
                    <c:pt idx="0">
                      <c:v>36.36%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'pt1 (PERCENTAGE)'!$C$20</c:f>
              <c:strCache>
                <c:ptCount val="1"/>
                <c:pt idx="0">
                  <c:v>63.64%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{9D334F4E-A288-4656-BC03-EAA6D68EBB6D}</c15:txfldGUID>
                  <c15:f>'pt1 (PERCENTAGE)'!$C$20</c15:f>
                  <c15:dlblFieldTableCache>
                    <c:ptCount val="1"/>
                    <c:pt idx="0">
                      <c:v>63.64%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8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'pt1 (PERCENTAGE)'!$E$23</c:f>
              <c:strCache>
                <c:ptCount val="1"/>
                <c:pt idx="0">
                  <c:v>46.82%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{C1191FCD-147A-44BB-B311-2B375E159CCA}</c15:txfldGUID>
                  <c15:f>'pt1 (PERCENTAGE)'!$E$23</c15:f>
                  <c15:dlblFieldTableCache>
                    <c:ptCount val="1"/>
                    <c:pt idx="0">
                      <c:v>46.82%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'pt1 (PERCENTAGE)'!$C$23</c:f>
              <c:strCache>
                <c:ptCount val="1"/>
                <c:pt idx="0">
                  <c:v>53.18%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{D125F329-449E-4C51-AF5D-0BA9EED9E388}</c15:txfldGUID>
                  <c15:f>'pt1 (PERCENTAGE)'!$C$23</c15:f>
                  <c15:dlblFieldTableCache>
                    <c:ptCount val="1"/>
                    <c:pt idx="0">
                      <c:v>53.18%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0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'pt1 (PERCENTAGE)'!$E$26</c:f>
              <c:strCache>
                <c:ptCount val="1"/>
                <c:pt idx="0">
                  <c:v>60.23%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{D69C2B67-3CCF-4801-8A3F-6AB0B8998D08}</c15:txfldGUID>
                  <c15:f>'pt1 (PERCENTAGE)'!$E$26</c15:f>
                  <c15:dlblFieldTableCache>
                    <c:ptCount val="1"/>
                    <c:pt idx="0">
                      <c:v>60.23%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'pt1 (PERCENTAGE)'!$C$26</c:f>
              <c:strCache>
                <c:ptCount val="1"/>
                <c:pt idx="0">
                  <c:v>35.39%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{38CF11CC-10CF-4F32-AE07-87532B93E87D}</c15:txfldGUID>
                  <c15:f>'pt1 (PERCENTAGE)'!$C$26</c15:f>
                  <c15:dlblFieldTableCache>
                    <c:ptCount val="1"/>
                    <c:pt idx="0">
                      <c:v>35.39%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2"/>
        <c:spPr>
          <a:solidFill>
            <a:srgbClr val="FFFF00"/>
          </a:solidFill>
          <a:ln>
            <a:noFill/>
          </a:ln>
          <a:effectLst/>
        </c:spPr>
        <c:dLbl>
          <c:idx val="0"/>
          <c:tx>
            <c:strRef>
              <c:f>'pt1 (PERCENTAGE)'!$B$26</c:f>
              <c:strCache>
                <c:ptCount val="1"/>
                <c:pt idx="0">
                  <c:v>2.66%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{D090C192-8A66-47A1-8B3B-510236298026}</c15:txfldGUID>
                  <c15:f>'pt1 (PERCENTAGE)'!$B$26</c15:f>
                  <c15:dlblFieldTableCache>
                    <c:ptCount val="1"/>
                    <c:pt idx="0">
                      <c:v>2.66%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3"/>
        <c:spPr>
          <a:solidFill>
            <a:schemeClr val="accent3"/>
          </a:solidFill>
          <a:ln>
            <a:noFill/>
          </a:ln>
          <a:effectLst/>
        </c:spPr>
        <c:dLbl>
          <c:idx val="0"/>
          <c:tx>
            <c:strRef>
              <c:f>'pt1 (PERCENTAGE)'!$D$26</c:f>
              <c:strCache>
                <c:ptCount val="1"/>
                <c:pt idx="0">
                  <c:v>1.72%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{FA5AEBB5-F8C5-4EC2-9714-7BF25416E0C1}</c15:txfldGUID>
                  <c15:f>'pt1 (PERCENTAGE)'!$D$26</c15:f>
                  <c15:dlblFieldTableCache>
                    <c:ptCount val="1"/>
                    <c:pt idx="0">
                      <c:v>1.72%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4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'pt1 (PERCENTAGE)'!$E$25</c:f>
              <c:strCache>
                <c:ptCount val="1"/>
                <c:pt idx="0">
                  <c:v>34.83%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{7D3B897F-1F13-4767-96A0-56D09E6FA37E}</c15:txfldGUID>
                  <c15:f>'pt1 (PERCENTAGE)'!$E$25</c15:f>
                  <c15:dlblFieldTableCache>
                    <c:ptCount val="1"/>
                    <c:pt idx="0">
                      <c:v>34.83%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'pt1 (PERCENTAGE)'!$C$25</c:f>
              <c:strCache>
                <c:ptCount val="1"/>
                <c:pt idx="0">
                  <c:v>35.50%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{CBB6A497-68FC-4E52-83FD-4D107D1FBD42}</c15:txfldGUID>
                  <c15:f>'pt1 (PERCENTAGE)'!$C$25</c15:f>
                  <c15:dlblFieldTableCache>
                    <c:ptCount val="1"/>
                    <c:pt idx="0">
                      <c:v>35.50%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6"/>
        <c:spPr>
          <a:solidFill>
            <a:srgbClr val="FFFF00"/>
          </a:solidFill>
          <a:ln>
            <a:noFill/>
          </a:ln>
          <a:effectLst/>
        </c:spPr>
        <c:dLbl>
          <c:idx val="0"/>
          <c:tx>
            <c:strRef>
              <c:f>'pt1 (PERCENTAGE)'!$B$25</c:f>
              <c:strCache>
                <c:ptCount val="1"/>
                <c:pt idx="0">
                  <c:v>29.67%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{4ADCC438-B1BF-44BC-9F81-D7418000120E}</c15:txfldGUID>
                  <c15:f>'pt1 (PERCENTAGE)'!$B$25</c15:f>
                  <c15:dlblFieldTableCache>
                    <c:ptCount val="1"/>
                    <c:pt idx="0">
                      <c:v>29.67%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7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'pt1 (PERCENTAGE)'!$E$24</c:f>
              <c:strCache>
                <c:ptCount val="1"/>
                <c:pt idx="0">
                  <c:v>33.76%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{D8C4647D-36CD-40F8-9918-A61214302863}</c15:txfldGUID>
                  <c15:f>'pt1 (PERCENTAGE)'!$E$24</c15:f>
                  <c15:dlblFieldTableCache>
                    <c:ptCount val="1"/>
                    <c:pt idx="0">
                      <c:v>33.76%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'pt1 (PERCENTAGE)'!$C$24</c:f>
              <c:strCache>
                <c:ptCount val="1"/>
                <c:pt idx="0">
                  <c:v>53.59%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{DB972151-ED70-452F-8237-FA682F25E835}</c15:txfldGUID>
                  <c15:f>'pt1 (PERCENTAGE)'!$C$24</c15:f>
                  <c15:dlblFieldTableCache>
                    <c:ptCount val="1"/>
                    <c:pt idx="0">
                      <c:v>53.59%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9"/>
        <c:spPr>
          <a:solidFill>
            <a:srgbClr val="FFFF00"/>
          </a:solidFill>
          <a:ln>
            <a:noFill/>
          </a:ln>
          <a:effectLst/>
        </c:spPr>
        <c:dLbl>
          <c:idx val="0"/>
          <c:tx>
            <c:strRef>
              <c:f>'pt1 (PERCENTAGE)'!$B$24</c:f>
              <c:strCache>
                <c:ptCount val="1"/>
                <c:pt idx="0">
                  <c:v>12.66%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{F1D7B56D-C8D0-43FB-B490-8A05B7E9EDAD}</c15:txfldGUID>
                  <c15:f>'pt1 (PERCENTAGE)'!$B$24</c15:f>
                  <c15:dlblFieldTableCache>
                    <c:ptCount val="1"/>
                    <c:pt idx="0">
                      <c:v>12.66%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'pt1 (PERCENTAGE)'!$B$18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540-475C-A88F-51317D680149}"/>
              </c:ext>
            </c:extLst>
          </c:dPt>
          <c:dPt>
            <c:idx val="1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4540-475C-A88F-51317D680149}"/>
              </c:ext>
            </c:extLst>
          </c:dPt>
          <c:dPt>
            <c:idx val="3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4540-475C-A88F-51317D680149}"/>
              </c:ext>
            </c:extLst>
          </c:dPt>
          <c:dPt>
            <c:idx val="4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4540-475C-A88F-51317D680149}"/>
              </c:ext>
            </c:extLst>
          </c:dPt>
          <c:dPt>
            <c:idx val="6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4540-475C-A88F-51317D680149}"/>
              </c:ext>
            </c:extLst>
          </c:dPt>
          <c:dPt>
            <c:idx val="7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4540-475C-A88F-51317D680149}"/>
              </c:ext>
            </c:extLst>
          </c:dPt>
          <c:dPt>
            <c:idx val="8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4540-475C-A88F-51317D680149}"/>
              </c:ext>
            </c:extLst>
          </c:dPt>
          <c:dLbls>
            <c:dLbl>
              <c:idx val="0"/>
              <c:tx>
                <c:strRef>
                  <c:f>'pt1 (PERCENTAGE)'!$B$18</c:f>
                  <c:strCache>
                    <c:ptCount val="1"/>
                    <c:pt idx="0">
                      <c:v>7.69%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{21DD01A7-0ACD-4631-826B-53452179C160}</c15:txfldGUID>
                      <c15:f>'pt1 (PERCENTAGE)'!$B$18</c15:f>
                      <c15:dlblFieldTableCache>
                        <c:ptCount val="1"/>
                        <c:pt idx="0">
                          <c:v>7.69%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4540-475C-A88F-51317D680149}"/>
                </c:ext>
              </c:extLst>
            </c:dLbl>
            <c:dLbl>
              <c:idx val="1"/>
              <c:tx>
                <c:strRef>
                  <c:f>'pt1 (PERCENTAGE)'!$B$19</c:f>
                  <c:strCache>
                    <c:ptCount val="1"/>
                    <c:pt idx="0">
                      <c:v>10.00%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{A5A9FEE2-7736-468B-B0D2-F45AF5C2CDA4}</c15:txfldGUID>
                      <c15:f>'pt1 (PERCENTAGE)'!$B$19</c15:f>
                      <c15:dlblFieldTableCache>
                        <c:ptCount val="1"/>
                        <c:pt idx="0">
                          <c:v>10.00%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4540-475C-A88F-51317D680149}"/>
                </c:ext>
              </c:extLst>
            </c:dLbl>
            <c:dLbl>
              <c:idx val="3"/>
              <c:tx>
                <c:strRef>
                  <c:f>'pt1 (PERCENTAGE)'!$B$21</c:f>
                  <c:strCache>
                    <c:ptCount val="1"/>
                    <c:pt idx="0">
                      <c:v>100.00%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{BB1C6DD7-7D31-49C9-AC35-048E396A6EA7}</c15:txfldGUID>
                      <c15:f>'pt1 (PERCENTAGE)'!$B$21</c15:f>
                      <c15:dlblFieldTableCache>
                        <c:ptCount val="1"/>
                        <c:pt idx="0">
                          <c:v>100.00%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4540-475C-A88F-51317D680149}"/>
                </c:ext>
              </c:extLst>
            </c:dLbl>
            <c:dLbl>
              <c:idx val="4"/>
              <c:tx>
                <c:strRef>
                  <c:f>'pt1 (PERCENTAGE)'!$B$22</c:f>
                  <c:strCache>
                    <c:ptCount val="1"/>
                    <c:pt idx="0">
                      <c:v>2.86%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{47C13F12-54C7-4D55-B1CE-C54ABBE31479}</c15:txfldGUID>
                      <c15:f>'pt1 (PERCENTAGE)'!$B$22</c15:f>
                      <c15:dlblFieldTableCache>
                        <c:ptCount val="1"/>
                        <c:pt idx="0">
                          <c:v>2.86%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4540-475C-A88F-51317D680149}"/>
                </c:ext>
              </c:extLst>
            </c:dLbl>
            <c:dLbl>
              <c:idx val="6"/>
              <c:tx>
                <c:strRef>
                  <c:f>'pt1 (PERCENTAGE)'!$B$24</c:f>
                  <c:strCache>
                    <c:ptCount val="1"/>
                    <c:pt idx="0">
                      <c:v>12.66%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{3320553C-031E-44C5-BB36-3AFDCF43FE93}</c15:txfldGUID>
                      <c15:f>'pt1 (PERCENTAGE)'!$B$24</c15:f>
                      <c15:dlblFieldTableCache>
                        <c:ptCount val="1"/>
                        <c:pt idx="0">
                          <c:v>12.66%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4540-475C-A88F-51317D680149}"/>
                </c:ext>
              </c:extLst>
            </c:dLbl>
            <c:dLbl>
              <c:idx val="7"/>
              <c:tx>
                <c:strRef>
                  <c:f>'pt1 (PERCENTAGE)'!$B$25</c:f>
                  <c:strCache>
                    <c:ptCount val="1"/>
                    <c:pt idx="0">
                      <c:v>29.67%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{5CB9C47D-F538-4C91-9DF4-4BCD2ADBA996}</c15:txfldGUID>
                      <c15:f>'pt1 (PERCENTAGE)'!$B$25</c15:f>
                      <c15:dlblFieldTableCache>
                        <c:ptCount val="1"/>
                        <c:pt idx="0">
                          <c:v>29.67%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4540-475C-A88F-51317D680149}"/>
                </c:ext>
              </c:extLst>
            </c:dLbl>
            <c:dLbl>
              <c:idx val="8"/>
              <c:tx>
                <c:strRef>
                  <c:f>'pt1 (PERCENTAGE)'!$B$26</c:f>
                  <c:strCache>
                    <c:ptCount val="1"/>
                    <c:pt idx="0">
                      <c:v>2.66%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{0975100B-52F9-4C03-9431-CC51222F87D1}</c15:txfldGUID>
                      <c15:f>'pt1 (PERCENTAGE)'!$B$26</c15:f>
                      <c15:dlblFieldTableCache>
                        <c:ptCount val="1"/>
                        <c:pt idx="0">
                          <c:v>2.66%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4540-475C-A88F-51317D680149}"/>
                </c:ext>
              </c:extLst>
            </c:dLbl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'pt1 (PERCENTAGE)'!$B$18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 (PERCENTAGE)'!$B$18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40-475C-A88F-51317D680149}"/>
            </c:ext>
          </c:extLst>
        </c:ser>
        <c:ser>
          <c:idx val="1"/>
          <c:order val="1"/>
          <c:tx>
            <c:strRef>
              <c:f>'pt1 (PERCENTAGE)'!$B$18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540-475C-A88F-51317D68014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4540-475C-A88F-51317D68014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4540-475C-A88F-51317D68014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540-475C-A88F-51317D68014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4540-475C-A88F-51317D68014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4540-475C-A88F-51317D68014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4540-475C-A88F-51317D680149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4540-475C-A88F-51317D680149}"/>
              </c:ext>
            </c:extLst>
          </c:dPt>
          <c:dLbls>
            <c:dLbl>
              <c:idx val="0"/>
              <c:tx>
                <c:strRef>
                  <c:f>'pt1 (PERCENTAGE)'!$C$18</c:f>
                  <c:strCache>
                    <c:ptCount val="1"/>
                    <c:pt idx="0">
                      <c:v>34.62%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{22A4EC8D-13DD-4AA8-968B-2187D034443B}</c15:txfldGUID>
                      <c15:f>'pt1 (PERCENTAGE)'!$C$18</c15:f>
                      <c15:dlblFieldTableCache>
                        <c:ptCount val="1"/>
                        <c:pt idx="0">
                          <c:v>34.62%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4540-475C-A88F-51317D680149}"/>
                </c:ext>
              </c:extLst>
            </c:dLbl>
            <c:dLbl>
              <c:idx val="1"/>
              <c:tx>
                <c:strRef>
                  <c:f>'pt1 (PERCENTAGE)'!$C$19</c:f>
                  <c:strCache>
                    <c:ptCount val="1"/>
                    <c:pt idx="0">
                      <c:v>70.00%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{CCAADC63-B66D-4F78-83E9-509C0F47CD90}</c15:txfldGUID>
                      <c15:f>'pt1 (PERCENTAGE)'!$C$19</c15:f>
                      <c15:dlblFieldTableCache>
                        <c:ptCount val="1"/>
                        <c:pt idx="0">
                          <c:v>70.00%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4540-475C-A88F-51317D680149}"/>
                </c:ext>
              </c:extLst>
            </c:dLbl>
            <c:dLbl>
              <c:idx val="2"/>
              <c:tx>
                <c:strRef>
                  <c:f>'pt1 (PERCENTAGE)'!$C$20</c:f>
                  <c:strCache>
                    <c:ptCount val="1"/>
                    <c:pt idx="0">
                      <c:v>63.64%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{C58B7C59-5A26-4E43-8AF6-F0752CBA15C4}</c15:txfldGUID>
                      <c15:f>'pt1 (PERCENTAGE)'!$C$20</c15:f>
                      <c15:dlblFieldTableCache>
                        <c:ptCount val="1"/>
                        <c:pt idx="0">
                          <c:v>63.64%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4540-475C-A88F-51317D680149}"/>
                </c:ext>
              </c:extLst>
            </c:dLbl>
            <c:dLbl>
              <c:idx val="4"/>
              <c:tx>
                <c:strRef>
                  <c:f>'pt1 (PERCENTAGE)'!$C$22</c:f>
                  <c:strCache>
                    <c:ptCount val="1"/>
                    <c:pt idx="0">
                      <c:v>17.14%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{FD4AC726-38B9-47DB-9326-A5B1A62F1592}</c15:txfldGUID>
                      <c15:f>'pt1 (PERCENTAGE)'!$C$22</c15:f>
                      <c15:dlblFieldTableCache>
                        <c:ptCount val="1"/>
                        <c:pt idx="0">
                          <c:v>17.14%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4540-475C-A88F-51317D680149}"/>
                </c:ext>
              </c:extLst>
            </c:dLbl>
            <c:dLbl>
              <c:idx val="5"/>
              <c:tx>
                <c:strRef>
                  <c:f>'pt1 (PERCENTAGE)'!$C$23</c:f>
                  <c:strCache>
                    <c:ptCount val="1"/>
                    <c:pt idx="0">
                      <c:v>53.18%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{B7194733-B8B8-42C6-945C-47E3E8BBB2E6}</c15:txfldGUID>
                      <c15:f>'pt1 (PERCENTAGE)'!$C$23</c15:f>
                      <c15:dlblFieldTableCache>
                        <c:ptCount val="1"/>
                        <c:pt idx="0">
                          <c:v>53.18%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4540-475C-A88F-51317D680149}"/>
                </c:ext>
              </c:extLst>
            </c:dLbl>
            <c:dLbl>
              <c:idx val="6"/>
              <c:tx>
                <c:strRef>
                  <c:f>'pt1 (PERCENTAGE)'!$C$24</c:f>
                  <c:strCache>
                    <c:ptCount val="1"/>
                    <c:pt idx="0">
                      <c:v>53.59%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{5B60DBEE-0084-4D86-8D51-346B6D69535D}</c15:txfldGUID>
                      <c15:f>'pt1 (PERCENTAGE)'!$C$24</c15:f>
                      <c15:dlblFieldTableCache>
                        <c:ptCount val="1"/>
                        <c:pt idx="0">
                          <c:v>53.59%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4540-475C-A88F-51317D680149}"/>
                </c:ext>
              </c:extLst>
            </c:dLbl>
            <c:dLbl>
              <c:idx val="7"/>
              <c:tx>
                <c:strRef>
                  <c:f>'pt1 (PERCENTAGE)'!$C$25</c:f>
                  <c:strCache>
                    <c:ptCount val="1"/>
                    <c:pt idx="0">
                      <c:v>35.50%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{7F635734-647C-42FD-9001-EC920704DB91}</c15:txfldGUID>
                      <c15:f>'pt1 (PERCENTAGE)'!$C$25</c15:f>
                      <c15:dlblFieldTableCache>
                        <c:ptCount val="1"/>
                        <c:pt idx="0">
                          <c:v>35.50%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4540-475C-A88F-51317D680149}"/>
                </c:ext>
              </c:extLst>
            </c:dLbl>
            <c:dLbl>
              <c:idx val="8"/>
              <c:tx>
                <c:strRef>
                  <c:f>'pt1 (PERCENTAGE)'!$C$26</c:f>
                  <c:strCache>
                    <c:ptCount val="1"/>
                    <c:pt idx="0">
                      <c:v>35.39%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{F2E7C807-99C6-48F8-9174-B9092B224127}</c15:txfldGUID>
                      <c15:f>'pt1 (PERCENTAGE)'!$C$26</c15:f>
                      <c15:dlblFieldTableCache>
                        <c:ptCount val="1"/>
                        <c:pt idx="0">
                          <c:v>35.39%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4540-475C-A88F-51317D6801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'pt1 (PERCENTAGE)'!$B$18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 (PERCENTAGE)'!$B$18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40-475C-A88F-51317D680149}"/>
            </c:ext>
          </c:extLst>
        </c:ser>
        <c:ser>
          <c:idx val="2"/>
          <c:order val="2"/>
          <c:tx>
            <c:strRef>
              <c:f>'pt1 (PERCENTAGE)'!$B$18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4540-475C-A88F-51317D68014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4540-475C-A88F-51317D680149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4540-475C-A88F-51317D680149}"/>
              </c:ext>
            </c:extLst>
          </c:dPt>
          <c:dLbls>
            <c:dLbl>
              <c:idx val="1"/>
              <c:tx>
                <c:strRef>
                  <c:f>'pt1 (PERCENTAGE)'!$D$19</c:f>
                  <c:strCache>
                    <c:ptCount val="1"/>
                    <c:pt idx="0">
                      <c:v>3.00%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{F37A7E9F-7552-4BB1-B9C4-83895AF971DB}</c15:txfldGUID>
                      <c15:f>'pt1 (PERCENTAGE)'!$D$19</c15:f>
                      <c15:dlblFieldTableCache>
                        <c:ptCount val="1"/>
                        <c:pt idx="0">
                          <c:v>3.00%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4540-475C-A88F-51317D680149}"/>
                </c:ext>
              </c:extLst>
            </c:dLbl>
            <c:dLbl>
              <c:idx val="4"/>
              <c:tx>
                <c:strRef>
                  <c:f>'pt1 (PERCENTAGE)'!$D$22</c:f>
                  <c:strCache>
                    <c:ptCount val="1"/>
                    <c:pt idx="0">
                      <c:v>2.86%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{E4935F8B-170B-4510-903E-2C7D5EF57E1C}</c15:txfldGUID>
                      <c15:f>'pt1 (PERCENTAGE)'!$D$22</c15:f>
                      <c15:dlblFieldTableCache>
                        <c:ptCount val="1"/>
                        <c:pt idx="0">
                          <c:v>2.86%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4540-475C-A88F-51317D680149}"/>
                </c:ext>
              </c:extLst>
            </c:dLbl>
            <c:dLbl>
              <c:idx val="8"/>
              <c:tx>
                <c:strRef>
                  <c:f>'pt1 (PERCENTAGE)'!$D$26</c:f>
                  <c:strCache>
                    <c:ptCount val="1"/>
                    <c:pt idx="0">
                      <c:v>1.72%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{B00FE4FA-F012-430A-9B59-E53920ECED17}</c15:txfldGUID>
                      <c15:f>'pt1 (PERCENTAGE)'!$D$26</c15:f>
                      <c15:dlblFieldTableCache>
                        <c:ptCount val="1"/>
                        <c:pt idx="0">
                          <c:v>1.72%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4540-475C-A88F-51317D6801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'pt1 (PERCENTAGE)'!$B$18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 (PERCENTAGE)'!$B$18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40-475C-A88F-51317D680149}"/>
            </c:ext>
          </c:extLst>
        </c:ser>
        <c:ser>
          <c:idx val="3"/>
          <c:order val="3"/>
          <c:tx>
            <c:strRef>
              <c:f>'pt1 (PERCENTAGE)'!$B$18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4540-475C-A88F-51317D680149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540-475C-A88F-51317D680149}"/>
              </c:ext>
            </c:extLst>
          </c:dPt>
          <c:dPt>
            <c:idx val="2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4540-475C-A88F-51317D680149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540-475C-A88F-51317D680149}"/>
              </c:ext>
            </c:extLst>
          </c:dPt>
          <c:dPt>
            <c:idx val="5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4540-475C-A88F-51317D680149}"/>
              </c:ext>
            </c:extLst>
          </c:dPt>
          <c:dPt>
            <c:idx val="6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4540-475C-A88F-51317D680149}"/>
              </c:ext>
            </c:extLst>
          </c:dPt>
          <c:dPt>
            <c:idx val="7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4540-475C-A88F-51317D680149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4540-475C-A88F-51317D680149}"/>
              </c:ext>
            </c:extLst>
          </c:dPt>
          <c:dLbls>
            <c:dLbl>
              <c:idx val="0"/>
              <c:tx>
                <c:strRef>
                  <c:f>'pt1 (PERCENTAGE)'!$E$18</c:f>
                  <c:strCache>
                    <c:ptCount val="1"/>
                    <c:pt idx="0">
                      <c:v>57.69%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{A2D2A062-E1BF-4B81-A8D8-FD9BADE1622F}</c15:txfldGUID>
                      <c15:f>'pt1 (PERCENTAGE)'!$E$18</c15:f>
                      <c15:dlblFieldTableCache>
                        <c:ptCount val="1"/>
                        <c:pt idx="0">
                          <c:v>57.69%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4540-475C-A88F-51317D680149}"/>
                </c:ext>
              </c:extLst>
            </c:dLbl>
            <c:dLbl>
              <c:idx val="1"/>
              <c:tx>
                <c:strRef>
                  <c:f>'pt1 (PERCENTAGE)'!$E$19</c:f>
                  <c:strCache>
                    <c:ptCount val="1"/>
                    <c:pt idx="0">
                      <c:v>17.00%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{CA671120-2E6B-45B0-AE6D-1822B6C06923}</c15:txfldGUID>
                      <c15:f>'pt1 (PERCENTAGE)'!$E$19</c15:f>
                      <c15:dlblFieldTableCache>
                        <c:ptCount val="1"/>
                        <c:pt idx="0">
                          <c:v>17.00%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4540-475C-A88F-51317D680149}"/>
                </c:ext>
              </c:extLst>
            </c:dLbl>
            <c:dLbl>
              <c:idx val="2"/>
              <c:tx>
                <c:strRef>
                  <c:f>'pt1 (PERCENTAGE)'!$E$20</c:f>
                  <c:strCache>
                    <c:ptCount val="1"/>
                    <c:pt idx="0">
                      <c:v>36.36%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{A97CF33E-D7EF-4FC0-9108-106724362E97}</c15:txfldGUID>
                      <c15:f>'pt1 (PERCENTAGE)'!$E$20</c15:f>
                      <c15:dlblFieldTableCache>
                        <c:ptCount val="1"/>
                        <c:pt idx="0">
                          <c:v>36.36%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4540-475C-A88F-51317D680149}"/>
                </c:ext>
              </c:extLst>
            </c:dLbl>
            <c:dLbl>
              <c:idx val="4"/>
              <c:tx>
                <c:strRef>
                  <c:f>'pt1 (PERCENTAGE)'!$E$22</c:f>
                  <c:strCache>
                    <c:ptCount val="1"/>
                    <c:pt idx="0">
                      <c:v>77.14%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{8C70DABF-CF1F-489B-B4E0-A0665EB11C62}</c15:txfldGUID>
                      <c15:f>'pt1 (PERCENTAGE)'!$E$22</c15:f>
                      <c15:dlblFieldTableCache>
                        <c:ptCount val="1"/>
                        <c:pt idx="0">
                          <c:v>77.14%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4540-475C-A88F-51317D680149}"/>
                </c:ext>
              </c:extLst>
            </c:dLbl>
            <c:dLbl>
              <c:idx val="5"/>
              <c:tx>
                <c:strRef>
                  <c:f>'pt1 (PERCENTAGE)'!$E$23</c:f>
                  <c:strCache>
                    <c:ptCount val="1"/>
                    <c:pt idx="0">
                      <c:v>46.82%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{66B0B291-45E7-4FE0-8DD8-0E41250F13F0}</c15:txfldGUID>
                      <c15:f>'pt1 (PERCENTAGE)'!$E$23</c15:f>
                      <c15:dlblFieldTableCache>
                        <c:ptCount val="1"/>
                        <c:pt idx="0">
                          <c:v>46.82%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4540-475C-A88F-51317D680149}"/>
                </c:ext>
              </c:extLst>
            </c:dLbl>
            <c:dLbl>
              <c:idx val="6"/>
              <c:tx>
                <c:strRef>
                  <c:f>'pt1 (PERCENTAGE)'!$E$24</c:f>
                  <c:strCache>
                    <c:ptCount val="1"/>
                    <c:pt idx="0">
                      <c:v>33.76%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{18A6CB59-FD17-42F6-AE7E-79186A1F6038}</c15:txfldGUID>
                      <c15:f>'pt1 (PERCENTAGE)'!$E$24</c15:f>
                      <c15:dlblFieldTableCache>
                        <c:ptCount val="1"/>
                        <c:pt idx="0">
                          <c:v>33.76%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4540-475C-A88F-51317D680149}"/>
                </c:ext>
              </c:extLst>
            </c:dLbl>
            <c:dLbl>
              <c:idx val="7"/>
              <c:tx>
                <c:strRef>
                  <c:f>'pt1 (PERCENTAGE)'!$E$25</c:f>
                  <c:strCache>
                    <c:ptCount val="1"/>
                    <c:pt idx="0">
                      <c:v>34.83%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{F5DB812C-28A4-4FEC-8C5F-0DBEE2779BBB}</c15:txfldGUID>
                      <c15:f>'pt1 (PERCENTAGE)'!$E$25</c15:f>
                      <c15:dlblFieldTableCache>
                        <c:ptCount val="1"/>
                        <c:pt idx="0">
                          <c:v>34.83%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4540-475C-A88F-51317D680149}"/>
                </c:ext>
              </c:extLst>
            </c:dLbl>
            <c:dLbl>
              <c:idx val="8"/>
              <c:tx>
                <c:strRef>
                  <c:f>'pt1 (PERCENTAGE)'!$E$26</c:f>
                  <c:strCache>
                    <c:ptCount val="1"/>
                    <c:pt idx="0">
                      <c:v>60.23%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{185E896B-56E5-42C1-8DB7-C5EAC3D30976}</c15:txfldGUID>
                      <c15:f>'pt1 (PERCENTAGE)'!$E$26</c15:f>
                      <c15:dlblFieldTableCache>
                        <c:ptCount val="1"/>
                        <c:pt idx="0">
                          <c:v>60.23%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4540-475C-A88F-51317D6801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'pt1 (PERCENTAGE)'!$B$18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 (PERCENTAGE)'!$B$18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40-475C-A88F-51317D68014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551543152"/>
        <c:axId val="551550512"/>
      </c:barChart>
      <c:catAx>
        <c:axId val="55154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50512"/>
        <c:crosses val="autoZero"/>
        <c:auto val="1"/>
        <c:lblAlgn val="ctr"/>
        <c:lblOffset val="100"/>
        <c:noMultiLvlLbl val="0"/>
      </c:catAx>
      <c:valAx>
        <c:axId val="55155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4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[StarterBook_Solved_ML.xlsx]pt1 (stacked area)!PivotTable2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'pt1 (stacked area)'!$B$3:$B$4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'pt1 (stacked area)'!$A$5:$A$14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 (stacked area)'!$B$5:$B$14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4A-4571-865E-8C836443ED26}"/>
            </c:ext>
          </c:extLst>
        </c:ser>
        <c:ser>
          <c:idx val="1"/>
          <c:order val="1"/>
          <c:tx>
            <c:strRef>
              <c:f>'pt1 (stacked area)'!$C$3:$C$4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'pt1 (stacked area)'!$A$5:$A$14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 (stacked area)'!$C$5:$C$14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4A-4571-865E-8C836443ED26}"/>
            </c:ext>
          </c:extLst>
        </c:ser>
        <c:ser>
          <c:idx val="2"/>
          <c:order val="2"/>
          <c:tx>
            <c:strRef>
              <c:f>'pt1 (stacked area)'!$D$3:$D$4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'pt1 (stacked area)'!$A$5:$A$14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 (stacked area)'!$D$5:$D$14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4A-4571-865E-8C836443ED26}"/>
            </c:ext>
          </c:extLst>
        </c:ser>
        <c:ser>
          <c:idx val="3"/>
          <c:order val="3"/>
          <c:tx>
            <c:strRef>
              <c:f>'pt1 (stacked area)'!$E$3:$E$4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'pt1 (stacked area)'!$A$5:$A$14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 (stacked area)'!$E$5:$E$14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4A-4571-865E-8C836443E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481872"/>
        <c:axId val="708482512"/>
      </c:areaChart>
      <c:catAx>
        <c:axId val="70848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82512"/>
        <c:crosses val="autoZero"/>
        <c:auto val="1"/>
        <c:lblAlgn val="ctr"/>
        <c:lblOffset val="100"/>
        <c:noMultiLvlLbl val="0"/>
      </c:catAx>
      <c:valAx>
        <c:axId val="70848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8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[StarterBook_Solved_ML.xlsx]pivot 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BD-44AE-8F8D-D3BB29A2FD68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BD-44AE-8F8D-D3BB29A2FD68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BD-44AE-8F8D-D3BB29A2FD68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BD-44AE-8F8D-D3BB29A2F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521656"/>
        <c:axId val="594521336"/>
      </c:barChart>
      <c:catAx>
        <c:axId val="594521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521336"/>
        <c:crosses val="autoZero"/>
        <c:auto val="1"/>
        <c:lblAlgn val="ctr"/>
        <c:lblOffset val="100"/>
        <c:noMultiLvlLbl val="0"/>
      </c:catAx>
      <c:valAx>
        <c:axId val="59452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521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[StarterBook_Solved_ML.xlsx]pivot 2  alt chart!PivotTable3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'pivot 2  alt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2  alt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 alt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E1-4F01-9D68-7D889049FB57}"/>
            </c:ext>
          </c:extLst>
        </c:ser>
        <c:ser>
          <c:idx val="1"/>
          <c:order val="1"/>
          <c:tx>
            <c:strRef>
              <c:f>'pivot 2  alt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'pivot 2  alt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 alt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E1-4F01-9D68-7D889049FB57}"/>
            </c:ext>
          </c:extLst>
        </c:ser>
        <c:ser>
          <c:idx val="2"/>
          <c:order val="2"/>
          <c:tx>
            <c:strRef>
              <c:f>'pivot 2  alt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'pivot 2  alt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 alt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E1-4F01-9D68-7D889049FB57}"/>
            </c:ext>
          </c:extLst>
        </c:ser>
        <c:ser>
          <c:idx val="3"/>
          <c:order val="3"/>
          <c:tx>
            <c:strRef>
              <c:f>'pivot 2  alt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strRef>
              <c:f>'pivot 2  alt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 alt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BB-439F-BF1D-445A6E4F1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312144"/>
        <c:axId val="499315664"/>
      </c:areaChart>
      <c:catAx>
        <c:axId val="49931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315664"/>
        <c:crosses val="autoZero"/>
        <c:auto val="1"/>
        <c:lblAlgn val="ctr"/>
        <c:lblOffset val="100"/>
        <c:noMultiLvlLbl val="0"/>
      </c:catAx>
      <c:valAx>
        <c:axId val="49931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312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[StarterBook_Solved_ML.xlsx]pivot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54-4E71-BBDA-C1D5AF1709E8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54-4E71-BBDA-C1D5AF1709E8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54-4E71-BBDA-C1D5AF170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357688"/>
        <c:axId val="611361848"/>
      </c:lineChart>
      <c:catAx>
        <c:axId val="611357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361848"/>
        <c:crosses val="autoZero"/>
        <c:auto val="1"/>
        <c:lblAlgn val="ctr"/>
        <c:lblOffset val="100"/>
        <c:noMultiLvlLbl val="0"/>
      </c:catAx>
      <c:valAx>
        <c:axId val="61136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357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[StarterBook_Solved_ML.xlsx]pt3 (PERCENTAGE)!PivotTable1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(PERCENTAGE)'!$D$26</c:f>
              <c:strCache>
                <c:ptCount val="1"/>
                <c:pt idx="0">
                  <c:v>60.52%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{47E03417-D3E3-4E9A-B88A-42885C6AD124}</c15:txfldGUID>
                  <c15:f>'pt3 (PERCENTAGE)'!$D$26</c15:f>
                  <c15:dlblFieldTableCache>
                    <c:ptCount val="1"/>
                    <c:pt idx="0">
                      <c:v>60.52%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(PERCENTAGE)'!$C$26</c:f>
              <c:strCache>
                <c:ptCount val="1"/>
                <c:pt idx="0">
                  <c:v>32.73%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{06EA841B-D4C3-4AB0-9A57-759E19427708}</c15:txfldGUID>
                  <c15:f>'pt3 (PERCENTAGE)'!$C$26</c15:f>
                  <c15:dlblFieldTableCache>
                    <c:ptCount val="1"/>
                    <c:pt idx="0">
                      <c:v>32.73%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(PERCENTAGE)'!$B$26</c:f>
              <c:strCache>
                <c:ptCount val="1"/>
                <c:pt idx="0">
                  <c:v>6.75%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{2B980265-0DFC-4C5D-B50E-177524DF9096}</c15:txfldGUID>
                  <c15:f>'pt3 (PERCENTAGE)'!$B$26</c15:f>
                  <c15:dlblFieldTableCache>
                    <c:ptCount val="1"/>
                    <c:pt idx="0">
                      <c:v>6.75%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0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(PERCENTAGE)'!$B$22</c:f>
              <c:strCache>
                <c:ptCount val="1"/>
                <c:pt idx="0">
                  <c:v>9.29%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{2F9E7243-BF33-4A95-B1FB-C3EC85E9D366}</c15:txfldGUID>
                  <c15:f>'pt3 (PERCENTAGE)'!$B$22</c15:f>
                  <c15:dlblFieldTableCache>
                    <c:ptCount val="1"/>
                    <c:pt idx="0">
                      <c:v>9.29%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(PERCENTAGE)'!$D$25</c:f>
              <c:strCache>
                <c:ptCount val="1"/>
                <c:pt idx="0">
                  <c:v>59.75%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{91268AA0-D43D-42C1-A86B-62F56876A641}</c15:txfldGUID>
                  <c15:f>'pt3 (PERCENTAGE)'!$D$25</c15:f>
                  <c15:dlblFieldTableCache>
                    <c:ptCount val="1"/>
                    <c:pt idx="0">
                      <c:v>59.75%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2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(PERCENTAGE)'!$D$24</c:f>
              <c:strCache>
                <c:ptCount val="1"/>
                <c:pt idx="0">
                  <c:v>56.83%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{F505FCB2-B917-41AD-87F4-BDD03A92512B}</c15:txfldGUID>
                  <c15:f>'pt3 (PERCENTAGE)'!$D$24</c15:f>
                  <c15:dlblFieldTableCache>
                    <c:ptCount val="1"/>
                    <c:pt idx="0">
                      <c:v>56.83%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3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(PERCENTAGE)'!$D$22</c:f>
              <c:strCache>
                <c:ptCount val="1"/>
                <c:pt idx="0">
                  <c:v>50.00%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{71EA9518-DC63-4D20-B41B-2F50F10DF1CF}</c15:txfldGUID>
                  <c15:f>'pt3 (PERCENTAGE)'!$D$22</c15:f>
                  <c15:dlblFieldTableCache>
                    <c:ptCount val="1"/>
                    <c:pt idx="0">
                      <c:v>50.00%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4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(PERCENTAGE)'!$D$23</c:f>
              <c:strCache>
                <c:ptCount val="1"/>
                <c:pt idx="0">
                  <c:v>60.48%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{0121B0AE-3EA5-48F2-8F1E-5F1895D2D0F2}</c15:txfldGUID>
                  <c15:f>'pt3 (PERCENTAGE)'!$D$23</c15:f>
                  <c15:dlblFieldTableCache>
                    <c:ptCount val="1"/>
                    <c:pt idx="0">
                      <c:v>60.48%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5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(PERCENTAGE)'!$D$27</c:f>
              <c:strCache>
                <c:ptCount val="1"/>
                <c:pt idx="0">
                  <c:v>54.90%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{819EFF59-CD2D-443E-8DC8-6AF93D83D578}</c15:txfldGUID>
                  <c15:f>'pt3 (PERCENTAGE)'!$D$27</c15:f>
                  <c15:dlblFieldTableCache>
                    <c:ptCount val="1"/>
                    <c:pt idx="0">
                      <c:v>54.90%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6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(PERCENTAGE)'!$D$28</c:f>
              <c:strCache>
                <c:ptCount val="1"/>
                <c:pt idx="0">
                  <c:v>50.00%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{8048FE1A-7FB5-41A4-A744-E3DCC436EB32}</c15:txfldGUID>
                  <c15:f>'pt3 (PERCENTAGE)'!$D$28</c15:f>
                  <c15:dlblFieldTableCache>
                    <c:ptCount val="1"/>
                    <c:pt idx="0">
                      <c:v>50.00%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7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(PERCENTAGE)'!$D$29</c:f>
              <c:strCache>
                <c:ptCount val="1"/>
                <c:pt idx="0">
                  <c:v>50.15%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{8CADBCF5-8775-46E3-A09F-3E06953E4231}</c15:txfldGUID>
                  <c15:f>'pt3 (PERCENTAGE)'!$D$29</c15:f>
                  <c15:dlblFieldTableCache>
                    <c:ptCount val="1"/>
                    <c:pt idx="0">
                      <c:v>50.15%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8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(PERCENTAGE)'!$D$30</c:f>
              <c:strCache>
                <c:ptCount val="1"/>
                <c:pt idx="0">
                  <c:v>49.50%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{15592EA8-FC43-4727-B2C6-CE8C16ECD4A6}</c15:txfldGUID>
                  <c15:f>'pt3 (PERCENTAGE)'!$D$30</c15:f>
                  <c15:dlblFieldTableCache>
                    <c:ptCount val="1"/>
                    <c:pt idx="0">
                      <c:v>49.50%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9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(PERCENTAGE)'!$D$31</c:f>
              <c:strCache>
                <c:ptCount val="1"/>
                <c:pt idx="0">
                  <c:v>51.98%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{F6086579-C69C-4D41-8F5A-47798F3EEFC7}</c15:txfldGUID>
                  <c15:f>'pt3 (PERCENTAGE)'!$D$31</c15:f>
                  <c15:dlblFieldTableCache>
                    <c:ptCount val="1"/>
                    <c:pt idx="0">
                      <c:v>51.98%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0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(PERCENTAGE)'!$D$32</c:f>
              <c:strCache>
                <c:ptCount val="1"/>
                <c:pt idx="0">
                  <c:v>54.55%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{503C2DCD-16B5-4806-A5A6-8C8A12FD6F2A}</c15:txfldGUID>
                  <c15:f>'pt3 (PERCENTAGE)'!$D$32</c15:f>
                  <c15:dlblFieldTableCache>
                    <c:ptCount val="1"/>
                    <c:pt idx="0">
                      <c:v>54.55%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1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strRef>
              <c:f>'pt3 (PERCENTAGE)'!$D$34</c:f>
              <c:strCache>
                <c:ptCount val="1"/>
                <c:pt idx="0">
                  <c:v>53.76%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{B5BA6B3F-159E-4702-BF36-9C056B2D99D8}</c15:txfldGUID>
                  <c15:f>'pt3 (PERCENTAGE)'!$D$34</c15:f>
                  <c15:dlblFieldTableCache>
                    <c:ptCount val="1"/>
                    <c:pt idx="0">
                      <c:v>53.76%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(PERCENTAGE)'!$C$22</c:f>
              <c:strCache>
                <c:ptCount val="1"/>
                <c:pt idx="0">
                  <c:v>40.71%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{D48592A2-87FE-4F80-BD1A-4CD68F1A2464}</c15:txfldGUID>
                  <c15:f>'pt3 (PERCENTAGE)'!$C$22</c15:f>
                  <c15:dlblFieldTableCache>
                    <c:ptCount val="1"/>
                    <c:pt idx="0">
                      <c:v>40.71%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(PERCENTAGE)'!$C$23</c:f>
              <c:strCache>
                <c:ptCount val="1"/>
                <c:pt idx="0">
                  <c:v>31.44%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{095F2DCD-294D-4DD5-B9E2-A1CE4631BFCF}</c15:txfldGUID>
                  <c15:f>'pt3 (PERCENTAGE)'!$C$23</c15:f>
                  <c15:dlblFieldTableCache>
                    <c:ptCount val="1"/>
                    <c:pt idx="0">
                      <c:v>31.44%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(PERCENTAGE)'!$C$24</c:f>
              <c:strCache>
                <c:ptCount val="1"/>
                <c:pt idx="0">
                  <c:v>34.29%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{E35432E3-440B-4876-83FA-1F7B32234669}</c15:txfldGUID>
                  <c15:f>'pt3 (PERCENTAGE)'!$C$24</c15:f>
                  <c15:dlblFieldTableCache>
                    <c:ptCount val="1"/>
                    <c:pt idx="0">
                      <c:v>34.29%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(PERCENTAGE)'!$C$25</c:f>
              <c:strCache>
                <c:ptCount val="1"/>
                <c:pt idx="0">
                  <c:v>31.89%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{CDEC5641-C53F-4DDD-8FAD-1CFEA35E2C59}</c15:txfldGUID>
                  <c15:f>'pt3 (PERCENTAGE)'!$C$25</c15:f>
                  <c15:dlblFieldTableCache>
                    <c:ptCount val="1"/>
                    <c:pt idx="0">
                      <c:v>31.89%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(PERCENTAGE)'!$C$27</c:f>
              <c:strCache>
                <c:ptCount val="1"/>
                <c:pt idx="0">
                  <c:v>38.14%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{BBD42123-E92D-4D96-A76A-A06660B75E1A}</c15:txfldGUID>
                  <c15:f>'pt3 (PERCENTAGE)'!$C$27</c15:f>
                  <c15:dlblFieldTableCache>
                    <c:ptCount val="1"/>
                    <c:pt idx="0">
                      <c:v>38.14%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(PERCENTAGE)'!$C$28</c:f>
              <c:strCache>
                <c:ptCount val="1"/>
                <c:pt idx="0">
                  <c:v>38.54%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{9F48427C-30E9-4429-B1D0-9DEF0380B378}</c15:txfldGUID>
                  <c15:f>'pt3 (PERCENTAGE)'!$C$28</c15:f>
                  <c15:dlblFieldTableCache>
                    <c:ptCount val="1"/>
                    <c:pt idx="0">
                      <c:v>38.54%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(PERCENTAGE)'!$C$29</c:f>
              <c:strCache>
                <c:ptCount val="1"/>
                <c:pt idx="0">
                  <c:v>40.24%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{2EC3DE4F-1583-4BB6-B67A-5F86F086FADB}</c15:txfldGUID>
                  <c15:f>'pt3 (PERCENTAGE)'!$C$29</c15:f>
                  <c15:dlblFieldTableCache>
                    <c:ptCount val="1"/>
                    <c:pt idx="0">
                      <c:v>40.24%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(PERCENTAGE)'!$C$30</c:f>
              <c:strCache>
                <c:ptCount val="1"/>
                <c:pt idx="0">
                  <c:v>42.47%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{E05F7277-896A-4746-B65C-CB11BA683E7E}</c15:txfldGUID>
                  <c15:f>'pt3 (PERCENTAGE)'!$C$30</c15:f>
                  <c15:dlblFieldTableCache>
                    <c:ptCount val="1"/>
                    <c:pt idx="0">
                      <c:v>42.47%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(PERCENTAGE)'!$C$31</c:f>
              <c:strCache>
                <c:ptCount val="1"/>
                <c:pt idx="0">
                  <c:v>42.37%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{8FD7A81D-DAC3-4820-9D87-92F8A5336DBD}</c15:txfldGUID>
                  <c15:f>'pt3 (PERCENTAGE)'!$C$31</c15:f>
                  <c15:dlblFieldTableCache>
                    <c:ptCount val="1"/>
                    <c:pt idx="0">
                      <c:v>42.37%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(PERCENTAGE)'!$C$33</c:f>
              <c:strCache>
                <c:ptCount val="1"/>
                <c:pt idx="0">
                  <c:v>47.04%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{7F48DDBC-474E-4330-B5D8-12F9FE2D515A}</c15:txfldGUID>
                  <c15:f>'pt3 (PERCENTAGE)'!$C$33</c15:f>
                  <c15:dlblFieldTableCache>
                    <c:ptCount val="1"/>
                    <c:pt idx="0">
                      <c:v>47.04%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strRef>
              <c:f>'pt3 (PERCENTAGE)'!$C$34</c:f>
              <c:strCache>
                <c:ptCount val="1"/>
                <c:pt idx="0">
                  <c:v>37.65%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{58A6A49C-9102-4174-8D21-90EBC929EA8F}</c15:txfldGUID>
                  <c15:f>'pt3 (PERCENTAGE)'!$C$34</c15:f>
                  <c15:dlblFieldTableCache>
                    <c:ptCount val="1"/>
                    <c:pt idx="0">
                      <c:v>37.65%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(PERCENTAGE)'!$B$23</c:f>
              <c:strCache>
                <c:ptCount val="1"/>
                <c:pt idx="0">
                  <c:v>8.08%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{1C8E755E-0C7B-4334-82D1-F9CB3FFDD472}</c15:txfldGUID>
                  <c15:f>'pt3 (PERCENTAGE)'!$B$23</c15:f>
                  <c15:dlblFieldTableCache>
                    <c:ptCount val="1"/>
                    <c:pt idx="0">
                      <c:v>8.08%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4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(PERCENTAGE)'!$B$24</c:f>
              <c:strCache>
                <c:ptCount val="1"/>
                <c:pt idx="0">
                  <c:v>8.89%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{F05FD9BF-B8C0-4A6A-9814-A3789ADB06A1}</c15:txfldGUID>
                  <c15:f>'pt3 (PERCENTAGE)'!$B$24</c15:f>
                  <c15:dlblFieldTableCache>
                    <c:ptCount val="1"/>
                    <c:pt idx="0">
                      <c:v>8.89%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5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(PERCENTAGE)'!$B$25</c:f>
              <c:strCache>
                <c:ptCount val="1"/>
                <c:pt idx="0">
                  <c:v>8.36%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{23869460-9E36-4935-9103-FF7FFEE31BED}</c15:txfldGUID>
                  <c15:f>'pt3 (PERCENTAGE)'!$B$25</c15:f>
                  <c15:dlblFieldTableCache>
                    <c:ptCount val="1"/>
                    <c:pt idx="0">
                      <c:v>8.36%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6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(PERCENTAGE)'!$B$27</c:f>
              <c:strCache>
                <c:ptCount val="1"/>
                <c:pt idx="0">
                  <c:v>6.96%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{16B506BF-FE57-4185-96D5-40551D75C09E}</c15:txfldGUID>
                  <c15:f>'pt3 (PERCENTAGE)'!$B$27</c15:f>
                  <c15:dlblFieldTableCache>
                    <c:ptCount val="1"/>
                    <c:pt idx="0">
                      <c:v>6.96%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7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(PERCENTAGE)'!$B$28</c:f>
              <c:strCache>
                <c:ptCount val="1"/>
                <c:pt idx="0">
                  <c:v>11.46%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{6DA5C38C-C1BE-4568-81A2-6E34C5274131}</c15:txfldGUID>
                  <c15:f>'pt3 (PERCENTAGE)'!$B$28</c15:f>
                  <c15:dlblFieldTableCache>
                    <c:ptCount val="1"/>
                    <c:pt idx="0">
                      <c:v>11.46%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8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(PERCENTAGE)'!$B$29</c:f>
              <c:strCache>
                <c:ptCount val="1"/>
                <c:pt idx="0">
                  <c:v>9.61%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{00BA04B0-9881-4AD0-AC86-E74C885BA096}</c15:txfldGUID>
                  <c15:f>'pt3 (PERCENTAGE)'!$B$29</c15:f>
                  <c15:dlblFieldTableCache>
                    <c:ptCount val="1"/>
                    <c:pt idx="0">
                      <c:v>9.61%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9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(PERCENTAGE)'!$B$30</c:f>
              <c:strCache>
                <c:ptCount val="1"/>
                <c:pt idx="0">
                  <c:v>8.03%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{36B9E635-AC9B-4D8E-BEF8-1239A08A321E}</c15:txfldGUID>
                  <c15:f>'pt3 (PERCENTAGE)'!$B$30</c15:f>
                  <c15:dlblFieldTableCache>
                    <c:ptCount val="1"/>
                    <c:pt idx="0">
                      <c:v>8.03%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40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(PERCENTAGE)'!$B$31</c:f>
              <c:strCache>
                <c:ptCount val="1"/>
                <c:pt idx="0">
                  <c:v>5.65%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{5BE05144-3FEF-49AE-B621-D9882BE45F61}</c15:txfldGUID>
                  <c15:f>'pt3 (PERCENTAGE)'!$B$31</c15:f>
                  <c15:dlblFieldTableCache>
                    <c:ptCount val="1"/>
                    <c:pt idx="0">
                      <c:v>5.65%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41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(PERCENTAGE)'!$B$32</c:f>
              <c:strCache>
                <c:ptCount val="1"/>
                <c:pt idx="0">
                  <c:v>11.21%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{DAA6C802-5181-4375-9444-7B22E9920229}</c15:txfldGUID>
                  <c15:f>'pt3 (PERCENTAGE)'!$B$32</c15:f>
                  <c15:dlblFieldTableCache>
                    <c:ptCount val="1"/>
                    <c:pt idx="0">
                      <c:v>11.21%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42"/>
        <c:spPr>
          <a:solidFill>
            <a:srgbClr val="00B0F0"/>
          </a:solidFill>
          <a:ln>
            <a:noFill/>
          </a:ln>
          <a:effectLst/>
        </c:spPr>
        <c:dLbl>
          <c:idx val="0"/>
          <c:tx>
            <c:strRef>
              <c:f>'pt3 (PERCENTAGE)'!$B$33</c:f>
              <c:strCache>
                <c:ptCount val="1"/>
                <c:pt idx="0">
                  <c:v>9.09%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{B54A5596-A5E3-4943-9E08-335298A051AC}</c15:txfldGUID>
                  <c15:f>'pt3 (PERCENTAGE)'!$B$33</c15:f>
                  <c15:dlblFieldTableCache>
                    <c:ptCount val="1"/>
                    <c:pt idx="0">
                      <c:v>9.09%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'pt3 (PERCENTAGE)'!$D$26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0C6C-4728-9FD9-7F1D0994509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0C6C-4728-9FD9-7F1D09945099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E-0C6C-4728-9FD9-7F1D09945099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0C6C-4728-9FD9-7F1D09945099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0C6C-4728-9FD9-7F1D09945099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0-0C6C-4728-9FD9-7F1D09945099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0C6C-4728-9FD9-7F1D09945099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2-0C6C-4728-9FD9-7F1D09945099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3-0C6C-4728-9FD9-7F1D09945099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4-0C6C-4728-9FD9-7F1D09945099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5-0C6C-4728-9FD9-7F1D09945099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6-0C6C-4728-9FD9-7F1D09945099}"/>
              </c:ext>
            </c:extLst>
          </c:dPt>
          <c:dLbls>
            <c:dLbl>
              <c:idx val="0"/>
              <c:tx>
                <c:strRef>
                  <c:f>'pt3 (PERCENTAGE)'!$B$22</c:f>
                  <c:strCache>
                    <c:ptCount val="1"/>
                    <c:pt idx="0">
                      <c:v>9.29%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{ECEE99BD-B729-43F7-ACC7-D173621BB047}</c15:txfldGUID>
                      <c15:f>'pt3 (PERCENTAGE)'!$B$22</c15:f>
                      <c15:dlblFieldTableCache>
                        <c:ptCount val="1"/>
                        <c:pt idx="0">
                          <c:v>9.29%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0C6C-4728-9FD9-7F1D09945099}"/>
                </c:ext>
              </c:extLst>
            </c:dLbl>
            <c:dLbl>
              <c:idx val="1"/>
              <c:tx>
                <c:strRef>
                  <c:f>'pt3 (PERCENTAGE)'!$B$23</c:f>
                  <c:strCache>
                    <c:ptCount val="1"/>
                    <c:pt idx="0">
                      <c:v>8.08%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{0C98887C-F99F-4971-A241-6EDD8858A58F}</c15:txfldGUID>
                      <c15:f>'pt3 (PERCENTAGE)'!$B$23</c15:f>
                      <c15:dlblFieldTableCache>
                        <c:ptCount val="1"/>
                        <c:pt idx="0">
                          <c:v>8.08%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0C6C-4728-9FD9-7F1D09945099}"/>
                </c:ext>
              </c:extLst>
            </c:dLbl>
            <c:dLbl>
              <c:idx val="2"/>
              <c:tx>
                <c:strRef>
                  <c:f>'pt3 (PERCENTAGE)'!$B$24</c:f>
                  <c:strCache>
                    <c:ptCount val="1"/>
                    <c:pt idx="0">
                      <c:v>8.89%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{37E26731-C110-4105-A43E-51E3FAE1AEDA}</c15:txfldGUID>
                      <c15:f>'pt3 (PERCENTAGE)'!$B$24</c15:f>
                      <c15:dlblFieldTableCache>
                        <c:ptCount val="1"/>
                        <c:pt idx="0">
                          <c:v>8.89%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0C6C-4728-9FD9-7F1D09945099}"/>
                </c:ext>
              </c:extLst>
            </c:dLbl>
            <c:dLbl>
              <c:idx val="3"/>
              <c:tx>
                <c:strRef>
                  <c:f>'pt3 (PERCENTAGE)'!$B$25</c:f>
                  <c:strCache>
                    <c:ptCount val="1"/>
                    <c:pt idx="0">
                      <c:v>8.36%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{D9343805-A3A9-4CE0-A7DB-66C9481B3F9D}</c15:txfldGUID>
                      <c15:f>'pt3 (PERCENTAGE)'!$B$25</c15:f>
                      <c15:dlblFieldTableCache>
                        <c:ptCount val="1"/>
                        <c:pt idx="0">
                          <c:v>8.36%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0C6C-4728-9FD9-7F1D09945099}"/>
                </c:ext>
              </c:extLst>
            </c:dLbl>
            <c:dLbl>
              <c:idx val="4"/>
              <c:tx>
                <c:strRef>
                  <c:f>'pt3 (PERCENTAGE)'!$B$26</c:f>
                  <c:strCache>
                    <c:ptCount val="1"/>
                    <c:pt idx="0">
                      <c:v>6.75%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{B6F960BC-E596-407A-92AA-EC597C3354D4}</c15:txfldGUID>
                      <c15:f>'pt3 (PERCENTAGE)'!$B$26</c15:f>
                      <c15:dlblFieldTableCache>
                        <c:ptCount val="1"/>
                        <c:pt idx="0">
                          <c:v>6.75%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0C6C-4728-9FD9-7F1D09945099}"/>
                </c:ext>
              </c:extLst>
            </c:dLbl>
            <c:dLbl>
              <c:idx val="5"/>
              <c:tx>
                <c:strRef>
                  <c:f>'pt3 (PERCENTAGE)'!$B$27</c:f>
                  <c:strCache>
                    <c:ptCount val="1"/>
                    <c:pt idx="0">
                      <c:v>6.96%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{444EA09F-330B-471C-9033-F546CFD9F978}</c15:txfldGUID>
                      <c15:f>'pt3 (PERCENTAGE)'!$B$27</c15:f>
                      <c15:dlblFieldTableCache>
                        <c:ptCount val="1"/>
                        <c:pt idx="0">
                          <c:v>6.96%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0C6C-4728-9FD9-7F1D09945099}"/>
                </c:ext>
              </c:extLst>
            </c:dLbl>
            <c:dLbl>
              <c:idx val="6"/>
              <c:tx>
                <c:strRef>
                  <c:f>'pt3 (PERCENTAGE)'!$B$28</c:f>
                  <c:strCache>
                    <c:ptCount val="1"/>
                    <c:pt idx="0">
                      <c:v>11.46%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{7AD3DF1E-CA05-4090-9E3E-80F3735A5F0F}</c15:txfldGUID>
                      <c15:f>'pt3 (PERCENTAGE)'!$B$28</c15:f>
                      <c15:dlblFieldTableCache>
                        <c:ptCount val="1"/>
                        <c:pt idx="0">
                          <c:v>11.46%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1-0C6C-4728-9FD9-7F1D09945099}"/>
                </c:ext>
              </c:extLst>
            </c:dLbl>
            <c:dLbl>
              <c:idx val="7"/>
              <c:tx>
                <c:strRef>
                  <c:f>'pt3 (PERCENTAGE)'!$B$29</c:f>
                  <c:strCache>
                    <c:ptCount val="1"/>
                    <c:pt idx="0">
                      <c:v>9.61%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{C1930D9F-67FA-4C85-829E-73F0502E29B4}</c15:txfldGUID>
                      <c15:f>'pt3 (PERCENTAGE)'!$B$29</c15:f>
                      <c15:dlblFieldTableCache>
                        <c:ptCount val="1"/>
                        <c:pt idx="0">
                          <c:v>9.61%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2-0C6C-4728-9FD9-7F1D09945099}"/>
                </c:ext>
              </c:extLst>
            </c:dLbl>
            <c:dLbl>
              <c:idx val="8"/>
              <c:tx>
                <c:strRef>
                  <c:f>'pt3 (PERCENTAGE)'!$B$30</c:f>
                  <c:strCache>
                    <c:ptCount val="1"/>
                    <c:pt idx="0">
                      <c:v>8.03%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{20BEA623-C122-4C46-ACCB-4FB644B306BB}</c15:txfldGUID>
                      <c15:f>'pt3 (PERCENTAGE)'!$B$30</c15:f>
                      <c15:dlblFieldTableCache>
                        <c:ptCount val="1"/>
                        <c:pt idx="0">
                          <c:v>8.03%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3-0C6C-4728-9FD9-7F1D09945099}"/>
                </c:ext>
              </c:extLst>
            </c:dLbl>
            <c:dLbl>
              <c:idx val="9"/>
              <c:tx>
                <c:strRef>
                  <c:f>'pt3 (PERCENTAGE)'!$B$31</c:f>
                  <c:strCache>
                    <c:ptCount val="1"/>
                    <c:pt idx="0">
                      <c:v>5.65%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{0AEC031D-C47D-47C0-B5AA-172A95FAC91B}</c15:txfldGUID>
                      <c15:f>'pt3 (PERCENTAGE)'!$B$31</c15:f>
                      <c15:dlblFieldTableCache>
                        <c:ptCount val="1"/>
                        <c:pt idx="0">
                          <c:v>5.65%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4-0C6C-4728-9FD9-7F1D09945099}"/>
                </c:ext>
              </c:extLst>
            </c:dLbl>
            <c:dLbl>
              <c:idx val="10"/>
              <c:tx>
                <c:strRef>
                  <c:f>'pt3 (PERCENTAGE)'!$B$32</c:f>
                  <c:strCache>
                    <c:ptCount val="1"/>
                    <c:pt idx="0">
                      <c:v>11.21%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{3FBE548E-D9D8-46FD-95BC-7443866CC877}</c15:txfldGUID>
                      <c15:f>'pt3 (PERCENTAGE)'!$B$32</c15:f>
                      <c15:dlblFieldTableCache>
                        <c:ptCount val="1"/>
                        <c:pt idx="0">
                          <c:v>11.21%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5-0C6C-4728-9FD9-7F1D09945099}"/>
                </c:ext>
              </c:extLst>
            </c:dLbl>
            <c:dLbl>
              <c:idx val="11"/>
              <c:tx>
                <c:strRef>
                  <c:f>'pt3 (PERCENTAGE)'!$B$33</c:f>
                  <c:strCache>
                    <c:ptCount val="1"/>
                    <c:pt idx="0">
                      <c:v>9.09%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{40B96DBB-661C-449D-9FED-917A1CF4A806}</c15:txfldGUID>
                      <c15:f>'pt3 (PERCENTAGE)'!$B$33</c15:f>
                      <c15:dlblFieldTableCache>
                        <c:ptCount val="1"/>
                        <c:pt idx="0">
                          <c:v>9.09%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6-0C6C-4728-9FD9-7F1D09945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'pt3 (PERCENTAGE)'!$D$26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 (PERCENTAGE)'!$D$26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C-4728-9FD9-7F1D09945099}"/>
            </c:ext>
          </c:extLst>
        </c:ser>
        <c:ser>
          <c:idx val="1"/>
          <c:order val="1"/>
          <c:tx>
            <c:strRef>
              <c:f>'pt3 (PERCENTAGE)'!$D$26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0C6C-4728-9FD9-7F1D0994509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C6C-4728-9FD9-7F1D0994509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0C6C-4728-9FD9-7F1D0994509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C6C-4728-9FD9-7F1D0994509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C6C-4728-9FD9-7F1D0994509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0C6C-4728-9FD9-7F1D0994509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C6C-4728-9FD9-7F1D0994509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0C6C-4728-9FD9-7F1D09945099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0C6C-4728-9FD9-7F1D09945099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0C6C-4728-9FD9-7F1D09945099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0C6C-4728-9FD9-7F1D09945099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0C6C-4728-9FD9-7F1D09945099}"/>
              </c:ext>
            </c:extLst>
          </c:dPt>
          <c:dLbls>
            <c:dLbl>
              <c:idx val="0"/>
              <c:tx>
                <c:strRef>
                  <c:f>'pt3 (PERCENTAGE)'!$C$22</c:f>
                  <c:strCache>
                    <c:ptCount val="1"/>
                    <c:pt idx="0">
                      <c:v>40.71%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{7B6221B3-03B9-477B-A3FF-CA1544978E97}</c15:txfldGUID>
                      <c15:f>'pt3 (PERCENTAGE)'!$C$22</c15:f>
                      <c15:dlblFieldTableCache>
                        <c:ptCount val="1"/>
                        <c:pt idx="0">
                          <c:v>40.71%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0C6C-4728-9FD9-7F1D09945099}"/>
                </c:ext>
              </c:extLst>
            </c:dLbl>
            <c:dLbl>
              <c:idx val="1"/>
              <c:tx>
                <c:strRef>
                  <c:f>'pt3 (PERCENTAGE)'!$C$23</c:f>
                  <c:strCache>
                    <c:ptCount val="1"/>
                    <c:pt idx="0">
                      <c:v>31.44%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{2F7E3EE5-38E6-408F-9B36-1157C2BB129C}</c15:txfldGUID>
                      <c15:f>'pt3 (PERCENTAGE)'!$C$23</c15:f>
                      <c15:dlblFieldTableCache>
                        <c:ptCount val="1"/>
                        <c:pt idx="0">
                          <c:v>31.44%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0C6C-4728-9FD9-7F1D09945099}"/>
                </c:ext>
              </c:extLst>
            </c:dLbl>
            <c:dLbl>
              <c:idx val="2"/>
              <c:tx>
                <c:strRef>
                  <c:f>'pt3 (PERCENTAGE)'!$C$24</c:f>
                  <c:strCache>
                    <c:ptCount val="1"/>
                    <c:pt idx="0">
                      <c:v>34.29%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{835A59E7-C28B-4CC5-8C5D-2616DADDC048}</c15:txfldGUID>
                      <c15:f>'pt3 (PERCENTAGE)'!$C$24</c15:f>
                      <c15:dlblFieldTableCache>
                        <c:ptCount val="1"/>
                        <c:pt idx="0">
                          <c:v>34.29%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0C6C-4728-9FD9-7F1D09945099}"/>
                </c:ext>
              </c:extLst>
            </c:dLbl>
            <c:dLbl>
              <c:idx val="3"/>
              <c:tx>
                <c:strRef>
                  <c:f>'pt3 (PERCENTAGE)'!$C$25</c:f>
                  <c:strCache>
                    <c:ptCount val="1"/>
                    <c:pt idx="0">
                      <c:v>31.89%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{4C2DC231-44B5-40D9-896F-7DE40B637DF3}</c15:txfldGUID>
                      <c15:f>'pt3 (PERCENTAGE)'!$C$25</c15:f>
                      <c15:dlblFieldTableCache>
                        <c:ptCount val="1"/>
                        <c:pt idx="0">
                          <c:v>31.89%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0C6C-4728-9FD9-7F1D09945099}"/>
                </c:ext>
              </c:extLst>
            </c:dLbl>
            <c:dLbl>
              <c:idx val="4"/>
              <c:tx>
                <c:strRef>
                  <c:f>'pt3 (PERCENTAGE)'!$C$26</c:f>
                  <c:strCache>
                    <c:ptCount val="1"/>
                    <c:pt idx="0">
                      <c:v>32.73%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{39604DB4-D043-41D9-8E48-6117EDFF2384}</c15:txfldGUID>
                      <c15:f>'pt3 (PERCENTAGE)'!$C$26</c15:f>
                      <c15:dlblFieldTableCache>
                        <c:ptCount val="1"/>
                        <c:pt idx="0">
                          <c:v>32.73%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0C6C-4728-9FD9-7F1D09945099}"/>
                </c:ext>
              </c:extLst>
            </c:dLbl>
            <c:dLbl>
              <c:idx val="5"/>
              <c:tx>
                <c:strRef>
                  <c:f>'pt3 (PERCENTAGE)'!$C$27</c:f>
                  <c:strCache>
                    <c:ptCount val="1"/>
                    <c:pt idx="0">
                      <c:v>38.14%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{5810938F-A148-40B8-9277-2B7E7E28610C}</c15:txfldGUID>
                      <c15:f>'pt3 (PERCENTAGE)'!$C$27</c15:f>
                      <c15:dlblFieldTableCache>
                        <c:ptCount val="1"/>
                        <c:pt idx="0">
                          <c:v>38.14%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0C6C-4728-9FD9-7F1D09945099}"/>
                </c:ext>
              </c:extLst>
            </c:dLbl>
            <c:dLbl>
              <c:idx val="6"/>
              <c:tx>
                <c:strRef>
                  <c:f>'pt3 (PERCENTAGE)'!$C$28</c:f>
                  <c:strCache>
                    <c:ptCount val="1"/>
                    <c:pt idx="0">
                      <c:v>38.54%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{0895B70C-CAAA-4462-90D8-4A4818BC1485}</c15:txfldGUID>
                      <c15:f>'pt3 (PERCENTAGE)'!$C$28</c15:f>
                      <c15:dlblFieldTableCache>
                        <c:ptCount val="1"/>
                        <c:pt idx="0">
                          <c:v>38.54%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0C6C-4728-9FD9-7F1D09945099}"/>
                </c:ext>
              </c:extLst>
            </c:dLbl>
            <c:dLbl>
              <c:idx val="7"/>
              <c:tx>
                <c:strRef>
                  <c:f>'pt3 (PERCENTAGE)'!$C$29</c:f>
                  <c:strCache>
                    <c:ptCount val="1"/>
                    <c:pt idx="0">
                      <c:v>40.24%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{663D3DE0-1795-4EB5-B73B-D5CFD5E6413C}</c15:txfldGUID>
                      <c15:f>'pt3 (PERCENTAGE)'!$C$29</c15:f>
                      <c15:dlblFieldTableCache>
                        <c:ptCount val="1"/>
                        <c:pt idx="0">
                          <c:v>40.24%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0C6C-4728-9FD9-7F1D09945099}"/>
                </c:ext>
              </c:extLst>
            </c:dLbl>
            <c:dLbl>
              <c:idx val="8"/>
              <c:tx>
                <c:strRef>
                  <c:f>'pt3 (PERCENTAGE)'!$C$30</c:f>
                  <c:strCache>
                    <c:ptCount val="1"/>
                    <c:pt idx="0">
                      <c:v>42.47%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{FA39D6FA-0346-4A68-B66C-4FAA2C156631}</c15:txfldGUID>
                      <c15:f>'pt3 (PERCENTAGE)'!$C$30</c15:f>
                      <c15:dlblFieldTableCache>
                        <c:ptCount val="1"/>
                        <c:pt idx="0">
                          <c:v>42.47%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0C6C-4728-9FD9-7F1D09945099}"/>
                </c:ext>
              </c:extLst>
            </c:dLbl>
            <c:dLbl>
              <c:idx val="9"/>
              <c:tx>
                <c:strRef>
                  <c:f>'pt3 (PERCENTAGE)'!$C$31</c:f>
                  <c:strCache>
                    <c:ptCount val="1"/>
                    <c:pt idx="0">
                      <c:v>42.37%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{CA44241F-18F8-4902-A5DA-958F33E49265}</c15:txfldGUID>
                      <c15:f>'pt3 (PERCENTAGE)'!$C$31</c15:f>
                      <c15:dlblFieldTableCache>
                        <c:ptCount val="1"/>
                        <c:pt idx="0">
                          <c:v>42.37%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0C6C-4728-9FD9-7F1D09945099}"/>
                </c:ext>
              </c:extLst>
            </c:dLbl>
            <c:dLbl>
              <c:idx val="10"/>
              <c:tx>
                <c:strRef>
                  <c:f>'pt3 (PERCENTAGE)'!$C$33</c:f>
                  <c:strCache>
                    <c:ptCount val="1"/>
                    <c:pt idx="0">
                      <c:v>47.04%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{A93FFAB1-9885-46C6-A990-FEAD07DCA09A}</c15:txfldGUID>
                      <c15:f>'pt3 (PERCENTAGE)'!$C$33</c15:f>
                      <c15:dlblFieldTableCache>
                        <c:ptCount val="1"/>
                        <c:pt idx="0">
                          <c:v>47.04%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0C6C-4728-9FD9-7F1D09945099}"/>
                </c:ext>
              </c:extLst>
            </c:dLbl>
            <c:dLbl>
              <c:idx val="11"/>
              <c:tx>
                <c:strRef>
                  <c:f>'pt3 (PERCENTAGE)'!$C$34</c:f>
                  <c:strCache>
                    <c:ptCount val="1"/>
                    <c:pt idx="0">
                      <c:v>37.65%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{8A72D9C5-01BD-4376-92F9-8F54A99A55E5}</c15:txfldGUID>
                      <c15:f>'pt3 (PERCENTAGE)'!$C$34</c15:f>
                      <c15:dlblFieldTableCache>
                        <c:ptCount val="1"/>
                        <c:pt idx="0">
                          <c:v>37.65%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0C6C-4728-9FD9-7F1D09945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'pt3 (PERCENTAGE)'!$D$26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 (PERCENTAGE)'!$D$26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6C-4728-9FD9-7F1D09945099}"/>
            </c:ext>
          </c:extLst>
        </c:ser>
        <c:ser>
          <c:idx val="2"/>
          <c:order val="2"/>
          <c:tx>
            <c:strRef>
              <c:f>'pt3 (PERCENTAGE)'!$D$26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C6C-4728-9FD9-7F1D09945099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0C6C-4728-9FD9-7F1D09945099}"/>
              </c:ext>
            </c:extLst>
          </c:dPt>
          <c:dPt>
            <c:idx val="2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0C6C-4728-9FD9-7F1D09945099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C6C-4728-9FD9-7F1D09945099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C6C-4728-9FD9-7F1D09945099}"/>
              </c:ext>
            </c:extLst>
          </c:dPt>
          <c:dPt>
            <c:idx val="5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C6C-4728-9FD9-7F1D09945099}"/>
              </c:ext>
            </c:extLst>
          </c:dPt>
          <c:dPt>
            <c:idx val="6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0C6C-4728-9FD9-7F1D09945099}"/>
              </c:ext>
            </c:extLst>
          </c:dPt>
          <c:dPt>
            <c:idx val="7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C6C-4728-9FD9-7F1D09945099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0C6C-4728-9FD9-7F1D09945099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C6C-4728-9FD9-7F1D09945099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0C6C-4728-9FD9-7F1D09945099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C6C-4728-9FD9-7F1D09945099}"/>
              </c:ext>
            </c:extLst>
          </c:dPt>
          <c:dLbls>
            <c:dLbl>
              <c:idx val="0"/>
              <c:tx>
                <c:strRef>
                  <c:f>'pt3 (PERCENTAGE)'!$D$22</c:f>
                  <c:strCache>
                    <c:ptCount val="1"/>
                    <c:pt idx="0">
                      <c:v>50.00%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{0E21D9D7-2303-48D3-BFA7-599155168EB3}</c15:txfldGUID>
                      <c15:f>'pt3 (PERCENTAGE)'!$D$22</c15:f>
                      <c15:dlblFieldTableCache>
                        <c:ptCount val="1"/>
                        <c:pt idx="0">
                          <c:v>50.00%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0C6C-4728-9FD9-7F1D09945099}"/>
                </c:ext>
              </c:extLst>
            </c:dLbl>
            <c:dLbl>
              <c:idx val="1"/>
              <c:tx>
                <c:strRef>
                  <c:f>'pt3 (PERCENTAGE)'!$D$23</c:f>
                  <c:strCache>
                    <c:ptCount val="1"/>
                    <c:pt idx="0">
                      <c:v>60.48%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{0142CBAA-2062-46F3-BEBD-D15A6934E872}</c15:txfldGUID>
                      <c15:f>'pt3 (PERCENTAGE)'!$D$23</c15:f>
                      <c15:dlblFieldTableCache>
                        <c:ptCount val="1"/>
                        <c:pt idx="0">
                          <c:v>60.48%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0C6C-4728-9FD9-7F1D09945099}"/>
                </c:ext>
              </c:extLst>
            </c:dLbl>
            <c:dLbl>
              <c:idx val="2"/>
              <c:tx>
                <c:strRef>
                  <c:f>'pt3 (PERCENTAGE)'!$D$24</c:f>
                  <c:strCache>
                    <c:ptCount val="1"/>
                    <c:pt idx="0">
                      <c:v>56.83%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{882B0F0A-8EF4-4B41-9DAB-B6491B837472}</c15:txfldGUID>
                      <c15:f>'pt3 (PERCENTAGE)'!$D$24</c15:f>
                      <c15:dlblFieldTableCache>
                        <c:ptCount val="1"/>
                        <c:pt idx="0">
                          <c:v>56.83%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0C6C-4728-9FD9-7F1D09945099}"/>
                </c:ext>
              </c:extLst>
            </c:dLbl>
            <c:dLbl>
              <c:idx val="3"/>
              <c:tx>
                <c:strRef>
                  <c:f>'pt3 (PERCENTAGE)'!$D$25</c:f>
                  <c:strCache>
                    <c:ptCount val="1"/>
                    <c:pt idx="0">
                      <c:v>59.75%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{2F425120-8CB2-4720-AD82-0D6E733D739E}</c15:txfldGUID>
                      <c15:f>'pt3 (PERCENTAGE)'!$D$25</c15:f>
                      <c15:dlblFieldTableCache>
                        <c:ptCount val="1"/>
                        <c:pt idx="0">
                          <c:v>59.75%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0C6C-4728-9FD9-7F1D09945099}"/>
                </c:ext>
              </c:extLst>
            </c:dLbl>
            <c:dLbl>
              <c:idx val="4"/>
              <c:tx>
                <c:strRef>
                  <c:f>'pt3 (PERCENTAGE)'!$D$26</c:f>
                  <c:strCache>
                    <c:ptCount val="1"/>
                    <c:pt idx="0">
                      <c:v>60.52%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{FF1E7861-DB51-4EDF-B0BC-230A762D6FA1}</c15:txfldGUID>
                      <c15:f>'pt3 (PERCENTAGE)'!$D$26</c15:f>
                      <c15:dlblFieldTableCache>
                        <c:ptCount val="1"/>
                        <c:pt idx="0">
                          <c:v>60.52%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0C6C-4728-9FD9-7F1D09945099}"/>
                </c:ext>
              </c:extLst>
            </c:dLbl>
            <c:dLbl>
              <c:idx val="5"/>
              <c:tx>
                <c:strRef>
                  <c:f>'pt3 (PERCENTAGE)'!$D$27</c:f>
                  <c:strCache>
                    <c:ptCount val="1"/>
                    <c:pt idx="0">
                      <c:v>54.90%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{DEEBDE1F-97D1-4654-A437-52863716095F}</c15:txfldGUID>
                      <c15:f>'pt3 (PERCENTAGE)'!$D$27</c15:f>
                      <c15:dlblFieldTableCache>
                        <c:ptCount val="1"/>
                        <c:pt idx="0">
                          <c:v>54.90%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0C6C-4728-9FD9-7F1D09945099}"/>
                </c:ext>
              </c:extLst>
            </c:dLbl>
            <c:dLbl>
              <c:idx val="6"/>
              <c:tx>
                <c:strRef>
                  <c:f>'pt3 (PERCENTAGE)'!$D$28</c:f>
                  <c:strCache>
                    <c:ptCount val="1"/>
                    <c:pt idx="0">
                      <c:v>50.00%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{7F0CFC65-16EB-4A88-9D3E-EC93B61956C8}</c15:txfldGUID>
                      <c15:f>'pt3 (PERCENTAGE)'!$D$28</c15:f>
                      <c15:dlblFieldTableCache>
                        <c:ptCount val="1"/>
                        <c:pt idx="0">
                          <c:v>50.00%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0C6C-4728-9FD9-7F1D09945099}"/>
                </c:ext>
              </c:extLst>
            </c:dLbl>
            <c:dLbl>
              <c:idx val="7"/>
              <c:tx>
                <c:strRef>
                  <c:f>'pt3 (PERCENTAGE)'!$D$29</c:f>
                  <c:strCache>
                    <c:ptCount val="1"/>
                    <c:pt idx="0">
                      <c:v>50.15%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{ECB5D461-1D46-4A2C-910C-6D51CAF1DDC3}</c15:txfldGUID>
                      <c15:f>'pt3 (PERCENTAGE)'!$D$29</c15:f>
                      <c15:dlblFieldTableCache>
                        <c:ptCount val="1"/>
                        <c:pt idx="0">
                          <c:v>50.15%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0C6C-4728-9FD9-7F1D09945099}"/>
                </c:ext>
              </c:extLst>
            </c:dLbl>
            <c:dLbl>
              <c:idx val="8"/>
              <c:tx>
                <c:strRef>
                  <c:f>'pt3 (PERCENTAGE)'!$D$30</c:f>
                  <c:strCache>
                    <c:ptCount val="1"/>
                    <c:pt idx="0">
                      <c:v>49.50%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{473CEEB7-94A7-4E8D-BA0B-8441F0625CDC}</c15:txfldGUID>
                      <c15:f>'pt3 (PERCENTAGE)'!$D$30</c15:f>
                      <c15:dlblFieldTableCache>
                        <c:ptCount val="1"/>
                        <c:pt idx="0">
                          <c:v>49.50%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0C6C-4728-9FD9-7F1D09945099}"/>
                </c:ext>
              </c:extLst>
            </c:dLbl>
            <c:dLbl>
              <c:idx val="9"/>
              <c:tx>
                <c:strRef>
                  <c:f>'pt3 (PERCENTAGE)'!$D$31</c:f>
                  <c:strCache>
                    <c:ptCount val="1"/>
                    <c:pt idx="0">
                      <c:v>51.98%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{7EB5E229-E0F6-45C4-B1DC-0AA4AF8C62C3}</c15:txfldGUID>
                      <c15:f>'pt3 (PERCENTAGE)'!$D$31</c15:f>
                      <c15:dlblFieldTableCache>
                        <c:ptCount val="1"/>
                        <c:pt idx="0">
                          <c:v>51.98%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0C6C-4728-9FD9-7F1D09945099}"/>
                </c:ext>
              </c:extLst>
            </c:dLbl>
            <c:dLbl>
              <c:idx val="10"/>
              <c:tx>
                <c:strRef>
                  <c:f>'pt3 (PERCENTAGE)'!$D$32</c:f>
                  <c:strCache>
                    <c:ptCount val="1"/>
                    <c:pt idx="0">
                      <c:v>54.55%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{9F476025-1107-45BF-9FEA-B046E7F00B06}</c15:txfldGUID>
                      <c15:f>'pt3 (PERCENTAGE)'!$D$32</c15:f>
                      <c15:dlblFieldTableCache>
                        <c:ptCount val="1"/>
                        <c:pt idx="0">
                          <c:v>54.55%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0C6C-4728-9FD9-7F1D09945099}"/>
                </c:ext>
              </c:extLst>
            </c:dLbl>
            <c:dLbl>
              <c:idx val="11"/>
              <c:tx>
                <c:strRef>
                  <c:f>'pt3 (PERCENTAGE)'!$D$34</c:f>
                  <c:strCache>
                    <c:ptCount val="1"/>
                    <c:pt idx="0">
                      <c:v>53.76%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{AF3224C0-6A0A-48F1-9AC0-0775B87021CC}</c15:txfldGUID>
                      <c15:f>'pt3 (PERCENTAGE)'!$D$34</c15:f>
                      <c15:dlblFieldTableCache>
                        <c:ptCount val="1"/>
                        <c:pt idx="0">
                          <c:v>53.76%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0C6C-4728-9FD9-7F1D09945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'pt3 (PERCENTAGE)'!$D$26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 (PERCENTAGE)'!$D$26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6C-4728-9FD9-7F1D09945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11357688"/>
        <c:axId val="611361848"/>
      </c:barChart>
      <c:catAx>
        <c:axId val="611357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361848"/>
        <c:crosses val="autoZero"/>
        <c:auto val="1"/>
        <c:lblAlgn val="ctr"/>
        <c:lblOffset val="100"/>
        <c:noMultiLvlLbl val="0"/>
      </c:catAx>
      <c:valAx>
        <c:axId val="61136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357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A-4408-9D80-12FEF9DAC4A0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8A-4408-9D80-12FEF9DAC4A0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8A-4408-9D80-12FEF9DAC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334335"/>
        <c:axId val="532783375"/>
      </c:lineChart>
      <c:catAx>
        <c:axId val="40433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83375"/>
        <c:crosses val="autoZero"/>
        <c:auto val="1"/>
        <c:lblAlgn val="ctr"/>
        <c:lblOffset val="100"/>
        <c:noMultiLvlLbl val="0"/>
      </c:catAx>
      <c:valAx>
        <c:axId val="53278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33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% Failed by Slice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% Failed by Slice </a:t>
          </a:r>
        </a:p>
      </cx:txPr>
    </cx:title>
    <cx:plotArea>
      <cx:plotAreaRegion>
        <cx:series layoutId="funnel" uniqueId="{918EA1AC-0470-4B36-85A2-B7DB766C7F8C}">
          <cx:tx>
            <cx:txData>
              <cx:f>_xlchart.v2.1</cx:f>
              <cx:v>percentage Failed</cx:v>
            </cx:txData>
          </cx:tx>
          <cx:spPr>
            <a:solidFill>
              <a:srgbClr val="92D050"/>
            </a:solidFill>
          </cx:spPr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200024</xdr:colOff>
      <xdr:row>1</xdr:row>
      <xdr:rowOff>90487</xdr:rowOff>
    </xdr:from>
    <xdr:to>
      <xdr:col>17</xdr:col>
      <xdr:colOff>304799</xdr:colOff>
      <xdr:row>20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9C1D06-7E14-4864-BA6F-4241868AC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352101</xdr:colOff>
      <xdr:row>1</xdr:row>
      <xdr:rowOff>59003</xdr:rowOff>
    </xdr:from>
    <xdr:to>
      <xdr:col>24</xdr:col>
      <xdr:colOff>169511</xdr:colOff>
      <xdr:row>49</xdr:row>
      <xdr:rowOff>24215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F2175-98F8-43AB-91B6-17A532CBF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</xdr:row>
      <xdr:rowOff>90486</xdr:rowOff>
    </xdr:from>
    <xdr:to>
      <xdr:col>17</xdr:col>
      <xdr:colOff>266700</xdr:colOff>
      <xdr:row>21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D3E655-B321-45B4-82EA-251F04EBB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412749</xdr:colOff>
      <xdr:row>1</xdr:row>
      <xdr:rowOff>120119</xdr:rowOff>
    </xdr:from>
    <xdr:to>
      <xdr:col>21</xdr:col>
      <xdr:colOff>261055</xdr:colOff>
      <xdr:row>31</xdr:row>
      <xdr:rowOff>77611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01C4AC-ADC3-44B7-8C9E-9470314DE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349248</xdr:colOff>
      <xdr:row>7</xdr:row>
      <xdr:rowOff>113594</xdr:rowOff>
    </xdr:from>
    <xdr:to>
      <xdr:col>22</xdr:col>
      <xdr:colOff>141111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96BFE-DDC9-4456-924A-8911D709C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2</xdr:row>
      <xdr:rowOff>90486</xdr:rowOff>
    </xdr:from>
    <xdr:to>
      <xdr:col>15</xdr:col>
      <xdr:colOff>28574</xdr:colOff>
      <xdr:row>19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5BED19-5A46-4BDF-94DE-55319FC48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95246</xdr:colOff>
      <xdr:row>2</xdr:row>
      <xdr:rowOff>90486</xdr:rowOff>
    </xdr:from>
    <xdr:to>
      <xdr:col>24</xdr:col>
      <xdr:colOff>397748</xdr:colOff>
      <xdr:row>46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B7F406-B849-4234-B0EB-27123DB49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864577</xdr:colOff>
      <xdr:row>15</xdr:row>
      <xdr:rowOff>109050</xdr:rowOff>
    </xdr:from>
    <xdr:to>
      <xdr:col>6</xdr:col>
      <xdr:colOff>985471</xdr:colOff>
      <xdr:row>30</xdr:row>
      <xdr:rowOff>104654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B11E98-75E9-4691-B7B9-C6273CF16D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1304192</xdr:colOff>
      <xdr:row>16</xdr:row>
      <xdr:rowOff>89205</xdr:rowOff>
    </xdr:from>
    <xdr:to>
      <xdr:col>5</xdr:col>
      <xdr:colOff>1617418</xdr:colOff>
      <xdr:row>30</xdr:row>
      <xdr:rowOff>139761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42874D7-8AF7-4044-82E7-C8FB375B69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09467" y="3137205"/>
              <a:ext cx="4570901" cy="27175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l" refreshedDate="43506.975480555557" createdVersion="6" refreshedVersion="6" minRefreshableVersion="3" recordCount="4114" xr:uid="{4730FF3D-40DF-4CCF-9AD8-A9FF8C68401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8">
      <sharedItems containsSemiMixedTypes="0" containsString="0" containsNumber="1" minValue="1" maxValue="100000000"/>
    </cacheField>
    <cacheField name="pledged" numFmtId="8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checked" numFmtId="0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DateCreatedConversion" numFmtId="166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6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EndedConversion" numFmtId="166">
      <sharedItems containsSemiMixedTypes="0" containsNonDate="0" containsDate="1" containsString="0" minDate="2009-08-10T14:26:00" maxDate="2017-05-03T14:12:00"/>
    </cacheField>
    <cacheField name="Parent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d v="2015-07-22T22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1"/>
    <d v="2017-03-02T09:24: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2"/>
    <d v="2016-02-15T11:51:23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3"/>
    <d v="2014-08-07T07:21:4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d v="2015-12-19T15:01:1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5"/>
    <d v="2016-07-29T00:35:0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6"/>
    <d v="2014-06-13T20:44:1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7"/>
    <d v="2016-07-04T20:07:4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8"/>
    <d v="2016-04-15T16:00: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9"/>
    <d v="2016-04-16T21:29:04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10"/>
    <d v="2014-06-24T20:37: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11"/>
    <d v="2016-08-21T22:00:0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12"/>
    <d v="2014-07-15T22:00:0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13"/>
    <d v="2016-06-23T15:27:0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14"/>
    <d v="2014-07-13T08:59:0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15"/>
    <d v="2015-09-27T15:14:0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16"/>
    <d v="2014-06-16T00:30: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17"/>
    <d v="2014-11-04T13:33: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18"/>
    <d v="2014-09-17T08:00:5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19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20"/>
    <d v="2015-09-13T13:11:5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21"/>
    <d v="2014-09-26T10:03: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22"/>
    <d v="2015-01-01T02:59:0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23"/>
    <d v="2015-04-30T10:20:0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24"/>
    <d v="2015-09-15T14:39:0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25"/>
    <d v="2016-01-08T19:36:0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26"/>
    <d v="2014-08-17T07:22:2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27"/>
    <d v="2014-11-15T23:57:1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28"/>
    <d v="2015-12-16T18:08:0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29"/>
    <d v="2014-07-22T11:09:28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30"/>
    <d v="2014-08-21T02:01:5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31"/>
    <d v="2016-01-25T14:00:34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32"/>
    <d v="2016-05-12T22:59: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33"/>
    <d v="2015-11-08T11:51:4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34"/>
    <d v="2014-08-05T02:43:2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35"/>
    <d v="2015-04-27T19:00:0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36"/>
    <d v="2015-04-04T01:22:0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37"/>
    <d v="2015-02-27T11:37:5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38"/>
    <d v="2013-05-10T20:22:2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39"/>
    <d v="2014-05-25T17:59:0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0"/>
    <d v="2014-06-18T23:00:0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1"/>
    <d v="2014-10-05T08:39:1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2"/>
    <d v="2014-12-28T10:20: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3"/>
    <d v="2014-07-12T19:00:0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4"/>
    <d v="2014-10-06T21:22:17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5"/>
    <d v="2016-04-27T09:58:2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46"/>
    <d v="2015-12-15T18:09:3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7"/>
    <d v="2014-12-19T15:40:0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8"/>
    <d v="2015-03-01T07:00:0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9"/>
    <d v="2015-10-23T23:14:0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50"/>
    <d v="2015-01-30T12:00: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51"/>
    <d v="2015-08-10T17:17:17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52"/>
    <d v="2014-07-17T11:50:4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53"/>
    <d v="2014-04-04T17:00:0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54"/>
    <d v="2015-12-25T12:07: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55"/>
    <d v="2016-05-27T18:15:1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56"/>
    <d v="2015-06-08T11:00:0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57"/>
    <d v="2015-04-25T14:59: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58"/>
    <d v="2014-11-19T13:52:5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59"/>
    <d v="2015-09-14T16:00: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60"/>
    <d v="2014-03-22T19:00:0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61"/>
    <d v="2013-06-06T14:32:37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62"/>
    <d v="2013-03-03T14:11:1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63"/>
    <d v="2013-12-27T23:59:00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64"/>
    <d v="2013-07-07T19:26:2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65"/>
    <d v="2014-08-11T00:59:00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66"/>
    <d v="2016-07-18T15:23:40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67"/>
    <d v="2012-07-15T09:00:04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68"/>
    <d v="2014-02-23T08:39:5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69"/>
    <d v="2011-10-02T01:59:00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70"/>
    <d v="2011-09-04T16:30:4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71"/>
    <d v="2012-05-28T01:30:5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72"/>
    <d v="2012-11-14T19:00:00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73"/>
    <d v="2011-05-02T22:59: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74"/>
    <d v="2016-01-21T06:41:3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75"/>
    <d v="2013-04-23T00:01:1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76"/>
    <d v="2011-12-27T12:35:5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77"/>
    <d v="2012-05-20T21:59:0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78"/>
    <d v="2016-09-01T12:32:0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79"/>
    <d v="2014-04-25T13:38:1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80"/>
    <d v="2013-12-09T21:00: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81"/>
    <d v="2012-07-13T22:02:00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82"/>
    <d v="2011-10-09T14:41: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83"/>
    <d v="2015-02-22T06:30:00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84"/>
    <d v="2011-05-15T13:11:2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85"/>
    <d v="2011-09-22T22:00:3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86"/>
    <d v="2015-12-27T09:20:4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87"/>
    <d v="2010-06-02T20:41: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88"/>
    <d v="2014-06-22T10:48:5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89"/>
    <d v="2013-06-02T13:03:12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90"/>
    <d v="2011-07-12T02:08:1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91"/>
    <d v="2011-05-17T04:39:24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92"/>
    <d v="2017-02-01T03:00:0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93"/>
    <d v="2012-07-03T16:00:00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94"/>
    <d v="2014-04-07T12:13:4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95"/>
    <d v="2012-02-25T19:07:2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96"/>
    <d v="2010-07-31T22:00:0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97"/>
    <d v="2011-07-11T22:14:4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98"/>
    <d v="2012-12-07T18:30:0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99"/>
    <d v="2014-01-22T16:39:5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100"/>
    <d v="2012-11-04T14:04:46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101"/>
    <d v="2013-01-24T13:38:3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102"/>
    <d v="2010-12-22T22:08:5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103"/>
    <d v="2014-03-07T14:20:3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104"/>
    <d v="2011-04-02T20:00: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105"/>
    <d v="2016-05-13T19:00:00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106"/>
    <d v="2012-04-02T13:38:2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107"/>
    <d v="2011-04-24T18:34:4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108"/>
    <d v="2013-05-31T09:42:5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109"/>
    <d v="2011-02-25T19:37:1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110"/>
    <d v="2013-11-14T00:59:0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111"/>
    <d v="2015-05-31T02:59:4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112"/>
    <d v="2014-04-12T21:00:0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113"/>
    <d v="2011-08-06T10:00:0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114"/>
    <d v="2012-01-13T01:34:4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115"/>
    <d v="2012-02-04T12:44:0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116"/>
    <d v="2011-04-08T05:55:5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117"/>
    <d v="2010-06-09T14:00: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118"/>
    <d v="2011-07-28T20:17:1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119"/>
    <d v="2011-08-13T18:00:00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120"/>
    <d v="2016-10-02T20:11:47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121"/>
    <d v="2015-04-18T05:16: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122"/>
    <d v="2016-10-10T05:21:47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123"/>
    <d v="2014-10-28T17:00:0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124"/>
    <d v="2015-05-15T17:17:2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125"/>
    <d v="2017-02-03T18:51:2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126"/>
    <d v="2015-06-10T21:00: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127"/>
    <d v="2015-04-03T08:59:01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128"/>
    <d v="2016-10-20T00:28:1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129"/>
    <d v="2014-10-30T17:29:4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130"/>
    <d v="2014-06-16T15:16: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13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132"/>
    <d v="2014-11-07T15:30: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133"/>
    <d v="2016-05-31T12:31:0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134"/>
    <d v="2015-09-04T12:00: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135"/>
    <d v="2014-07-01T14:00: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136"/>
    <d v="2015-05-16T05:16: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137"/>
    <d v="2015-10-12T08:46:33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138"/>
    <d v="2015-07-31T23:59:0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139"/>
    <d v="2015-07-12T17:06:1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140"/>
    <d v="2015-03-19T22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141"/>
    <d v="2015-05-30T22:40:2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142"/>
    <d v="2014-11-16T17:26:18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143"/>
    <d v="2016-09-03T00:55: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144"/>
    <d v="2015-04-13T12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145"/>
    <d v="2015-08-11T08:00:5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146"/>
    <d v="2017-01-17T19:23:1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147"/>
    <d v="2015-01-08T13:18: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148"/>
    <d v="2016-02-27T01:45:3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149"/>
    <d v="2014-12-25T03:00:0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150"/>
    <d v="2015-05-25T22:53:0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151"/>
    <d v="2015-06-18T08:13:11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152"/>
    <d v="2014-09-22T20:51:4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153"/>
    <d v="2014-12-02T10:04:04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154"/>
    <d v="2015-06-03T08:08:1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155"/>
    <d v="2015-07-23T08:25:3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156"/>
    <d v="2014-08-02T21:59:5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157"/>
    <d v="2016-02-26T16:52:5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158"/>
    <d v="2014-10-21T20:50:28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159"/>
    <d v="2016-07-03T05:25:4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160"/>
    <d v="2015-08-15T16:54:5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161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162"/>
    <d v="2014-08-16T18:42:0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163"/>
    <d v="2015-09-30T19:00: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164"/>
    <d v="2014-09-19T13:18:2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165"/>
    <d v="2016-01-12T10:48:44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166"/>
    <d v="2017-01-15T20:49:2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167"/>
    <d v="2015-08-04T17:15:3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168"/>
    <d v="2015-03-19T14:02:5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169"/>
    <d v="2014-10-18T07:07:39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170"/>
    <d v="2015-08-30T00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171"/>
    <d v="2016-08-11T23:20:14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172"/>
    <d v="2015-03-19T03:28:4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173"/>
    <d v="2015-02-28T08:45:08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174"/>
    <d v="2015-05-08T13:12:56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175"/>
    <d v="2014-08-29T13:40:11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176"/>
    <d v="2015-08-05T14:46:39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177"/>
    <d v="2015-03-23T19:08:4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178"/>
    <d v="2015-11-26T18:55:45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179"/>
    <d v="2016-03-03T20:55:5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180"/>
    <d v="2015-04-13T14:00:0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181"/>
    <d v="2015-06-22T12:48:1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182"/>
    <d v="2017-01-06T19:17:12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183"/>
    <d v="2014-11-26T15:26: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184"/>
    <d v="2014-08-31T22:59:0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185"/>
    <d v="2016-08-18T16:52:19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186"/>
    <d v="2017-03-03T15:00: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187"/>
    <d v="2015-07-21T01:59: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188"/>
    <d v="2014-09-04T23:23:35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189"/>
    <d v="2016-09-03T11:34:37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190"/>
    <d v="2016-06-16T10:37:26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191"/>
    <d v="2015-10-02T05:35:38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192"/>
    <d v="2014-10-17T14:00:3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193"/>
    <d v="2014-11-28T18:26:06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194"/>
    <d v="2016-03-06T18:55:3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195"/>
    <d v="2015-07-10T11:05:32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196"/>
    <d v="2015-10-10T16:00:0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197"/>
    <d v="2017-02-17T16:00:0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198"/>
    <d v="2014-10-05T04:12:0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199"/>
    <d v="2016-08-31T21:58:22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200"/>
    <d v="2014-09-14T21:00: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201"/>
    <d v="2015-02-08T14:38:4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202"/>
    <d v="2015-10-08T15:59: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203"/>
    <d v="2015-01-29T15:21:0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204"/>
    <d v="2016-08-04T09:00:0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205"/>
    <d v="2015-10-06T10:10:2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206"/>
    <d v="2016-08-05T19:06:2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207"/>
    <d v="2015-01-03T23:43:58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208"/>
    <d v="2014-12-16T03:52:47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209"/>
    <d v="2015-07-10T17:08:5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210"/>
    <d v="2015-10-01T00:00:0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211"/>
    <d v="2015-09-18T22:50:17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212"/>
    <d v="2016-04-16T15:08:4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213"/>
    <d v="2015-08-16T09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214"/>
    <d v="2015-03-06T10:22:29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215"/>
    <d v="2016-02-17T18:59: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216"/>
    <d v="2015-04-22T17:00:37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217"/>
    <d v="2014-12-28T10:22:2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218"/>
    <d v="2015-05-15T10:04:49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219"/>
    <d v="2016-04-01T01:59:0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220"/>
    <d v="2015-08-20T15:06: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221"/>
    <d v="2015-03-28T14:06:04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222"/>
    <d v="2015-03-26T21:39: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223"/>
    <d v="2016-05-21T20:05: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224"/>
    <d v="2015-07-10T00:38:46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225"/>
    <d v="2016-04-08T17:04:14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226"/>
    <d v="2015-05-31T04:29: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227"/>
    <d v="2015-07-09T16:27: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228"/>
    <d v="2015-06-01T11:28:25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229"/>
    <d v="2016-02-13T17:24:57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230"/>
    <d v="2015-06-04T13:39:1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231"/>
    <d v="2016-01-02T18:00:5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232"/>
    <d v="2015-02-27T14:49:0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233"/>
    <d v="2016-09-29T16:52:52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234"/>
    <d v="2015-06-20T19:50:59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235"/>
    <d v="2015-07-09T16:48:17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236"/>
    <d v="2016-01-04T19:00: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237"/>
    <d v="2016-03-08T08:51:09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238"/>
    <d v="2016-12-30T04:00: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239"/>
    <d v="2015-11-08T07:00: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240"/>
    <d v="2013-05-05T12:00:1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241"/>
    <d v="2014-12-21T11:45: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242"/>
    <d v="2011-12-20T06:49:5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243"/>
    <d v="2014-02-21T20:08:2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244"/>
    <d v="2010-03-16T02:06:0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245"/>
    <d v="2012-08-15T20:16:2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246"/>
    <d v="2010-12-18T04:43:2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247"/>
    <d v="2010-10-15T22:39:0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248"/>
    <d v="2012-01-07T13:35:0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249"/>
    <d v="2010-08-22T12:40:00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250"/>
    <d v="2013-06-06T08:34:5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251"/>
    <d v="2012-05-16T14:00:00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252"/>
    <d v="2010-05-31T22:59:0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253"/>
    <d v="2012-02-15T10:37:1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254"/>
    <d v="2015-10-16T21:00:0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255"/>
    <d v="2011-03-16T06:38:0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256"/>
    <d v="2013-03-16T13:27:47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257"/>
    <d v="2016-05-19T10:02:4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258"/>
    <d v="2011-06-17T20:14:2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259"/>
    <d v="2015-04-08T12:42:49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260"/>
    <d v="2010-07-17T04:59:0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261"/>
    <d v="2012-06-07T09:55:0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262"/>
    <d v="2011-02-26T00:57:0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263"/>
    <d v="2012-09-27T17:54:5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264"/>
    <d v="2012-05-11T09:53:1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265"/>
    <d v="2010-05-10T15:16:0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266"/>
    <d v="2010-04-22T22:51:0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267"/>
    <d v="2014-06-25T05:51:3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268"/>
    <d v="2011-11-06T23:39:3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269"/>
    <d v="2017-02-21T23:43:4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270"/>
    <d v="2011-05-24T23:00:0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271"/>
    <d v="2014-01-02T03:00:0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272"/>
    <d v="2010-04-28T13:49:00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273"/>
    <d v="2011-07-03T06:57: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274"/>
    <d v="2012-04-05T01:59:0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275"/>
    <d v="2012-11-09T20:46:0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276"/>
    <d v="2012-04-27T19:57:5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277"/>
    <d v="2015-05-23T16:23:3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278"/>
    <d v="2012-10-11T19:58:5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279"/>
    <d v="2017-02-26T21:01:00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280"/>
    <d v="2014-05-30T09:10:3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281"/>
    <d v="2009-08-10T14:26:0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282"/>
    <d v="2010-02-22T17:00:00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283"/>
    <d v="2011-05-31T23:59:00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284"/>
    <d v="2012-01-21T12:43:0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285"/>
    <d v="2013-09-19T13:08:4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286"/>
    <d v="2013-03-25T13:35:2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287"/>
    <d v="2012-11-01T23:00:0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288"/>
    <d v="2012-06-25T23:03: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289"/>
    <d v="2013-11-02T05:57:1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290"/>
    <d v="2011-02-02T02:59:00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291"/>
    <d v="2013-04-30T19:01:0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292"/>
    <d v="2011-10-28T22:59:00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293"/>
    <d v="2014-04-20T11:01:5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294"/>
    <d v="2010-07-19T11:00: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295"/>
    <d v="2013-10-31T19:00: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296"/>
    <d v="2012-09-07T06:24:4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297"/>
    <d v="2015-04-30T22:59:00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298"/>
    <d v="2014-05-09T16:00:0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299"/>
    <d v="2010-11-17T01:24:2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300"/>
    <d v="2011-04-24T18:02:1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301"/>
    <d v="2013-03-19T11:42:1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302"/>
    <d v="2012-02-24T15:33:58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303"/>
    <d v="2012-06-01T20:42:26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304"/>
    <d v="2012-08-31T21:00:00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305"/>
    <d v="2012-03-10T10:07:29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306"/>
    <d v="2013-03-20T14:05:3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307"/>
    <d v="2013-02-07T17:40:0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308"/>
    <d v="2011-03-10T11:40:1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309"/>
    <d v="2012-09-03T13:02:1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310"/>
    <d v="2011-10-19T21:00:00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311"/>
    <d v="2012-01-01T02:59:0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312"/>
    <d v="2013-04-14T16:03:5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313"/>
    <d v="2010-08-11T10:59:0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314"/>
    <d v="2013-03-01T14:59:4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315"/>
    <d v="2012-08-22T13:32:1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316"/>
    <d v="2014-12-10T23:59:00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317"/>
    <d v="2013-12-11T11:14:4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318"/>
    <d v="2013-03-26T18:55:5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319"/>
    <d v="2010-02-02T02:59:0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320"/>
    <d v="2015-12-22T18:00:0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321"/>
    <d v="2016-11-08T06:43:0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322"/>
    <d v="2016-05-13T08:40:4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323"/>
    <d v="2016-12-21T02:59:00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324"/>
    <d v="2015-08-01T10:01:48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325"/>
    <d v="2016-12-19T23:30:3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326"/>
    <d v="2017-03-14T17:57:00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327"/>
    <d v="2015-03-22T03:00:0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328"/>
    <d v="2015-10-31T23:00:0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329"/>
    <d v="2015-11-06T23:00:0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330"/>
    <d v="2013-05-16T22:59:0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331"/>
    <d v="2016-06-17T08:57:1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332"/>
    <d v="2015-10-28T03:00:0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333"/>
    <d v="2016-04-07T09:16: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334"/>
    <d v="2015-05-15T14:00:00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335"/>
    <d v="2015-05-08T17:00:0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336"/>
    <d v="2015-11-13T10:18:3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337"/>
    <d v="2015-03-13T21:05:0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338"/>
    <d v="2016-09-02T20:00:0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339"/>
    <d v="2015-04-29T13:14:2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340"/>
    <d v="2017-03-08T16:00:0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341"/>
    <d v="2014-09-30T22:59:0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342"/>
    <d v="2016-04-29T13:44:2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343"/>
    <d v="2014-11-13T22:00:00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344"/>
    <d v="2015-05-31T21:20:0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345"/>
    <d v="2015-05-20T17:39:5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346"/>
    <d v="2015-10-14T07:00:2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347"/>
    <d v="2015-11-14T07:53:2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348"/>
    <d v="2015-08-21T09:05:1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349"/>
    <d v="2017-02-24T06:58:2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350"/>
    <d v="2016-09-10T22:59:0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351"/>
    <d v="2016-04-07T17:09:1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352"/>
    <d v="2014-10-07T23:01:0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353"/>
    <d v="2015-11-19T15:00:1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354"/>
    <d v="2016-04-08T13:52:0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355"/>
    <d v="2014-12-01T03:03:1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356"/>
    <d v="2016-03-16T13:16:3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357"/>
    <d v="2015-04-24T00:19:5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358"/>
    <d v="2016-06-15T10:00: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359"/>
    <d v="2014-11-14T00:12:00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360"/>
    <d v="2015-07-22T22:11:0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361"/>
    <d v="2014-11-22T20:01:46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362"/>
    <d v="2014-08-07T19:00:0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363"/>
    <d v="2010-05-02T14:22:00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364"/>
    <d v="2014-06-20T22:59:0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365"/>
    <d v="2014-02-28T09:33:1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366"/>
    <d v="2012-05-20T14:01:5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367"/>
    <d v="2013-04-30T23:59:00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368"/>
    <d v="2015-03-15T08:32:0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369"/>
    <d v="2012-01-15T08:14:2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370"/>
    <d v="2017-01-06T14:05:0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371"/>
    <d v="2013-02-01T13:25:39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372"/>
    <d v="2016-04-05T11:00:00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373"/>
    <d v="2012-07-18T16:53:1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374"/>
    <d v="2011-09-16T16:20: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375"/>
    <d v="2014-03-01T12:18:0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376"/>
    <d v="2016-08-25T05:51:5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377"/>
    <d v="2015-11-14T02:01:00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378"/>
    <d v="2016-01-25T18:52:0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379"/>
    <d v="2012-05-03T11:31:1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380"/>
    <d v="2016-01-23T12:16:3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381"/>
    <d v="2012-07-30T00:00:0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382"/>
    <d v="2012-09-06T12:01:4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383"/>
    <d v="2014-05-18T21:49:19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384"/>
    <d v="2015-01-06T13:45:4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385"/>
    <d v="2014-11-21T10:01:4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386"/>
    <d v="2015-08-10T17:49:5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387"/>
    <d v="2015-08-15T01:00:00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388"/>
    <d v="2016-07-27T20:49:4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389"/>
    <d v="2014-03-07T17:59:0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390"/>
    <d v="2015-05-07T19:52:5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391"/>
    <d v="2011-12-17T19:59:0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392"/>
    <d v="2011-09-07T22:00:0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393"/>
    <d v="2013-10-10T12:00:5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394"/>
    <d v="2016-04-17T13:38:0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395"/>
    <d v="2012-04-27T16:32:00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396"/>
    <d v="2012-07-07T08:33:2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397"/>
    <d v="2010-08-31T22:44:00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398"/>
    <d v="2015-04-29T14:02:0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399"/>
    <d v="2016-12-14T07:00:0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00"/>
    <d v="2014-05-16T22:30:00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01"/>
    <d v="2011-08-07T15:12:5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02"/>
    <d v="2015-11-05T08:56:5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03"/>
    <d v="2011-08-10T02:08:00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04"/>
    <d v="2014-02-05T18:04:00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05"/>
    <d v="2014-03-05T21:02:19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06"/>
    <d v="2011-05-09T00:59:0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07"/>
    <d v="2011-11-19T16:54:1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08"/>
    <d v="2013-11-05T13:39:5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09"/>
    <d v="2016-07-22T15:42:2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410"/>
    <d v="2015-06-18T18:33:1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11"/>
    <d v="2013-12-22T00:00:00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12"/>
    <d v="2012-07-25T12:49:3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13"/>
    <d v="2012-07-19T16:03:3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14"/>
    <d v="2013-10-11T20:31:0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415"/>
    <d v="2014-10-17T07:00:00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16"/>
    <d v="2014-02-08T04:30:3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17"/>
    <d v="2013-04-07T23:33: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18"/>
    <d v="2015-07-23T01:46:3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19"/>
    <d v="2013-06-29T15:13: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420"/>
    <d v="2014-03-13T23:40:3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421"/>
    <d v="2015-08-21T06:47:3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422"/>
    <d v="2014-09-11T01:14:5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423"/>
    <d v="2013-06-05T17:13:5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424"/>
    <d v="2012-03-26T03:01:3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425"/>
    <d v="2015-11-27T16:40:0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426"/>
    <d v="2016-03-01T12:05:14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427"/>
    <d v="2015-10-22T13:59:0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428"/>
    <d v="2014-06-16T17:00: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429"/>
    <d v="2009-11-26T23:59: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430"/>
    <d v="2013-09-10T21:34:27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431"/>
    <d v="2016-07-05T15:54:43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432"/>
    <d v="2015-10-21T12:26:2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433"/>
    <d v="2015-10-11T10:07:02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434"/>
    <d v="2013-12-01T16:01:4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435"/>
    <d v="2013-09-13T12:56: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436"/>
    <d v="2013-07-31T03:41:53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437"/>
    <d v="2016-10-08T02:38:46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438"/>
    <d v="2015-11-18T02:15:5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439"/>
    <d v="2014-10-17T13:16:58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440"/>
    <d v="2016-03-24T17:39:1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441"/>
    <d v="2013-11-02T14:03:16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442"/>
    <d v="2015-02-19T16:19:4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443"/>
    <d v="2014-02-09T19:21:4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444"/>
    <d v="2012-02-15T16:46:0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445"/>
    <d v="2015-05-21T03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446"/>
    <d v="2015-03-03T21:00:2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447"/>
    <d v="2013-03-23T07:19:2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448"/>
    <d v="2014-05-14T13:11:3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449"/>
    <d v="2013-10-17T08:38:0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450"/>
    <d v="2014-02-14T17:43:2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451"/>
    <d v="2014-01-25T12:09:5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452"/>
    <d v="2015-05-13T11:53:3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453"/>
    <d v="2015-02-19T14:47:59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454"/>
    <d v="2014-11-26T08:14: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455"/>
    <d v="2012-04-16T19:31: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456"/>
    <d v="2013-10-21T22:59:0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457"/>
    <d v="2014-08-16T13:25:12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458"/>
    <d v="2013-05-14T11:47:4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459"/>
    <d v="2011-11-13T11:22:07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460"/>
    <d v="2014-05-31T23:00:0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461"/>
    <d v="2013-06-02T15:19:27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462"/>
    <d v="2011-08-09T22:02: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463"/>
    <d v="2011-09-24T12:02:3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464"/>
    <d v="2016-05-18T15:22:1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465"/>
    <d v="2014-06-26T21:52:5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466"/>
    <d v="2012-09-07T17:37:4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467"/>
    <d v="2012-09-28T11:18:5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468"/>
    <d v="2012-07-10T22:51:0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469"/>
    <d v="2014-09-05T18:45:24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470"/>
    <d v="2014-01-15T23:00: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471"/>
    <d v="2014-04-19T11:19:3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472"/>
    <d v="2014-08-23T17:08:3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473"/>
    <d v="2014-09-17T11:45:19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474"/>
    <d v="2017-02-17T02:53:4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475"/>
    <d v="2015-05-05T21:04:03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476"/>
    <d v="2014-06-02T22:59:0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477"/>
    <d v="2012-05-18T15:02:14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478"/>
    <d v="2015-04-01T15:51:49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479"/>
    <d v="2014-11-21T05:47:1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480"/>
    <d v="2013-08-09T07:00:1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481"/>
    <d v="2012-10-10T11:08: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482"/>
    <d v="2016-04-14T09:34: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483"/>
    <d v="2013-01-28T23:44:3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484"/>
    <d v="2015-11-05T18:32:5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485"/>
    <d v="2013-05-17T07:08:1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486"/>
    <d v="2014-06-01T17:37:19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487"/>
    <d v="2016-12-25T10:16:34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488"/>
    <d v="2017-01-08T20:18:2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489"/>
    <d v="2012-01-05T06:33: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490"/>
    <d v="2012-08-22T18:14:4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491"/>
    <d v="2016-01-27T18:34:59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492"/>
    <d v="2016-10-12T19:50:3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493"/>
    <d v="2015-05-20T12:25:38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494"/>
    <d v="2014-07-02T22:00:0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495"/>
    <d v="2015-07-16T14:51:4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496"/>
    <d v="2014-02-10T17:21:14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497"/>
    <d v="2014-12-25T00:00: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498"/>
    <d v="2011-12-23T13:17:2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499"/>
    <d v="2009-10-12T15:59:0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500"/>
    <d v="2010-05-08T17:16:0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01"/>
    <d v="2011-07-09T00:37:3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502"/>
    <d v="2012-03-18T07:17: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503"/>
    <d v="2015-01-17T07:38:2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504"/>
    <d v="2012-04-10T17:36:2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505"/>
    <d v="2015-12-24T21:21:26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506"/>
    <d v="2013-08-10T08:15:2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507"/>
    <d v="2012-10-19T18:00:57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508"/>
    <d v="2012-05-25T09:14: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509"/>
    <d v="2015-06-28T10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10"/>
    <d v="2016-02-29T23:13:59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511"/>
    <d v="2013-04-06T01:16:2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512"/>
    <d v="2016-11-20T13:48:47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513"/>
    <d v="2016-08-15T02:00:0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514"/>
    <d v="2014-08-09T09:44: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515"/>
    <d v="2015-12-29T06:46:4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16"/>
    <d v="2015-05-27T13:41:2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517"/>
    <d v="2017-02-02T09:46:0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18"/>
    <d v="2015-09-06T09:46:0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519"/>
    <d v="2012-12-05T04:23:4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520"/>
    <d v="2015-12-10T11:51:0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521"/>
    <d v="2016-10-31T23:59:00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522"/>
    <d v="2016-03-20T18:58:4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523"/>
    <d v="2015-09-20T22:11:1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524"/>
    <d v="2016-06-01T12:12:4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525"/>
    <d v="2014-09-13T04:37: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526"/>
    <d v="2015-08-07T12:00:00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527"/>
    <d v="2017-02-17T11:05:00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528"/>
    <d v="2015-06-21T16:20:0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529"/>
    <d v="2017-01-11T00:00:0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530"/>
    <d v="2015-06-23T21:00:0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531"/>
    <d v="2016-12-17T01:59: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532"/>
    <d v="2016-05-12T19:10:0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533"/>
    <d v="2016-05-16T05:26:0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534"/>
    <d v="2015-11-01T18:00:0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535"/>
    <d v="2017-01-06T08:05:0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536"/>
    <d v="2015-08-03T13:00: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537"/>
    <d v="2015-11-04T14:26:3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538"/>
    <d v="2016-05-13T14:04:2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539"/>
    <d v="2016-07-04T20:11:4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540"/>
    <d v="2015-02-04T14:36:46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541"/>
    <d v="2015-10-28T20:07:1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542"/>
    <d v="2016-05-03T11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543"/>
    <d v="2014-10-31T21:12:4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544"/>
    <d v="2016-07-04T10:46: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545"/>
    <d v="2015-11-15T10:13:0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546"/>
    <d v="2015-10-17T11:01:55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547"/>
    <d v="2016-02-10T11:42:44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548"/>
    <d v="2015-10-29T16:40:48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549"/>
    <d v="2015-07-08T10:17:0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550"/>
    <d v="2017-01-31T00:00:0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551"/>
    <d v="2015-08-01T12:53:0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552"/>
    <d v="2016-01-09T09:48:16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553"/>
    <d v="2014-11-14T13:16:3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554"/>
    <d v="2014-10-19T11:26:1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555"/>
    <d v="2016-06-12T03:29:03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556"/>
    <d v="2016-01-06T15:38:3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557"/>
    <d v="2016-12-02T18:36:4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558"/>
    <d v="2015-03-24T15:11:4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559"/>
    <d v="2015-12-13T01:47:4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560"/>
    <d v="2014-12-17T13:30:4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561"/>
    <d v="2015-10-26T10:48:3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562"/>
    <d v="2016-12-18T04:20:1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563"/>
    <d v="2015-02-16T20:40: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564"/>
    <d v="2016-03-12T17:37:5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565"/>
    <d v="2015-07-10T13:50:49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566"/>
    <d v="2016-07-14T11:25:3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567"/>
    <d v="2015-01-01T15:13:14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568"/>
    <d v="2016-01-16T06:00: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569"/>
    <d v="2016-01-01T15:20:12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570"/>
    <d v="2016-02-18T14:09:2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571"/>
    <d v="2015-07-26T22:59: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572"/>
    <d v="2015-11-04T13:11:28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573"/>
    <d v="2015-01-17T20:12:0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574"/>
    <d v="2016-10-19T05:38:2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575"/>
    <d v="2015-06-13T11:37:2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576"/>
    <d v="2015-03-28T05:19:12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577"/>
    <d v="2016-05-20T09:08:2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578"/>
    <d v="2015-09-07T08:53:1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579"/>
    <d v="2014-12-25T15:27:0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580"/>
    <d v="2016-09-22T16:47:4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581"/>
    <d v="2015-08-01T19:18:24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582"/>
    <d v="2015-03-15T13:00: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583"/>
    <d v="2015-03-19T16:31:2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584"/>
    <d v="2015-03-16T11:11:5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585"/>
    <d v="2015-11-30T19:00: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586"/>
    <d v="2015-02-15T15:30:0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587"/>
    <d v="2015-04-16T13:10:3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588"/>
    <d v="2016-11-17T14:28:0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589"/>
    <d v="2015-07-08T09:44:5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590"/>
    <d v="2016-02-08T08:01:0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591"/>
    <d v="2015-07-22T08:02:1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592"/>
    <d v="2014-12-03T00:34:2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593"/>
    <d v="2015-04-06T10:15:4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594"/>
    <d v="2016-04-16T13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595"/>
    <d v="2015-05-03T20:40:38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596"/>
    <d v="2016-11-02T16:31:3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597"/>
    <d v="2016-07-31T11:00: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598"/>
    <d v="2014-12-04T19:03:0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599"/>
    <d v="2015-03-08T10:16: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600"/>
    <d v="2015-05-09T14:09:2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601"/>
    <d v="2014-12-26T15:35:39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602"/>
    <d v="2015-06-18T14:03:35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603"/>
    <d v="2014-08-14T10:20:2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604"/>
    <d v="2014-08-27T19:50:56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605"/>
    <d v="2015-08-23T03:35:0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606"/>
    <d v="2015-05-24T10:00: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607"/>
    <d v="2015-11-22T15:48:56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608"/>
    <d v="2015-06-15T17:06: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609"/>
    <d v="2015-11-28T20:49:0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610"/>
    <d v="2015-04-22T14:56:26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611"/>
    <d v="2016-01-19T08:27:1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612"/>
    <d v="2016-09-01T19:45:46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613"/>
    <d v="2015-09-30T23:59:0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614"/>
    <d v="2016-06-23T20:29: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615"/>
    <d v="2015-09-24T21:55:59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616"/>
    <d v="2017-02-25T04:01:4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617"/>
    <d v="2015-05-08T03:14:0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618"/>
    <d v="2015-12-09T14:26:43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619"/>
    <d v="2014-11-25T11:36:3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620"/>
    <d v="2014-08-25T12:12:1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621"/>
    <d v="2016-07-07T18:42:1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622"/>
    <d v="2016-07-01T13:35: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623"/>
    <d v="2015-05-27T19:13:1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624"/>
    <d v="2015-05-14T18:44:0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625"/>
    <d v="2017-03-26T15:29:3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626"/>
    <d v="2015-08-15T08:22:0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627"/>
    <d v="2016-03-14T18:00: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628"/>
    <d v="2014-07-13T11:37:3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629"/>
    <d v="2016-05-14T10:18:28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630"/>
    <d v="2015-09-06T00:10: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631"/>
    <d v="2016-05-28T13:32:09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632"/>
    <d v="2015-11-25T11:49:25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633"/>
    <d v="2016-06-17T18:00: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634"/>
    <d v="2015-02-26T17:17:09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635"/>
    <d v="2015-04-11T21:12:4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636"/>
    <d v="2015-06-06T05:47: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637"/>
    <d v="2017-02-25T18:04: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638"/>
    <d v="2017-03-25T08:14:2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639"/>
    <d v="2014-10-13T08:59:5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640"/>
    <d v="2016-11-24T18:00:0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641"/>
    <d v="2015-08-13T08:40:4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642"/>
    <d v="2015-08-19T10:37:5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643"/>
    <d v="2015-05-31T10:24:3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644"/>
    <d v="2014-10-28T20:00: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645"/>
    <d v="2016-08-11T19:37:5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646"/>
    <d v="2014-08-11T15:27:4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647"/>
    <d v="2016-03-17T12:25:4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648"/>
    <d v="2014-10-14T11:38:2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649"/>
    <d v="2014-09-16T16:53:3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650"/>
    <d v="2014-12-18T20:53:0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651"/>
    <d v="2014-12-12T19:25:1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652"/>
    <d v="2016-12-01T12:34:1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653"/>
    <d v="2015-08-20T09:50:4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654"/>
    <d v="2015-07-08T17:58:3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655"/>
    <d v="2015-03-12T16:58:3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656"/>
    <d v="2016-04-17T13:18:3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657"/>
    <d v="2015-12-23T15:17:52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658"/>
    <d v="2015-07-26T13:00:00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659"/>
    <d v="2015-08-23T09:14:5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660"/>
    <d v="2014-11-09T13:47:59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661"/>
    <d v="2016-10-23T10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662"/>
    <d v="2015-01-16T05:30:47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663"/>
    <d v="2015-07-18T15:14:16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664"/>
    <d v="2015-04-13T10:59:3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665"/>
    <d v="2017-01-13T12:04:2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666"/>
    <d v="2014-08-17T14:58:1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667"/>
    <d v="2016-10-29T03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668"/>
    <d v="2015-05-11T14:57: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669"/>
    <d v="2016-07-06T10:00:5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670"/>
    <d v="2016-06-19T03:10:0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671"/>
    <d v="2015-01-13T23:00: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672"/>
    <d v="2014-12-31T23:59: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673"/>
    <d v="2014-09-01T15:10:17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674"/>
    <d v="2014-08-11T21:47: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675"/>
    <d v="2015-01-01T01:59:0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676"/>
    <d v="2015-02-07T13:26:2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677"/>
    <d v="2016-06-28T04:41:3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678"/>
    <d v="2016-05-21T04:02:1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679"/>
    <d v="2016-09-03T11:41:4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680"/>
    <d v="2014-09-17T07:02:1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681"/>
    <d v="2016-10-26T14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682"/>
    <d v="2017-03-14T12:22:0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683"/>
    <d v="2016-10-31T16:36:0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684"/>
    <d v="2014-07-24T22:00:0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685"/>
    <d v="2015-01-12T15:47:5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686"/>
    <d v="2015-08-03T11:09:3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687"/>
    <d v="2017-02-05T13:00:5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688"/>
    <d v="2015-10-14T21:30:5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689"/>
    <d v="2016-12-07T23:59:0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690"/>
    <d v="2016-09-09T01:00:0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691"/>
    <d v="2015-06-30T19:40:4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692"/>
    <d v="2016-12-22T04:01:0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693"/>
    <d v="2015-04-30T14:23:4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694"/>
    <d v="2017-02-01T10:55:5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695"/>
    <d v="2014-10-31T07:30:2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696"/>
    <d v="2014-07-25T17:15:02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697"/>
    <d v="2016-02-03T07:33:0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698"/>
    <d v="2014-09-17T21:00:0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699"/>
    <d v="2013-11-22T11:00:0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700"/>
    <d v="2017-01-10T11:31:2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701"/>
    <d v="2014-07-23T10:54:4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702"/>
    <d v="2016-11-24T13:26:2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703"/>
    <d v="2017-01-31T18:32:0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704"/>
    <d v="2017-02-19T23:37:4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705"/>
    <d v="2017-01-21T06:47:5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706"/>
    <d v="2016-12-14T13:39: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707"/>
    <d v="2017-01-01T10:55:2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708"/>
    <d v="2014-09-13T08:56:4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709"/>
    <d v="2014-12-04T19:59:1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710"/>
    <d v="2014-08-19T19:44: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711"/>
    <d v="2016-12-14T07:01:0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712"/>
    <d v="2016-02-14T11:20:3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713"/>
    <d v="2016-06-05T07:42:1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714"/>
    <d v="2017-02-28T13:54:4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715"/>
    <d v="2015-11-04T22:10: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716"/>
    <d v="2014-11-30T19:00:0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717"/>
    <d v="2014-09-05T15:30:0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718"/>
    <d v="2017-02-18T00:59: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719"/>
    <d v="2016-02-22T19:57:5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720"/>
    <d v="2012-01-29T10:34:5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721"/>
    <d v="2014-08-01T08:43:2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722"/>
    <d v="2012-04-08T13:19:38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723"/>
    <d v="2015-07-29T22:59:0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724"/>
    <d v="2011-06-30T10:19:2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725"/>
    <d v="2015-12-13T10:01:5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726"/>
    <d v="2013-04-11T20:01:2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727"/>
    <d v="2013-01-14T16:20:00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728"/>
    <d v="2011-08-21T15:05:57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729"/>
    <d v="2012-09-18T23:27:4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730"/>
    <d v="2011-12-07T12:53:1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731"/>
    <d v="2012-01-22T01:00:0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732"/>
    <d v="2013-09-29T05:11:0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733"/>
    <d v="2013-12-20T05:04:5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734"/>
    <d v="2015-05-09T00:00:00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735"/>
    <d v="2014-12-03T19:39: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736"/>
    <d v="2013-11-20T23:59:0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737"/>
    <d v="2014-02-14T15:00:0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738"/>
    <d v="2014-11-30T23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739"/>
    <d v="2014-08-11T07:03:4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740"/>
    <d v="2015-06-20T22:31:22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741"/>
    <d v="2013-06-11T10:33:2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742"/>
    <d v="2014-03-21T16:01:5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743"/>
    <d v="2012-04-16T16:00:00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744"/>
    <d v="2012-12-13T17:58:2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745"/>
    <d v="2013-05-03T08:44:0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746"/>
    <d v="2012-09-22T22:59:00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747"/>
    <d v="2015-01-15T05:54: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748"/>
    <d v="2014-08-10T15:19:2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749"/>
    <d v="2017-01-28T17:35:3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750"/>
    <d v="2013-02-24T16:04:3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751"/>
    <d v="2011-08-04T10:07:5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752"/>
    <d v="2016-10-16T06:00:00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753"/>
    <d v="2015-02-14T09:09:5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754"/>
    <d v="2013-01-05T12:58:4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755"/>
    <d v="2013-05-19T19:41:00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756"/>
    <d v="2011-04-18T12:24:1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757"/>
    <d v="2012-12-05T20:18:34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758"/>
    <d v="2010-10-08T15:04:2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759"/>
    <d v="2014-07-09T02:55:3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760"/>
    <d v="2016-11-26T14:20:13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761"/>
    <d v="2014-02-02T13:02:0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762"/>
    <d v="2016-12-04T01:00:0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763"/>
    <d v="2013-08-15T05:43:28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764"/>
    <d v="2015-09-09T23:09: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765"/>
    <d v="2014-10-19T08:01:2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766"/>
    <d v="2015-02-16T13:48:03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767"/>
    <d v="2015-05-20T22:26:5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768"/>
    <d v="2013-12-15T23:58: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769"/>
    <d v="2013-12-26T18:54: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770"/>
    <d v="2013-02-24T18:59:29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771"/>
    <d v="2016-01-30T14:46:4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772"/>
    <d v="2009-10-31T22:59: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773"/>
    <d v="2015-05-10T18:01: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774"/>
    <d v="2014-02-23T13:43:3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775"/>
    <d v="2011-12-15T20:26:3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776"/>
    <d v="2015-10-11T00:00:0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777"/>
    <d v="2013-07-31T18:32:5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778"/>
    <d v="2014-04-30T11:51:2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779"/>
    <d v="2010-10-14T23:00: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780"/>
    <d v="2011-05-03T11:10:2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781"/>
    <d v="2013-06-07T19:01:14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782"/>
    <d v="2012-08-25T13:11:4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783"/>
    <d v="2012-04-27T17:00:00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784"/>
    <d v="2014-03-16T21:35:1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785"/>
    <d v="2013-02-28T09:15:1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786"/>
    <d v="2012-05-11T10:47:0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787"/>
    <d v="2013-11-01T10:03:4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788"/>
    <d v="2012-07-06T22:59:0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789"/>
    <d v="2013-01-21T02:59:0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790"/>
    <d v="2013-01-31T20:08:5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791"/>
    <d v="2013-11-13T00:59:0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792"/>
    <d v="2013-11-07T16:58:0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793"/>
    <d v="2013-07-02T23:59:00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794"/>
    <d v="2011-09-05T12:06:00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795"/>
    <d v="2012-04-06T23:59:00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796"/>
    <d v="2013-09-15T16:10:00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797"/>
    <d v="2012-04-28T23:00: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798"/>
    <d v="2014-09-30T09:09:4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799"/>
    <d v="2012-04-27T11:00:4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800"/>
    <d v="2014-09-11T05:24:1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801"/>
    <d v="2011-07-01T14:05:20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802"/>
    <d v="2012-09-16T23:05:0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803"/>
    <d v="2011-05-28T20:00:00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804"/>
    <d v="2011-07-22T22:59: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805"/>
    <d v="2011-07-16T18:00:00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806"/>
    <d v="2011-09-07T11:35:39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807"/>
    <d v="2017-02-28T21:00:0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808"/>
    <d v="2014-12-21T23:59: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809"/>
    <d v="2014-01-19T15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810"/>
    <d v="2012-08-31T20:21:0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811"/>
    <d v="2013-07-10T11:52:0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812"/>
    <d v="2013-03-01T08:58:0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813"/>
    <d v="2012-07-20T18:02:4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814"/>
    <d v="2011-05-31T13:04:00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815"/>
    <d v="2014-11-01T17:01:4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816"/>
    <d v="2013-04-09T01:30:0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817"/>
    <d v="2012-03-10T23:59:0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818"/>
    <d v="2012-08-07T12:01:00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819"/>
    <d v="2013-12-20T23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820"/>
    <d v="2014-06-09T00:00:0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821"/>
    <d v="2015-05-03T23:01: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822"/>
    <d v="2012-10-05T17:44:1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823"/>
    <d v="2015-03-22T17:20: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824"/>
    <d v="2010-04-18T01:59:0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825"/>
    <d v="2012-10-29T02:21: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826"/>
    <d v="2012-03-25T18:55:3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827"/>
    <d v="2012-02-14T14:49:00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828"/>
    <d v="2012-06-25T11:24:00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829"/>
    <d v="2016-07-13T14:14:0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830"/>
    <d v="2013-03-22T06:37:0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831"/>
    <d v="2012-04-27T10:31:3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832"/>
    <d v="2012-01-21T03:13:00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833"/>
    <d v="2014-04-19T16:04:3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834"/>
    <d v="2013-06-30T22:59:00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835"/>
    <d v="2012-05-18T22:00:0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836"/>
    <d v="2013-10-06T20:21:58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837"/>
    <d v="2014-05-01T18:57:4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838"/>
    <d v="2012-01-17T16:33:0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839"/>
    <d v="2012-09-22T13:19:1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840"/>
    <d v="2016-09-24T00:26:2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841"/>
    <d v="2014-11-10T16:07:4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842"/>
    <d v="2013-10-13T22:59:00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843"/>
    <d v="2016-12-08T03:00:0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844"/>
    <d v="2014-10-31T23:59:00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845"/>
    <d v="2016-09-04T22:59:0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846"/>
    <d v="2014-03-10T09:00:00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847"/>
    <d v="2015-07-10T14:09:36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848"/>
    <d v="2015-04-14T14:00:3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849"/>
    <d v="2015-03-15T21:34:24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850"/>
    <d v="2016-04-24T23:59:0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851"/>
    <d v="2016-07-31T14:45:0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852"/>
    <d v="2016-10-24T16:00:00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853"/>
    <d v="2015-02-16T14:58:2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854"/>
    <d v="2016-12-28T00:05:4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855"/>
    <d v="2016-07-23T22:00:1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856"/>
    <d v="2016-10-25T14:00:00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857"/>
    <d v="2015-11-25T09:57:1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858"/>
    <d v="2015-04-15T17:59:00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859"/>
    <d v="2015-06-03T19:00:00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860"/>
    <d v="2013-11-22T07:35: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861"/>
    <d v="2016-09-16T18:10:04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862"/>
    <d v="2013-11-11T09:19:08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863"/>
    <d v="2012-02-11T21:49:2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864"/>
    <d v="2013-10-16T04:59:0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865"/>
    <d v="2013-01-16T13:33:1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866"/>
    <d v="2015-02-28T10:10:0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867"/>
    <d v="2009-11-30T23:59:0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868"/>
    <d v="2014-01-06T19:39:58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869"/>
    <d v="2013-04-08T14:17:3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870"/>
    <d v="2013-08-31T19:32:0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871"/>
    <d v="2013-11-29T09:28:1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872"/>
    <d v="2011-03-10T14:48:47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873"/>
    <d v="2012-11-11T00:00:4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874"/>
    <d v="2013-05-04T09:00:3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875"/>
    <d v="2015-09-21T12:22:1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876"/>
    <d v="2013-02-04T06:55:27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877"/>
    <d v="2013-12-19T13:56:0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878"/>
    <d v="2010-12-23T00:35:24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879"/>
    <d v="2012-05-29T14:55:0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880"/>
    <d v="2012-10-30T02:42:1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881"/>
    <d v="2012-01-14T01:01:2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882"/>
    <d v="2011-09-06T15:39:1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883"/>
    <d v="2016-03-02T17:27:1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884"/>
    <d v="2012-05-11T21:31: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885"/>
    <d v="2016-12-30T17:35:1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886"/>
    <d v="2016-09-15T15:53:3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887"/>
    <d v="2012-05-27T18:00:55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888"/>
    <d v="2011-09-01T01:00: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889"/>
    <d v="2014-10-05T13:49:0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890"/>
    <d v="2013-11-21T12:46:1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891"/>
    <d v="2014-08-20T19:45:3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892"/>
    <d v="2010-07-31T23:00:0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893"/>
    <d v="2015-04-01T15:32:43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894"/>
    <d v="2016-06-05T18:33:3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895"/>
    <d v="2010-10-24T22:03:4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896"/>
    <d v="2015-08-27T23:00:0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897"/>
    <d v="2012-11-28T12:31:48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898"/>
    <d v="2012-01-15T13:11: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899"/>
    <d v="2011-05-27T21:22:4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900"/>
    <d v="2016-03-30T14:23:2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901"/>
    <d v="2010-06-08T14:11:0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902"/>
    <d v="2014-08-30T10:30: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903"/>
    <d v="2012-09-22T21:25: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904"/>
    <d v="2016-01-02T20:55:3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905"/>
    <d v="2011-01-24T00:45:26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906"/>
    <d v="2014-03-12T22:33:1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907"/>
    <d v="2011-09-10T23:37:0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908"/>
    <d v="2010-07-26T23:59:0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909"/>
    <d v="2012-07-22T23:00: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910"/>
    <d v="2017-03-03T08:05:19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911"/>
    <d v="2014-01-23T19:07:25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912"/>
    <d v="2012-12-10T22:37:27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913"/>
    <d v="2012-05-04T22:20:1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914"/>
    <d v="2012-08-25T13:19:07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915"/>
    <d v="2012-02-29T23:59:0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916"/>
    <d v="2010-10-22T00:00:0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917"/>
    <d v="2014-07-13T21:30: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918"/>
    <d v="2014-12-01T17:59:2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919"/>
    <d v="2012-12-19T10:24:0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920"/>
    <d v="2013-11-14T12:07:02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921"/>
    <d v="2011-12-12T00:06:1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922"/>
    <d v="2014-10-01T07:43: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923"/>
    <d v="2014-11-21T19:02:0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924"/>
    <d v="2013-02-13T17:37:4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925"/>
    <d v="2013-11-27T17:08:31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926"/>
    <d v="2010-07-08T17:40: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927"/>
    <d v="2012-05-14T14:44:55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928"/>
    <d v="2012-11-17T19:00:0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929"/>
    <d v="2012-04-08T23:42:49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930"/>
    <d v="2010-06-25T16:32: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931"/>
    <d v="2014-03-16T17:00:0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932"/>
    <d v="2013-03-22T17:15:4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933"/>
    <d v="2014-05-11T23:03:29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934"/>
    <d v="2014-05-04T01:00:0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935"/>
    <d v="2016-01-29T03:00:29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936"/>
    <d v="2012-01-18T15:00: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937"/>
    <d v="2013-11-03T15:09:17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938"/>
    <d v="2012-09-02T06:30:48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939"/>
    <d v="2013-06-30T14:58: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940"/>
    <d v="2015-08-10T19:12:0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941"/>
    <d v="2017-02-09T21:19:0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942"/>
    <d v="2016-02-18T15:14:2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943"/>
    <d v="2016-11-29T12:01:4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944"/>
    <d v="2016-04-18T09:00:0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945"/>
    <d v="2017-02-18T18:59:0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946"/>
    <d v="2016-09-09T13:00:4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947"/>
    <d v="2016-06-30T13:45:06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948"/>
    <d v="2016-03-12T14:52: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949"/>
    <d v="2016-02-20T20:02:56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950"/>
    <d v="2016-01-17T13:01:0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951"/>
    <d v="2016-06-04T10:41:1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952"/>
    <d v="2016-11-18T10:43:3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953"/>
    <d v="2015-01-24T22:56:3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954"/>
    <d v="2015-08-20T15:00:3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955"/>
    <d v="2016-09-13T02:05:0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956"/>
    <d v="2015-04-26T15:55:5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957"/>
    <d v="2016-11-17T09:15: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958"/>
    <d v="2015-04-09T23:59:0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959"/>
    <d v="2015-01-18T23:11: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960"/>
    <d v="2017-03-14T09:02:3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961"/>
    <d v="2017-02-20T14:00:0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962"/>
    <d v="2016-02-11T12:05:5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963"/>
    <d v="2016-10-17T10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964"/>
    <d v="2015-09-01T10:05: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965"/>
    <d v="2016-10-25T22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966"/>
    <d v="2016-10-06T10:15:3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967"/>
    <d v="2016-04-22T00:06:1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968"/>
    <d v="2014-08-15T15:20:3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969"/>
    <d v="2017-02-09T02:16: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970"/>
    <d v="2017-01-22T23:59: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971"/>
    <d v="2015-06-01T12:01: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972"/>
    <d v="2014-09-04T01:59:0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973"/>
    <d v="2015-11-08T20:21:3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974"/>
    <d v="2016-03-25T11:59:1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975"/>
    <d v="2016-06-28T11:43:0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976"/>
    <d v="2015-08-13T20:24:57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977"/>
    <d v="2016-02-21T17:36:37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978"/>
    <d v="2016-02-25T02:25: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979"/>
    <d v="2016-06-20T13:59:0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980"/>
    <d v="2014-11-30T17:42:0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981"/>
    <d v="2014-08-09T17:43:4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982"/>
    <d v="2016-10-02T13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983"/>
    <d v="2016-08-23T15:54:0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984"/>
    <d v="2015-03-27T20:46:4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985"/>
    <d v="2015-12-31T18:00:0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986"/>
    <d v="2016-01-09T19:00:0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987"/>
    <d v="2014-06-23T02:04:1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988"/>
    <d v="2016-10-01T03:33:45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989"/>
    <d v="2016-09-28T17:24:5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990"/>
    <d v="2014-09-03T13:49:2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991"/>
    <d v="2016-07-12T13:51:0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992"/>
    <d v="2016-05-07T16:11:59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993"/>
    <d v="2016-11-12T00:00:0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994"/>
    <d v="2014-11-30T17:59:0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995"/>
    <d v="2014-11-29T11:00:0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996"/>
    <d v="2014-07-27T10:27: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997"/>
    <d v="2014-11-27T22:28:17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998"/>
    <d v="2015-11-19T00:03:2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999"/>
    <d v="2014-11-13T03:02:0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1000"/>
    <d v="2017-03-14T19:26: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1001"/>
    <d v="2017-01-30T12:16:5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1002"/>
    <d v="2015-12-17T00:59:0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1003"/>
    <d v="2017-03-16T11:01:0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1004"/>
    <d v="2016-02-18T12:00:2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1005"/>
    <d v="2015-10-30T09:59: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1006"/>
    <d v="2014-12-12T02:11: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1007"/>
    <d v="2016-12-14T10:00:2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1008"/>
    <d v="2016-12-28T14:25:1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1009"/>
    <d v="2016-06-19T09:30:46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1010"/>
    <d v="2016-09-04T21:59: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1011"/>
    <d v="2014-12-18T16:33:1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1012"/>
    <d v="2017-01-24T05:34:1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1013"/>
    <d v="2015-12-29T15:00:0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1014"/>
    <d v="2014-12-31T19:03:3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1015"/>
    <d v="2015-11-25T17:04:5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1016"/>
    <d v="2016-04-06T20:34:1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1017"/>
    <d v="2015-11-21T12:12:1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1018"/>
    <d v="2016-07-14T06:48:5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1019"/>
    <d v="2015-02-04T18:22:29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1020"/>
    <d v="2015-06-01T19:47:0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1021"/>
    <d v="2015-10-16T23:00:00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1022"/>
    <d v="2015-05-17T10:31:17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1023"/>
    <d v="2015-06-20T17:04: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1024"/>
    <d v="2016-01-31T08:56: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1025"/>
    <d v="2015-03-16T14:00:37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1026"/>
    <d v="2016-03-31T03:46:5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1027"/>
    <d v="2014-10-22T19:49:0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1028"/>
    <d v="2017-03-06T15:00:00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1029"/>
    <d v="2015-04-04T16:59:0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1030"/>
    <d v="2016-09-12T06:35:4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1031"/>
    <d v="2015-12-16T13:20:1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1032"/>
    <d v="2016-06-23T11:00: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1033"/>
    <d v="2016-12-12T12:34:4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1034"/>
    <d v="2016-08-04T22:59:0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1035"/>
    <d v="2015-02-11T10:23:40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1036"/>
    <d v="2013-01-07T03:00:00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1037"/>
    <d v="2015-05-18T00:00:0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1038"/>
    <d v="2016-03-18T23:33:4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1039"/>
    <d v="2016-12-13T02:59:0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1040"/>
    <d v="2016-08-27T12:00: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1041"/>
    <d v="2014-07-30T20:26:32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1042"/>
    <d v="2014-09-12T05:00: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1043"/>
    <d v="2015-05-20T01:04:1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1044"/>
    <d v="2015-03-05T15:27: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1045"/>
    <d v="2014-08-23T15:59:1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1046"/>
    <d v="2015-12-26T15:26: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1047"/>
    <d v="2014-11-05T15:38:3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1048"/>
    <d v="2016-09-24T20:16:29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1049"/>
    <d v="2016-02-12T05:20:45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1050"/>
    <d v="2015-09-14T14:07:57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1051"/>
    <d v="2014-08-26T19:20:25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1052"/>
    <d v="2016-06-06T15:09:0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1053"/>
    <d v="2017-03-05T23:08:5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1054"/>
    <d v="2014-08-10T17:00:0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1055"/>
    <d v="2016-03-07T18:49:05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1056"/>
    <d v="2015-04-24T11:16:17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1057"/>
    <d v="2016-12-04T16:54:43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1058"/>
    <d v="2015-03-25T19:00: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1059"/>
    <d v="2015-03-13T12:57:3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1060"/>
    <d v="2015-04-15T16:54:5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1061"/>
    <d v="2016-05-01T20:00: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1062"/>
    <d v="2016-07-12T14:22:21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1063"/>
    <d v="2016-08-30T19:44:22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1064"/>
    <d v="2013-07-07T00:28:23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1065"/>
    <d v="2014-02-19T04:08:4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1066"/>
    <d v="2013-08-04T18:06:2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1067"/>
    <d v="2013-12-21T15:32:1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1068"/>
    <d v="2016-04-10T02:54:2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1069"/>
    <d v="2013-11-26T01:30:5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1070"/>
    <d v="2012-09-30T19:17:0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1071"/>
    <d v="2015-11-17T14:04:53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1072"/>
    <d v="2014-02-05T14:58: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1073"/>
    <d v="2011-10-16T18:09:0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1074"/>
    <d v="2014-01-03T23:09:0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1075"/>
    <d v="2012-05-06T16:41:56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1076"/>
    <d v="2014-09-11T04:04:1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1077"/>
    <d v="2016-01-13T23:00:1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1078"/>
    <d v="2011-07-21T23:42:0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1079"/>
    <d v="2016-05-14T08:35:36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1080"/>
    <d v="2014-05-10T22:18:5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1081"/>
    <d v="2015-01-28T17:14:5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1082"/>
    <d v="2012-08-10T16:44:4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1083"/>
    <d v="2014-08-02T10:49:4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1084"/>
    <d v="2014-08-08T16:53:24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1085"/>
    <d v="2016-03-14T10:06:1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1086"/>
    <d v="2014-08-24T15:48:1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1087"/>
    <d v="2014-06-15T12:08:0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1088"/>
    <d v="2014-04-24T14:11:0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1089"/>
    <d v="2015-06-25T23:32:5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1090"/>
    <d v="2015-05-28T23:27:3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1091"/>
    <d v="2016-04-10T13:41:1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1092"/>
    <d v="2013-01-05T19:37:18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1093"/>
    <d v="2016-02-11T18:22: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1094"/>
    <d v="2011-10-09T12:07:1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1095"/>
    <d v="2013-08-30T07:53:4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1096"/>
    <d v="2014-10-03T22:30:0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1097"/>
    <d v="2014-03-02T14:01: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1098"/>
    <d v="2014-04-13T13:18:1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1099"/>
    <d v="2015-05-13T15:04:28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1100"/>
    <d v="2016-02-13T21:39:3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1101"/>
    <d v="2016-07-14T13:12: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1102"/>
    <d v="2013-12-09T00:59:0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1103"/>
    <d v="2016-06-18T00:19:5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1104"/>
    <d v="2014-06-11T04:50:2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1105"/>
    <d v="2014-03-23T21:15:2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1106"/>
    <d v="2012-04-04T11:46:1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1107"/>
    <d v="2014-07-23T15:40:24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1108"/>
    <d v="2012-04-13T09:17:1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1109"/>
    <d v="2016-11-18T14:03:1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1110"/>
    <d v="2012-12-07T17:23:4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1111"/>
    <d v="2016-01-07T23:53:1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1112"/>
    <d v="2015-01-19T03:30: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1113"/>
    <d v="2014-08-14T18:27: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1114"/>
    <d v="2013-10-09T03:18:0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1115"/>
    <d v="2016-03-30T10:41:3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1116"/>
    <d v="2012-06-09T15:20:0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1117"/>
    <d v="2015-12-25T09:21:5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1118"/>
    <d v="2014-04-04T21:59:39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1119"/>
    <d v="2014-04-06T14:01:0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120"/>
    <d v="2011-10-28T15:56:4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1121"/>
    <d v="2016-03-13T16:25:1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1122"/>
    <d v="2013-05-30T11:53:45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1123"/>
    <d v="2014-04-19T07:34:08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1124"/>
    <d v="2015-04-30T11:00:5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1125"/>
    <d v="2015-09-25T09:58:5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1126"/>
    <d v="2016-07-14T02:51:3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1127"/>
    <d v="2014-11-14T16:30:0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1128"/>
    <d v="2014-08-07T10:35:17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1129"/>
    <d v="2016-06-05T01:21:33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1130"/>
    <d v="2014-11-25T19:55:0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1131"/>
    <d v="2015-12-24T16:47:4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1132"/>
    <d v="2016-12-31T21:46: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1133"/>
    <d v="2014-07-31T04:46:2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1134"/>
    <d v="2014-11-28T23:33: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1135"/>
    <d v="2016-08-06T18:44:54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1136"/>
    <d v="2015-12-19T11:07:09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1137"/>
    <d v="2016-04-23T14:40: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1138"/>
    <d v="2017-01-21T16:45: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1139"/>
    <d v="2015-01-01T03:20:26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1140"/>
    <d v="2015-08-06T06:05: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1141"/>
    <d v="2015-07-09T11:47:3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1142"/>
    <d v="2015-02-16T19:08:47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1143"/>
    <d v="2015-12-16T23:38:4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1144"/>
    <d v="2015-04-28T23:22: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1145"/>
    <d v="2014-10-02T12:56:32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1146"/>
    <d v="2014-05-02T17:52:5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1147"/>
    <d v="2014-10-19T18:19:43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1148"/>
    <d v="2016-12-01T00:06: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1149"/>
    <d v="2016-06-16T12:02:46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1150"/>
    <d v="2016-01-08T17:54:3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1151"/>
    <d v="2015-09-06T21:27:43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1152"/>
    <d v="2015-05-15T12:01:5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1153"/>
    <d v="2015-06-18T12:08: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1154"/>
    <d v="2015-09-05T21:36:46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1155"/>
    <d v="2014-08-14T13:20:0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1156"/>
    <d v="2015-02-23T20:42:42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1157"/>
    <d v="2014-12-05T11:04:4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1158"/>
    <d v="2014-12-08T21:12:08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1159"/>
    <d v="2015-06-30T10:45:0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1160"/>
    <d v="2015-03-27T21:43:0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1161"/>
    <d v="2015-05-19T10:06:2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1162"/>
    <d v="2014-09-25T11:24:2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1163"/>
    <d v="2014-08-09T12:22: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1164"/>
    <d v="2016-06-18T12:23:02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1165"/>
    <d v="2014-07-06T00:08:5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1166"/>
    <d v="2015-06-25T23:00:0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1167"/>
    <d v="2014-09-12T12:38:1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1168"/>
    <d v="2016-09-21T20:17:4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1169"/>
    <d v="2015-02-22T03:29:2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1170"/>
    <d v="2015-05-30T16:26:1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1171"/>
    <d v="2014-11-13T15:18:47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1172"/>
    <d v="2014-08-20T11:22:32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1173"/>
    <d v="2015-08-02T23:27:37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1174"/>
    <d v="2016-05-08T15:12:0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1175"/>
    <d v="2015-07-15T12:28:5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1176"/>
    <d v="2017-03-06T08:00: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1177"/>
    <d v="2014-10-15T10:51:36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1178"/>
    <d v="2014-08-16T16:44:1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1179"/>
    <d v="2015-10-28T12:17:07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1180"/>
    <d v="2014-06-28T14:21:5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1181"/>
    <d v="2015-03-01T03:08:4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1182"/>
    <d v="2017-01-12T11:42:0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1183"/>
    <d v="2016-11-01T22:59:0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1184"/>
    <d v="2017-02-06T09:23:3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1185"/>
    <d v="2015-06-07T23:00:0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1186"/>
    <d v="2015-06-01T17:42:0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1187"/>
    <d v="2015-05-17T13:00:0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1188"/>
    <d v="2016-12-28T11:49:0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1189"/>
    <d v="2016-06-29T18:29:55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1190"/>
    <d v="2014-08-31T10:58:4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1191"/>
    <d v="2016-03-20T08:29: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1192"/>
    <d v="2017-02-11T07:09:3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1193"/>
    <d v="2016-04-09T12:37:3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1194"/>
    <d v="2015-04-08T06:42:59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1195"/>
    <d v="2015-12-20T04:00:0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1196"/>
    <d v="2015-12-18T14:38:5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1197"/>
    <d v="2016-06-13T00:59: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1198"/>
    <d v="2015-12-30T22:00:0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1199"/>
    <d v="2015-07-08T13:30: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1200"/>
    <d v="2015-04-16T06:27:3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1201"/>
    <d v="2016-07-15T09:34:0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1202"/>
    <d v="2015-06-27T01:55:5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1203"/>
    <d v="2015-05-31T09:45:2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1204"/>
    <d v="2015-12-04T00:00:0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1205"/>
    <d v="2015-06-13T07:09: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1206"/>
    <d v="2017-03-11T08:29:0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1207"/>
    <d v="2016-03-31T05:00:0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1208"/>
    <d v="2016-03-24T11:01:0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1209"/>
    <d v="2017-02-25T15:18:25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1210"/>
    <d v="2015-05-31T16:00:0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1211"/>
    <d v="2016-06-09T15:47:4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1212"/>
    <d v="2015-11-26T20:00:0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1213"/>
    <d v="2017-01-31T13:08: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1214"/>
    <d v="2015-06-09T15:10: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1215"/>
    <d v="2014-05-30T17:09:1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1216"/>
    <d v="2015-10-02T18:03:0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1217"/>
    <d v="2016-07-14T14:25:4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1218"/>
    <d v="2015-10-31T22:00:0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1219"/>
    <d v="2016-10-20T06:05:1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1220"/>
    <d v="2015-08-25T10:05:1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1221"/>
    <d v="2016-12-03T19:00:0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1222"/>
    <d v="2016-03-31T23:00:0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1223"/>
    <d v="2016-11-10T00:15:0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1224"/>
    <d v="2014-06-06T08:11:4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1225"/>
    <d v="2013-10-22T16:44:3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1226"/>
    <d v="2014-04-20T20:00:0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1227"/>
    <d v="2014-08-07T02:00: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1228"/>
    <d v="2011-09-28T12:30:08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1229"/>
    <d v="2012-04-16T11:00: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1230"/>
    <d v="2011-02-24T18:20:3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1231"/>
    <d v="2015-08-27T20:00: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1232"/>
    <d v="2013-10-06T15:21:1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1233"/>
    <d v="2012-02-21T17:46:1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1234"/>
    <d v="2015-02-02T13:55:42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1235"/>
    <d v="2013-12-14T22:14:59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1236"/>
    <d v="2012-07-28T11:00:0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1237"/>
    <d v="2012-08-24T01:47:4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1238"/>
    <d v="2011-08-06T09:38:5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1239"/>
    <d v="2012-01-05T18:06:07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1240"/>
    <d v="2013-07-12T16:51: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1241"/>
    <d v="2014-11-03T00:59: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1242"/>
    <d v="2011-09-11T08:18: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1243"/>
    <d v="2011-07-08T16:00:0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1244"/>
    <d v="2013-04-22T16:00:00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1245"/>
    <d v="2014-06-14T09:23:5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1246"/>
    <d v="2011-12-05T21:02:2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1247"/>
    <d v="2013-05-06T02:00:5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1248"/>
    <d v="2014-06-13T01:59:00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1249"/>
    <d v="2012-07-07T12:46:5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1250"/>
    <d v="2014-09-06T10:25:3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1251"/>
    <d v="2011-09-25T14:32: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1252"/>
    <d v="2013-10-24T18:42:49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1253"/>
    <d v="2014-09-03T13:48:2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1254"/>
    <d v="2010-12-31T23:59:00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1255"/>
    <d v="2013-12-01T16:17:3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1256"/>
    <d v="2012-02-12T17:03:5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1257"/>
    <d v="2011-04-02T20:03:1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1258"/>
    <d v="2013-08-31T09:40:1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1259"/>
    <d v="2014-06-08T22:59: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1260"/>
    <d v="2014-02-26T15:13:4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1261"/>
    <d v="2014-01-29T03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1262"/>
    <d v="2014-02-16T13:18:1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1263"/>
    <d v="2014-03-28T20:00:00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1264"/>
    <d v="2013-10-29T10:54:4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1265"/>
    <d v="2010-11-30T10:43:3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1266"/>
    <d v="2014-01-11T16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1267"/>
    <d v="2013-07-24T09:02:3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1268"/>
    <d v="2013-09-20T15:17: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1269"/>
    <d v="2016-04-15T19:00:0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1270"/>
    <d v="2012-03-25T14:34:0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1271"/>
    <d v="2013-11-13T12:24:1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1272"/>
    <d v="2010-06-14T23:00:0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1273"/>
    <d v="2014-08-31T12:31:3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1274"/>
    <d v="2012-08-30T11:33:4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1275"/>
    <d v="2013-08-07T15:49:47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1276"/>
    <d v="2009-08-31T23:00:00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1277"/>
    <d v="2012-09-04T08:29:0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1278"/>
    <d v="2014-06-24T21:00:0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1279"/>
    <d v="2014-03-23T20:22:50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1280"/>
    <d v="2011-03-01T13:10:54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1281"/>
    <d v="2013-07-28T12:50:36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1282"/>
    <d v="2013-12-08T23:59:00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1283"/>
    <d v="2013-03-10T23:00:0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284"/>
    <d v="2016-12-31T11:59:0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285"/>
    <d v="2015-06-20T08:59:3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286"/>
    <d v="2015-02-17T09:00:0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287"/>
    <d v="2015-06-12T09:54:1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288"/>
    <d v="2016-08-09T23:00: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289"/>
    <d v="2017-01-03T22:14:0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290"/>
    <d v="2015-04-23T01:59:0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291"/>
    <d v="2015-04-07T02:00:0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292"/>
    <d v="2015-10-06T17:59:0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293"/>
    <d v="2015-11-14T12:49:3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294"/>
    <d v="2015-10-19T06:00:0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295"/>
    <d v="2015-07-29T12:00:0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296"/>
    <d v="2016-03-13T19:12: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297"/>
    <d v="2016-05-01T12:55:5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298"/>
    <d v="2016-04-28T11:20:3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299"/>
    <d v="2015-07-14T14:32:39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300"/>
    <d v="2016-06-01T13:57:0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301"/>
    <d v="2015-07-20T22:00:0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302"/>
    <d v="2016-11-30T21:23:3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303"/>
    <d v="2016-07-31T06:00:0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1304"/>
    <d v="2017-03-12T22:40:0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1305"/>
    <d v="2016-07-21T12:30:0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1306"/>
    <d v="2014-12-04T05:58:5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1307"/>
    <d v="2016-02-17T07:04:3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1308"/>
    <d v="2016-10-08T09:43:3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1309"/>
    <d v="2015-10-15T16:11:0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1310"/>
    <d v="2016-08-19T11:00:5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1311"/>
    <d v="2016-11-30T15:15:1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1312"/>
    <d v="2015-04-18T11:52:0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1313"/>
    <d v="2016-03-03T12:01:5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1314"/>
    <d v="2016-10-21T11:04:2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1315"/>
    <d v="2015-11-05T20:00:0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1316"/>
    <d v="2016-02-28T18:05:09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1317"/>
    <d v="2016-07-21T09:00:0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1318"/>
    <d v="2015-01-10T20:02:5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1319"/>
    <d v="2014-07-11T11:00:0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1320"/>
    <d v="2016-12-30T18:00:0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1321"/>
    <d v="2016-12-23T12:58:5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1322"/>
    <d v="2015-05-21T10:45:2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1323"/>
    <d v="2016-04-26T01:55:0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1324"/>
    <d v="2016-10-13T10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1325"/>
    <d v="2016-12-29T21:03:5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1326"/>
    <d v="2015-01-15T14:00:2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1327"/>
    <d v="2015-05-29T11:17:1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1328"/>
    <d v="2016-10-14T10:25:3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1329"/>
    <d v="2014-12-02T01:19:0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1330"/>
    <d v="2016-07-01T23:00: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1331"/>
    <d v="2016-08-17T07:05:5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1332"/>
    <d v="2017-01-26T20:26:4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1333"/>
    <d v="2014-07-15T21:33:4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1334"/>
    <d v="2016-03-11T13:34:4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1335"/>
    <d v="2015-12-05T17:28:2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1336"/>
    <d v="2014-12-17T15:43:4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1337"/>
    <d v="2017-03-03T08:51:1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1338"/>
    <d v="2015-08-02T14:17:1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1339"/>
    <d v="2014-12-08T11:31:5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1340"/>
    <d v="2014-08-15T09:17:3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1341"/>
    <d v="2016-10-01T09:58:3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1342"/>
    <d v="2015-07-17T14:35:39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1343"/>
    <d v="2016-08-18T22:59:0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1344"/>
    <d v="2016-06-30T13:57:1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1345"/>
    <d v="2014-07-14T14:32:3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1346"/>
    <d v="2013-06-26T20:49:1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1347"/>
    <d v="2015-03-07T10:18:4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1348"/>
    <d v="2014-12-18T07:08:5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1349"/>
    <d v="2015-12-16T01:59:0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1350"/>
    <d v="2015-12-25T19:18:5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1351"/>
    <d v="2016-02-12T12:45:44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1352"/>
    <d v="2015-09-04T22:59:0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1353"/>
    <d v="2013-03-10T19:00:0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1354"/>
    <d v="2016-06-11T14:22:5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1355"/>
    <d v="2012-11-30T05:00:00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1356"/>
    <d v="2013-07-04T19:56:00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1357"/>
    <d v="2013-03-01T00:59:00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1358"/>
    <d v="2011-06-25T08:42:0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1359"/>
    <d v="2011-07-06T14:33:1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1360"/>
    <d v="2012-08-02T16:37:00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1361"/>
    <d v="2014-06-21T12:12:5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1362"/>
    <d v="2013-09-07T17:25:3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1363"/>
    <d v="2016-02-15T02:59: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1364"/>
    <d v="2015-01-07T11:41: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1365"/>
    <d v="2015-03-16T11:35:5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1366"/>
    <d v="2014-11-26T19:54:2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1367"/>
    <d v="2015-11-13T20:04:1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1368"/>
    <d v="2015-06-14T23:34:5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1369"/>
    <d v="2014-04-11T09:15:4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1370"/>
    <d v="2013-10-15T19:04:5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1371"/>
    <d v="2015-05-07T13:12:22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1372"/>
    <d v="2012-07-12T12:45:3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1373"/>
    <d v="2016-12-30T17:50:3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1374"/>
    <d v="2016-03-24T21:53:08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1375"/>
    <d v="2017-01-14T20:35: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1376"/>
    <d v="2016-12-03T12:03: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1377"/>
    <d v="2017-02-02T23:11:00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1378"/>
    <d v="2016-08-01T13:13:3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1379"/>
    <d v="2015-06-05T06:47:5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1380"/>
    <d v="2015-06-08T21:00:0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1381"/>
    <d v="2016-12-29T00:08:4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1382"/>
    <d v="2013-05-06T14:12:1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1383"/>
    <d v="2016-12-22T20:47:58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1384"/>
    <d v="2015-07-05T12:38:4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1385"/>
    <d v="2016-04-29T07:11:0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1386"/>
    <d v="2015-07-29T10:31:2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1387"/>
    <d v="2015-06-02T23:30:0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1388"/>
    <d v="2016-10-17T11:14:0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1389"/>
    <d v="2016-08-13T06:32:37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1390"/>
    <d v="2015-04-27T12:12:00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1391"/>
    <d v="2015-08-21T23:59:0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1392"/>
    <d v="2016-03-02T22:43:06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1393"/>
    <d v="2016-08-01T11:22:0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1394"/>
    <d v="2017-02-28T22:00:00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1395"/>
    <d v="2017-01-14T16:48:0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1396"/>
    <d v="2015-02-13T18:58:0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1397"/>
    <d v="2016-10-27T16:19:0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1398"/>
    <d v="2016-07-05T15:58: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1399"/>
    <d v="2014-10-06T19:06:1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1400"/>
    <d v="2016-06-12T00:30:0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1401"/>
    <d v="2013-05-26T18:54:3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1402"/>
    <d v="2015-04-30T19:16:5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1403"/>
    <d v="2013-07-25T20:30:3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404"/>
    <d v="2015-02-22T07:14:4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405"/>
    <d v="2014-11-28T12:20:0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1406"/>
    <d v="2015-12-12T05:00: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407"/>
    <d v="2014-08-12T07:52:5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408"/>
    <d v="2015-11-13T16:55:5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409"/>
    <d v="2014-12-31T23:12:15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1410"/>
    <d v="2016-06-03T02:38:4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411"/>
    <d v="2015-02-05T20:25: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412"/>
    <d v="2014-12-03T20:31:3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1413"/>
    <d v="2016-02-20T05:29:3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414"/>
    <d v="2017-01-03T01:04:27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415"/>
    <d v="2015-08-16T11:13:1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416"/>
    <d v="2015-11-21T18:13:39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417"/>
    <d v="2015-09-15T06:11:0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1418"/>
    <d v="2016-02-25T05:57:14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419"/>
    <d v="2016-10-09T05:56:59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420"/>
    <d v="2016-06-28T11:01:26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1421"/>
    <d v="2015-02-08T16:58:29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1422"/>
    <d v="2016-09-21T00:45: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1423"/>
    <d v="2016-01-01T03:38:5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424"/>
    <d v="2016-11-15T13:13: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425"/>
    <d v="2015-04-28T22:09:19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1426"/>
    <d v="2015-08-24T04:22: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1427"/>
    <d v="2016-09-18T15:26:2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1428"/>
    <d v="2016-04-02T03:06:57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429"/>
    <d v="2015-04-09T20:27: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430"/>
    <d v="2014-12-19T14:31: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431"/>
    <d v="2015-11-26T01:03:3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432"/>
    <d v="2015-07-20T13:43:48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1433"/>
    <d v="2016-12-10T06:00: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1434"/>
    <d v="2015-06-08T10:00:0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1435"/>
    <d v="2015-10-11T13:43:4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1436"/>
    <d v="2016-02-21T03:24:1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437"/>
    <d v="2014-07-12T23:59:0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1438"/>
    <d v="2016-04-27T08:55: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1439"/>
    <d v="2015-03-07T14:55:0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1440"/>
    <d v="2016-05-26T12:57:4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441"/>
    <d v="2015-09-11T13:22:49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442"/>
    <d v="2016-05-25T10:29:18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1443"/>
    <d v="2017-01-02T17:13:29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1444"/>
    <d v="2015-09-12T15:57:4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1445"/>
    <d v="2015-06-14T08:00:5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1446"/>
    <d v="2016-04-21T05:44:38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447"/>
    <d v="2016-07-08T12:32:1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1448"/>
    <d v="2015-05-22T00:25: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449"/>
    <d v="2015-05-10T14:28:25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450"/>
    <d v="2016-02-19T23:06:37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451"/>
    <d v="2014-11-18T19:00:59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452"/>
    <d v="2014-07-28T11:52:43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1453"/>
    <d v="2017-04-15T10:42:27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1454"/>
    <d v="2016-04-24T16:59: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455"/>
    <d v="2014-09-05T08:39: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1456"/>
    <d v="2017-01-03T11:02:4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457"/>
    <d v="2015-11-11T17:30:44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458"/>
    <d v="2014-08-10T23:00: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1459"/>
    <d v="2015-12-02T12:25: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460"/>
    <d v="2014-11-30T18:45: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461"/>
    <d v="2014-10-20T19:00:00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462"/>
    <d v="2013-04-10T10:54:3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463"/>
    <d v="2013-04-07T15:52:1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464"/>
    <d v="2013-02-16T10:52:3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465"/>
    <d v="2012-03-21T22:00:00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466"/>
    <d v="2016-01-12T00:00:0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467"/>
    <d v="2012-03-25T13:14:4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468"/>
    <d v="2011-06-11T19:20:4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469"/>
    <d v="2013-02-15T09:21: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470"/>
    <d v="2012-12-28T14:51: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471"/>
    <d v="2015-04-09T17:58:5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472"/>
    <d v="2013-10-16T08:01:4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473"/>
    <d v="2012-03-01T18:30:39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474"/>
    <d v="2013-09-13T12:28: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475"/>
    <d v="2014-12-19T23:59:00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476"/>
    <d v="2011-09-09T20:00:2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477"/>
    <d v="2011-12-22T22:00:0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478"/>
    <d v="2013-05-14T15:55:1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479"/>
    <d v="2014-05-09T22:59:00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480"/>
    <d v="2013-07-26T12:00:00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1481"/>
    <d v="2013-11-02T17:09:0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1482"/>
    <d v="2012-09-07T02:51: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1483"/>
    <d v="2016-07-21T23:37:5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484"/>
    <d v="2012-07-21T09:51: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1485"/>
    <d v="2015-06-20T14:06:1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1486"/>
    <d v="2015-02-26T23:02:41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487"/>
    <d v="2016-08-02T17:01:1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1488"/>
    <d v="2014-01-05T08:31: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489"/>
    <d v="2012-11-15T10:40:52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1490"/>
    <d v="2013-10-02T08:27:5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1491"/>
    <d v="2015-02-15T10:38: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1492"/>
    <d v="2011-06-18T16:14:0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493"/>
    <d v="2013-06-16T15:47:55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1494"/>
    <d v="2015-04-03T10:38:0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495"/>
    <d v="2011-08-27T13:57:1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496"/>
    <d v="2014-09-16T06:24:19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1497"/>
    <d v="2013-07-31T14:43: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1498"/>
    <d v="2014-09-03T18:36:18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1499"/>
    <d v="2016-08-04T19:10:3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1500"/>
    <d v="2013-05-01T16:42:3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1501"/>
    <d v="2015-07-08T09:00:2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1502"/>
    <d v="2016-03-25T17:00:0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1503"/>
    <d v="2016-10-23T03:20: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1504"/>
    <d v="2014-06-10T03:33:0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1505"/>
    <d v="2016-03-22T15:01:0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1506"/>
    <d v="2014-07-24T13:51:4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1507"/>
    <d v="2010-05-15T03:10:0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1508"/>
    <d v="2014-06-27T09:44:4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1509"/>
    <d v="2017-02-14T17:59: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1510"/>
    <d v="2014-07-19T04:14:3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1511"/>
    <d v="2015-11-18T10:00:0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1512"/>
    <d v="2017-02-05T11:25: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1513"/>
    <d v="2014-07-16T10:17:4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1514"/>
    <d v="2015-09-27T09:20:4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1515"/>
    <d v="2016-03-16T00:04: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1516"/>
    <d v="2016-10-06T09:00:0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1517"/>
    <d v="2014-12-06T01:00:0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1518"/>
    <d v="2014-05-31T14:40:52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1519"/>
    <d v="2014-06-20T16:59:0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1520"/>
    <d v="2014-12-18T23:00:0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1521"/>
    <d v="2016-06-06T23:01: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1522"/>
    <d v="2014-10-17T14:55: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1523"/>
    <d v="2014-12-22T19:00:0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1524"/>
    <d v="2017-02-20T07:01:3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1525"/>
    <d v="2016-08-18T11:52:1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1526"/>
    <d v="2016-01-19T01:37:2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1527"/>
    <d v="2017-03-14T08:24:4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1528"/>
    <d v="2017-01-31T19:00:0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1529"/>
    <d v="2015-03-19T09:05: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1530"/>
    <d v="2015-10-23T13:24:5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1531"/>
    <d v="2014-11-30T22:00:0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1532"/>
    <d v="2016-02-15T10:00:0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1533"/>
    <d v="2016-05-01T22:59:0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1534"/>
    <d v="2015-09-04T11:11:0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1535"/>
    <d v="2016-05-23T17:00:0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1536"/>
    <d v="2015-08-27T14:15:1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1537"/>
    <d v="2016-08-06T13:00:0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1538"/>
    <d v="2015-01-22T13:46:1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1539"/>
    <d v="2017-01-03T17:03:3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1540"/>
    <d v="2014-11-25T20:15:0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1541"/>
    <d v="2014-12-31T12:05:38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1542"/>
    <d v="2015-06-30T18:55: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1543"/>
    <d v="2014-11-22T08:13:5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1544"/>
    <d v="2015-03-31T19:18: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1545"/>
    <d v="2015-03-02T16:16: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1546"/>
    <d v="2014-09-17T00:06:3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1547"/>
    <d v="2017-02-23T05:14:42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1548"/>
    <d v="2015-11-08T17:10:2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1549"/>
    <d v="2015-11-02T23:15:5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1550"/>
    <d v="2016-05-12T05:47: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1551"/>
    <d v="2015-05-27T14:47:19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1552"/>
    <d v="2014-09-30T22:59:0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1553"/>
    <d v="2015-09-02T01:47:27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1554"/>
    <d v="2015-08-02T01:03:1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1555"/>
    <d v="2015-09-17T12:00:0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1556"/>
    <d v="2016-07-03T22:40: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1557"/>
    <d v="2014-09-20T10:40:3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1558"/>
    <d v="2015-08-28T07:12:0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1559"/>
    <d v="2015-04-28T20:16:39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1560"/>
    <d v="2014-11-12T20:29:5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1561"/>
    <d v="2013-11-06T21:00:0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562"/>
    <d v="2009-12-01T19:50: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1563"/>
    <d v="2014-03-14T11:49:1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1564"/>
    <d v="2015-05-28T15:05: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1565"/>
    <d v="2011-06-08T12:31: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1566"/>
    <d v="2016-07-27T17:00:0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1567"/>
    <d v="2014-02-16T19:00:0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1568"/>
    <d v="2014-12-23T20:29:4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569"/>
    <d v="2013-05-25T11:18:34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1570"/>
    <d v="2016-04-08T13:31:2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1571"/>
    <d v="2015-06-19T13:28:0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1572"/>
    <d v="2016-02-28T18:59:0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1573"/>
    <d v="2017-03-31T22:59: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1574"/>
    <d v="2015-02-17T17:15: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1575"/>
    <d v="2014-07-09T07:34: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1576"/>
    <d v="2015-06-30T16:06:0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1577"/>
    <d v="2012-07-24T15:20:4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1578"/>
    <d v="2010-09-01T21:00:0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1579"/>
    <d v="2013-08-28T18:54:5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580"/>
    <d v="2012-05-20T20:12:06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1581"/>
    <d v="2015-12-19T05:46:3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1582"/>
    <d v="2015-10-26T16:20: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1583"/>
    <d v="2014-09-25T16:43:11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1584"/>
    <d v="2014-05-30T10:35:0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1585"/>
    <d v="2016-12-25T06:00:0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1586"/>
    <d v="2015-04-04T20:30:22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1587"/>
    <d v="2014-12-13T17:49:25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1588"/>
    <d v="2015-01-31T15:12:0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1589"/>
    <d v="2015-10-09T18:38:0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1590"/>
    <d v="2015-09-23T15:34:24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1591"/>
    <d v="2016-04-03T11:25:41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1592"/>
    <d v="2015-03-27T19:44:4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1593"/>
    <d v="2015-02-28T15:17:3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1594"/>
    <d v="2016-05-15T11:21: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1595"/>
    <d v="2014-06-18T15:13: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1596"/>
    <d v="2014-12-13T06:19:2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1597"/>
    <d v="2016-09-20T03:29:57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1598"/>
    <d v="2015-07-26T11:00:58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1599"/>
    <d v="2016-04-08T06:56:1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1600"/>
    <d v="2014-07-15T00:11:0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1601"/>
    <d v="2011-05-04T21:13:5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1602"/>
    <d v="2011-10-14T18:00: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1603"/>
    <d v="2012-01-27T23:04:1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1604"/>
    <d v="2012-03-17T14:17:1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1605"/>
    <d v="2011-08-01T02:00:00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1606"/>
    <d v="2011-03-23T20:40:3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1607"/>
    <d v="2012-06-14T14:24: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1608"/>
    <d v="2014-01-01T00:26:00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1609"/>
    <d v="2011-11-02T03:00:00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1610"/>
    <d v="2012-12-15T17:11:50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1611"/>
    <d v="2013-06-04T19:00:3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1612"/>
    <d v="2013-01-02T15:59:4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1613"/>
    <d v="2012-07-21T20:40: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1614"/>
    <d v="2014-08-03T12:00:00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1615"/>
    <d v="2011-12-12T21:13:1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1616"/>
    <d v="2012-11-22T17:00:00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1617"/>
    <d v="2013-11-01T14:00:00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1618"/>
    <d v="2013-03-08T10:42:1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1619"/>
    <d v="2014-09-14T23:28:0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1620"/>
    <d v="2013-02-23T03:09:00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1621"/>
    <d v="2012-05-27T22:59:0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1622"/>
    <d v="2014-12-17T02:59:00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1623"/>
    <d v="2013-08-27T11:31:29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1624"/>
    <d v="2013-01-09T03:48:5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1625"/>
    <d v="2012-09-11T11:47:3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1626"/>
    <d v="2013-12-01T16:21:0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1627"/>
    <d v="2012-11-25T23:59:0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1628"/>
    <d v="2014-06-17T12:41:2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1629"/>
    <d v="2014-02-20T15:48:5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1630"/>
    <d v="2012-03-02T01:59:00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1631"/>
    <d v="2012-10-12T15:37:4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1632"/>
    <d v="2011-09-24T03:10:5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1633"/>
    <d v="2012-01-16T00:00: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1634"/>
    <d v="2011-06-02T00:59:00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1635"/>
    <d v="2016-07-11T15:51:0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1636"/>
    <d v="2011-06-11T23:00:00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1637"/>
    <d v="2009-12-31T18:39:0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1638"/>
    <d v="2013-02-28T16:25:00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1639"/>
    <d v="2012-03-03T10:39:2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1640"/>
    <d v="2010-08-02T20:59:0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1641"/>
    <d v="2014-12-19T09:19:0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1642"/>
    <d v="2011-06-13T19:35: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1643"/>
    <d v="2012-09-24T14:46: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1644"/>
    <d v="2012-11-21T21:26:0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1645"/>
    <d v="2013-09-18T09:49: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1646"/>
    <d v="2014-08-14T13:11:0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1647"/>
    <d v="2012-06-09T04:49:3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1648"/>
    <d v="2011-03-20T10:54:4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1649"/>
    <d v="2014-05-23T11:25:5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1650"/>
    <d v="2013-10-09T05:27:1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1651"/>
    <d v="2011-04-26T01:59: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1652"/>
    <d v="2013-11-24T07:49:5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1653"/>
    <d v="2011-04-24T15:01:3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1654"/>
    <d v="2012-04-18T16:22:4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1655"/>
    <d v="2012-04-05T13:00:20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1656"/>
    <d v="2012-12-13T17:17:3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1657"/>
    <d v="2012-05-24T13:46:0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1658"/>
    <d v="2012-12-18T09:20:00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1659"/>
    <d v="2013-12-17T07:00:00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1660"/>
    <d v="2016-04-30T16:59:00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1661"/>
    <d v="2016-01-17T16:00:0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1662"/>
    <d v="2011-12-31T00:45:36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1663"/>
    <d v="2015-01-31T19:31:4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1664"/>
    <d v="2012-03-15T22:59:0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1665"/>
    <d v="2011-02-21T22:00:0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1666"/>
    <d v="2013-03-28T00:04:3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1667"/>
    <d v="2014-03-11T01:59:0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1668"/>
    <d v="2011-11-27T23:35:39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1669"/>
    <d v="2016-05-31T16:14:3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1670"/>
    <d v="2010-07-04T23:00:00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1671"/>
    <d v="2016-08-01T08:03:3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1672"/>
    <d v="2012-06-04T10:45:3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1673"/>
    <d v="2015-03-06T16:04: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1674"/>
    <d v="2016-08-18T01:59:00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1675"/>
    <d v="2011-10-16T17:03:0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1676"/>
    <d v="2012-04-20T22:59:0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1677"/>
    <d v="2016-04-16T00:59:0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1678"/>
    <d v="2014-02-06T15:31:1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1679"/>
    <d v="2011-07-21T20:39:0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1680"/>
    <d v="2014-07-12T13:11:0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1681"/>
    <d v="2017-03-28T21:00:0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1682"/>
    <d v="2017-04-13T23:07:4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1683"/>
    <d v="2017-04-07T13:45:3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1684"/>
    <d v="2017-03-17T13:34:0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1685"/>
    <d v="2017-03-24T00:00:2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1686"/>
    <d v="2017-04-27T14:15:1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1687"/>
    <d v="2017-04-10T15:15:0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1688"/>
    <d v="2017-04-09T06:49:5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1689"/>
    <d v="2017-03-16T16:37:1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1690"/>
    <d v="2017-04-06T04:20:4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1691"/>
    <d v="2017-04-02T20:00:0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1692"/>
    <d v="2017-03-26T18:59:0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1693"/>
    <d v="2017-04-09T15:00: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1694"/>
    <d v="2017-03-26T23:36: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1695"/>
    <d v="2017-04-09T20:00:0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1696"/>
    <d v="2017-03-31T19:40:1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1697"/>
    <d v="2017-04-09T18:47: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1698"/>
    <d v="2017-03-25T22:33: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1699"/>
    <d v="2017-04-11T15:44: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1700"/>
    <d v="2017-03-31T23:00:0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1701"/>
    <d v="2015-01-15T10:56:4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1702"/>
    <d v="2015-03-30T14:52:3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1703"/>
    <d v="2015-08-31T01:45:3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1704"/>
    <d v="2015-02-15T22:21:1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1705"/>
    <d v="2015-09-09T11:00: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1706"/>
    <d v="2015-08-23T02:21:12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1707"/>
    <d v="2016-03-28T11:18:1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1708"/>
    <d v="2016-05-01T15:48:26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1709"/>
    <d v="2014-08-31T14:39:0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1710"/>
    <d v="2016-01-18T08:00: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1711"/>
    <d v="2014-09-01T10:30:34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1712"/>
    <d v="2015-06-30T16:55:53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1713"/>
    <d v="2014-10-05T14:13:3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1714"/>
    <d v="2015-05-01T17:02:4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1715"/>
    <d v="2015-03-30T22:22: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1716"/>
    <d v="2016-12-09T09:51:39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1717"/>
    <d v="2016-04-20T23:00:0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1718"/>
    <d v="2016-05-13T23:59: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1719"/>
    <d v="2014-09-17T07:49:5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1720"/>
    <d v="2014-11-09T14:47:51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1721"/>
    <d v="2015-12-11T06:04:23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1722"/>
    <d v="2016-04-02T19:10: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1723"/>
    <d v="2015-07-01T01:00:0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1724"/>
    <d v="2014-10-30T17:22:42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1725"/>
    <d v="2014-08-24T18:14: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1726"/>
    <d v="2014-06-27T17:04:2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1727"/>
    <d v="2015-04-05T06:00: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1728"/>
    <d v="2015-10-21T10:01: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1729"/>
    <d v="2016-06-09T20:15:06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1730"/>
    <d v="2015-10-24T21:06:23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1731"/>
    <d v="2015-06-11T10:00: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1732"/>
    <d v="2016-01-16T00:00: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1733"/>
    <d v="2016-09-13T16:30: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1734"/>
    <d v="2015-05-07T19:52:36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1735"/>
    <d v="2016-08-07T14:32:2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1736"/>
    <d v="2015-11-08T16:40:3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1737"/>
    <d v="2015-07-20T17:46:3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1738"/>
    <d v="2014-10-02T15:59:02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1739"/>
    <d v="2016-05-04T14:58:5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1740"/>
    <d v="2015-07-16T14:37:02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1741"/>
    <d v="2015-06-10T10:04:3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1742"/>
    <d v="2017-01-07T16:00:0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1743"/>
    <d v="2016-08-26T22:59: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1744"/>
    <d v="2015-03-08T08:31:1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1745"/>
    <d v="2016-12-21T21:00:0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1746"/>
    <d v="2016-11-23T21:00:0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1747"/>
    <d v="2015-11-13T10:00:0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1748"/>
    <d v="2015-09-02T17:49:0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1749"/>
    <d v="2017-03-01T14:00:0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1750"/>
    <d v="2016-04-19T15:05:0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1751"/>
    <d v="2015-03-19T12:45:2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1752"/>
    <d v="2016-10-14T01:04:4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1753"/>
    <d v="2016-03-21T11:59:2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1754"/>
    <d v="2015-04-03T15:02:3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1755"/>
    <d v="2015-10-05T13:56: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1756"/>
    <d v="2016-08-28T23:01:09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1757"/>
    <d v="2017-01-28T14:29:0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1758"/>
    <d v="2016-07-14T17:56:3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1759"/>
    <d v="2015-03-25T13:53:4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1760"/>
    <d v="2016-02-25T11:08:3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1761"/>
    <d v="2015-09-12T08:37:4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1762"/>
    <d v="2016-03-11T18:34:0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1763"/>
    <d v="2016-10-23T15:50:4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1764"/>
    <d v="2014-08-03T06:39:3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1765"/>
    <d v="2014-08-13T18:31:5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1766"/>
    <d v="2014-08-25T15:38:08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1767"/>
    <d v="2014-08-03T10:48:0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1768"/>
    <d v="2014-09-27T08:27:2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1769"/>
    <d v="2015-01-13T14:39:1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1770"/>
    <d v="2014-10-14T13:43:1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1771"/>
    <d v="2014-10-23T18:30:4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1772"/>
    <d v="2014-07-06T12:13:5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1773"/>
    <d v="2015-01-19T13:14:5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1774"/>
    <d v="2014-11-29T09:59:0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1775"/>
    <d v="2014-10-24T18:26:0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1776"/>
    <d v="2014-10-29T17:57:51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1777"/>
    <d v="2015-02-20T03:34:1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1778"/>
    <d v="2015-03-27T14:43:1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1779"/>
    <d v="2016-09-02T11:36: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1780"/>
    <d v="2016-07-02T09:25:1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1781"/>
    <d v="2016-09-15T09:49: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1782"/>
    <d v="2016-02-21T08:48: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1783"/>
    <d v="2015-05-21T17:47:58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1784"/>
    <d v="2015-01-30T22:25:0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1785"/>
    <d v="2014-10-15T19:00:0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1786"/>
    <d v="2014-12-15T08:12:5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1787"/>
    <d v="2015-04-04T09:43:57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1788"/>
    <d v="2014-10-31T17:45:4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1789"/>
    <d v="2015-01-12T01:00:0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1790"/>
    <d v="2015-02-05T11:11:1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1791"/>
    <d v="2015-01-29T12:46:0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1792"/>
    <d v="2015-08-10T01:59:0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1793"/>
    <d v="2014-11-27T17:24: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1794"/>
    <d v="2015-02-11T08:13:4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1795"/>
    <d v="2016-10-14T11:00:0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1796"/>
    <d v="2016-07-24T05:32:46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1797"/>
    <d v="2016-12-15T08:39:4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1798"/>
    <d v="2016-02-04T02:50:3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1799"/>
    <d v="2014-11-11T16:13:2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1800"/>
    <d v="2016-10-10T09:32:5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1801"/>
    <d v="2015-12-15T07:10:0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1802"/>
    <d v="2015-06-27T16:59:0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1803"/>
    <d v="2015-02-13T20:43:0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1804"/>
    <d v="2015-11-14T12:16:4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1805"/>
    <d v="2015-10-02T13:00:0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1806"/>
    <d v="2014-09-30T10:19: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1807"/>
    <d v="2014-09-27T20:38:3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1808"/>
    <d v="2017-02-11T11:20:3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1809"/>
    <d v="2015-03-01T16:47:19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1810"/>
    <d v="2014-08-21T16:50:26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1811"/>
    <d v="2014-10-23T23:00:0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1812"/>
    <d v="2016-07-03T02:38:5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1813"/>
    <d v="2014-08-08T16:20:12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1814"/>
    <d v="2015-02-28T02:32: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1815"/>
    <d v="2015-07-01T16:45:37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1816"/>
    <d v="2016-07-25T14:00:0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1817"/>
    <d v="2017-01-30T01:59:0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1818"/>
    <d v="2015-04-02T23:37:3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1819"/>
    <d v="2014-07-30T13:03: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1820"/>
    <d v="2015-03-31T20:01:3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1821"/>
    <d v="2012-03-03T02:39:27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1822"/>
    <d v="2014-01-31T14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1823"/>
    <d v="2012-10-24T11:26: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1824"/>
    <d v="2014-01-07T21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1825"/>
    <d v="2013-07-11T15:01:4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1826"/>
    <d v="2014-02-17T17:10:17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1827"/>
    <d v="2011-03-03T02:49:2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1828"/>
    <d v="2014-05-09T17:00: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1829"/>
    <d v="2011-01-21T17:00:00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1830"/>
    <d v="2014-02-24T11:25:0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1831"/>
    <d v="2012-05-12T18:54:2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1832"/>
    <d v="2011-03-04T07:57:07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1833"/>
    <d v="2013-03-02T02:59: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1834"/>
    <d v="2015-01-24T18:08:1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1835"/>
    <d v="2016-03-31T10:51: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1836"/>
    <d v="2013-02-17T14:25:2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1837"/>
    <d v="2012-03-17T19:08:5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1838"/>
    <d v="2011-09-30T22:00: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1839"/>
    <d v="2016-10-01T12:19:4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1840"/>
    <d v="2013-05-06T23:59:0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1841"/>
    <d v="2014-05-19T23:59:0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1842"/>
    <d v="2015-03-02T00:59:0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1843"/>
    <d v="2011-02-20T18:52:3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1844"/>
    <d v="2011-06-10T22:00:0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1845"/>
    <d v="2016-06-16T23:55: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1846"/>
    <d v="2012-12-15T10:36:1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1847"/>
    <d v="2015-04-21T00:40:3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1848"/>
    <d v="2011-07-31T01:59:00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1849"/>
    <d v="2012-10-17T15:17:3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1850"/>
    <d v="2014-07-10T18:01:4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1851"/>
    <d v="2014-07-27T20:00: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1852"/>
    <d v="2015-04-24T19:00:00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1853"/>
    <d v="2012-11-13T21:26:5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1854"/>
    <d v="2013-05-23T19:30:3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1855"/>
    <d v="2014-01-06T07:55:4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1856"/>
    <d v="2014-07-18T15:31:1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1857"/>
    <d v="2014-09-12T13:26: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1858"/>
    <d v="2011-12-16T00:48: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1859"/>
    <d v="2011-09-22T13:28:4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1860"/>
    <d v="2014-02-06T12:01:24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861"/>
    <d v="2015-01-26T02:12: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1862"/>
    <d v="2017-03-08T02:30:0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1863"/>
    <d v="2014-06-12T14:08:0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1864"/>
    <d v="2014-05-04T12:11:4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1865"/>
    <d v="2016-11-06T04:49:0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1866"/>
    <d v="2017-02-28T23:00: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1867"/>
    <d v="2016-11-05T17:11:5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1868"/>
    <d v="2015-12-15T02:59:0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869"/>
    <d v="2017-01-03T19:04:09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1870"/>
    <d v="2016-01-30T23:17:0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1871"/>
    <d v="2014-11-20T14:48: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1872"/>
    <d v="2015-06-29T22:06:4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1873"/>
    <d v="2015-07-08T11:45: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1874"/>
    <d v="2016-06-28T18:15:3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1875"/>
    <d v="2016-08-06T16:35:0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1876"/>
    <d v="2014-06-16T01:50:05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877"/>
    <d v="2015-02-28T19:42:05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1878"/>
    <d v="2014-06-12T19:12:35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1879"/>
    <d v="2016-03-14T09:35:29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1880"/>
    <d v="2016-03-30T07:36: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1881"/>
    <d v="2015-03-09T21:39: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1882"/>
    <d v="2012-07-10T18:48:00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1883"/>
    <d v="2012-04-08T16:45:0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1884"/>
    <d v="2012-11-27T07:00:00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1885"/>
    <d v="2012-08-10T17:00:00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1886"/>
    <d v="2014-11-12T17:45:3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1887"/>
    <d v="2015-12-03T16:30:0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1888"/>
    <d v="2010-05-31T23:59:00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1889"/>
    <d v="2013-03-11T13:02:2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1890"/>
    <d v="2012-12-15T13:52:0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1891"/>
    <d v="2010-07-22T01:00:00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1892"/>
    <d v="2011-06-07T10:18: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1893"/>
    <d v="2011-04-15T22:59:00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1894"/>
    <d v="2012-02-12T16:43:0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1895"/>
    <d v="2015-10-20T12:55:2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1896"/>
    <d v="2012-04-12T12:02:4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1897"/>
    <d v="2014-03-04T16:00:00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1898"/>
    <d v="2016-02-01T13:00:00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1899"/>
    <d v="2015-03-25T16:36:06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1900"/>
    <d v="2012-10-06T04:59:0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1901"/>
    <d v="2015-05-22T08:00:0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1902"/>
    <d v="2015-03-04T13:57:27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1903"/>
    <d v="2017-01-27T13:29:5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1904"/>
    <d v="2016-01-02T11:27:0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1905"/>
    <d v="2014-09-07T17:13:14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1906"/>
    <d v="2016-06-23T11:06:2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1907"/>
    <d v="2014-05-23T09:05: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1908"/>
    <d v="2016-12-29T17:01:4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1909"/>
    <d v="2014-10-23T05:17:5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1910"/>
    <d v="2015-10-31T17:45:0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1911"/>
    <d v="2014-08-08T19:48:5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1912"/>
    <d v="2015-06-04T00:26:0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1913"/>
    <d v="2014-10-08T07:16:18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1914"/>
    <d v="2014-10-31T22:59: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1915"/>
    <d v="2014-09-01T20:10:2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1916"/>
    <d v="2016-11-07T13:12:5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1917"/>
    <d v="2017-02-10T01:28: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1918"/>
    <d v="2014-08-12T13:57:3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1919"/>
    <d v="2015-05-19T16:00:4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1920"/>
    <d v="2015-10-21T18:00:0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1921"/>
    <d v="2012-07-14T00:19:03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1922"/>
    <d v="2013-12-12T01:08:2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1923"/>
    <d v="2011-09-26T23:59:00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1924"/>
    <d v="2014-01-15T14:33: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1925"/>
    <d v="2013-10-10T19:00:0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1926"/>
    <d v="2010-11-01T19:26: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1927"/>
    <d v="2012-03-07T23:59:00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1928"/>
    <d v="2013-05-07T10:33: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1929"/>
    <d v="2011-07-04T19:31:06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1930"/>
    <d v="2013-07-07T08:24:4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1931"/>
    <d v="2012-05-21T22:30:0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1932"/>
    <d v="2012-01-24T14:26:13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1933"/>
    <d v="2014-09-26T22:08:2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1934"/>
    <d v="2011-12-25T00:00:0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1935"/>
    <d v="2014-06-20T23:59:0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1936"/>
    <d v="2011-12-06T00:59:0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1937"/>
    <d v="2012-06-14T22:59:00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1938"/>
    <d v="2013-07-02T00:00:00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1939"/>
    <d v="2013-03-10T17:38:28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1940"/>
    <d v="2011-06-14T22:59:00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1941"/>
    <d v="2014-05-15T01:58:5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1942"/>
    <d v="2011-07-04T14:52:2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1943"/>
    <d v="2016-08-11T01:28:3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1944"/>
    <d v="2014-05-01T09:01: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1945"/>
    <d v="2015-07-12T01:02:3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1946"/>
    <d v="2014-04-19T21:36: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1947"/>
    <d v="2009-11-23T00:59:0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1948"/>
    <d v="2016-06-06T12:02: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1949"/>
    <d v="2014-07-10T05:09:1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1950"/>
    <d v="2011-04-21T23:21:1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1951"/>
    <d v="2016-11-07T06:05: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1952"/>
    <d v="2013-10-16T09:33:3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1953"/>
    <d v="2012-03-01T22:00:0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1954"/>
    <d v="2016-03-12T00:00:0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1955"/>
    <d v="2012-05-23T14:00:0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1956"/>
    <d v="2015-04-18T16:10:0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1957"/>
    <d v="2012-10-26T21:21: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1958"/>
    <d v="2013-03-23T17:42:4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1959"/>
    <d v="2014-09-30T19:00:0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1960"/>
    <d v="2014-12-21T03:42: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1961"/>
    <d v="2012-10-05T22:59:0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1962"/>
    <d v="2014-05-13T13:43:5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1963"/>
    <d v="2014-09-16T05:18:5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1964"/>
    <d v="2016-04-22T01:32:5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1965"/>
    <d v="2012-01-11T20:00:0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1966"/>
    <d v="2014-08-14T07:58:1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1967"/>
    <d v="2014-05-01T10:55:2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1968"/>
    <d v="2016-12-03T10:05:1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1969"/>
    <d v="2016-08-05T14:01:0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1970"/>
    <d v="2013-04-19T22:38:2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1971"/>
    <d v="2013-11-14T23:00:0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1972"/>
    <d v="2012-11-17T20:17:2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1973"/>
    <d v="2016-08-06T02:00:0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1974"/>
    <d v="2013-08-19T03:01:0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1975"/>
    <d v="2013-03-10T13:07:3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1976"/>
    <d v="2013-07-13T16:35:2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1977"/>
    <d v="2015-12-19T02:59:0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1978"/>
    <d v="2012-06-12T02:00:0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1979"/>
    <d v="2015-11-18T23:59:0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1980"/>
    <d v="2016-04-03T07:01: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1981"/>
    <d v="2014-07-09T12:24: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1982"/>
    <d v="2016-12-04T10:04:47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1983"/>
    <d v="2016-09-02T02:00:0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1984"/>
    <d v="2014-11-30T14:58:0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1985"/>
    <d v="2016-08-02T18:00: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1986"/>
    <d v="2016-03-14T04:24:43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1987"/>
    <d v="2015-03-01T10:21:1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1988"/>
    <d v="2015-08-20T13:19:02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1989"/>
    <d v="2016-12-11T11:20:08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1990"/>
    <d v="2016-02-12T23:42:1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1991"/>
    <d v="2015-07-03T16:26:2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1992"/>
    <d v="2015-02-17T22:26: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1993"/>
    <d v="2015-12-21T09:07:17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1994"/>
    <d v="2016-12-06T20:09:02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1995"/>
    <d v="2015-07-16T16:38:5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1996"/>
    <d v="2014-07-10T14:40:1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1997"/>
    <d v="2014-08-26T17:20:12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1998"/>
    <d v="2014-07-31T21:50:3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1999"/>
    <d v="2014-11-13T07:35:0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2000"/>
    <d v="2016-01-06T17:50: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001"/>
    <d v="2015-06-12T15:00:0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002"/>
    <d v="2017-01-23T12:05: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003"/>
    <d v="2010-07-02T18:00:0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004"/>
    <d v="2014-07-10T09:31:0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005"/>
    <d v="2013-10-15T22:59:0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006"/>
    <d v="2014-12-03T08:00:4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007"/>
    <d v="2010-08-23T23:00:0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008"/>
    <d v="2011-09-19T09:30:2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009"/>
    <d v="2016-11-23T03:45:4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010"/>
    <d v="2016-08-18T18:54:5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011"/>
    <d v="2016-01-11T18:00:0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012"/>
    <d v="2015-02-05T14:44:0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013"/>
    <d v="2016-07-08T18:03:3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014"/>
    <d v="2013-03-24T23:08:5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015"/>
    <d v="2011-09-09T16:02: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016"/>
    <d v="2013-03-09T16:08:1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017"/>
    <d v="2012-03-23T23:00:0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018"/>
    <d v="2015-08-13T03:46:4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019"/>
    <d v="2016-09-22T12:00:2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020"/>
    <d v="2014-05-14T18:04:0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021"/>
    <d v="2014-09-23T20:41:3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022"/>
    <d v="2016-06-11T08:39:3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023"/>
    <d v="2015-06-11T05:05:5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024"/>
    <d v="2012-08-12T22:00:0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025"/>
    <d v="2015-06-10T23:25:46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026"/>
    <d v="2014-04-20T22:59:0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027"/>
    <d v="2015-03-30T13:31:5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028"/>
    <d v="2010-03-15T16:55:0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029"/>
    <d v="2014-08-26T19:31:2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030"/>
    <d v="2012-11-29T18:54:5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031"/>
    <d v="2015-01-08T20:00:0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032"/>
    <d v="2016-12-15T00:00:0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033"/>
    <d v="2014-04-25T20:58:3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034"/>
    <d v="2015-05-07T01:58:0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035"/>
    <d v="2015-12-18T20:00:0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036"/>
    <d v="2014-05-09T15:45:1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037"/>
    <d v="2013-12-30T01:02:3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038"/>
    <d v="2013-07-01T13:00: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039"/>
    <d v="2016-11-30T23:59:0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040"/>
    <d v="2013-11-15T18:15:0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041"/>
    <d v="2016-11-10T08:37:07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042"/>
    <d v="2016-01-22T11:59:3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043"/>
    <d v="2016-12-10T23:59:0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044"/>
    <d v="2015-06-13T11:25:1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045"/>
    <d v="2012-07-08T21:07:2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046"/>
    <d v="2013-05-22T23:07: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047"/>
    <d v="2015-04-16T19:00:0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048"/>
    <d v="2013-05-23T10:38:1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049"/>
    <d v="2013-12-02T17:59:0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050"/>
    <d v="2015-05-30T20:42:5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051"/>
    <d v="2013-12-25T19:32:17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052"/>
    <d v="2016-02-19T21:00: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053"/>
    <d v="2015-11-25T10:49:1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054"/>
    <d v="2014-05-02T07:30:1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055"/>
    <d v="2014-12-02T23:00:0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056"/>
    <d v="2013-04-17T13:15:4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057"/>
    <d v="2016-02-26T06:52:1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058"/>
    <d v="2015-03-02T15:00:0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059"/>
    <d v="2016-01-31T16:59:0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060"/>
    <d v="2014-07-23T10:25:5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061"/>
    <d v="2016-12-31T13:20: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062"/>
    <d v="2016-03-24T03:11:3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063"/>
    <d v="2016-05-15T12:35:0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064"/>
    <d v="2013-05-31T07:00:0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065"/>
    <d v="2013-12-25T03:00:2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066"/>
    <d v="2014-08-23T13:31:2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067"/>
    <d v="2015-05-24T15:29:3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068"/>
    <d v="2016-10-20T15:11:5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069"/>
    <d v="2016-01-02T18:19:5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070"/>
    <d v="2016-06-28T10:45:2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071"/>
    <d v="2016-10-02T01:41:2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072"/>
    <d v="2016-05-07T08:57:1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073"/>
    <d v="2015-05-08T11:01:58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074"/>
    <d v="2016-05-06T14:49:42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075"/>
    <d v="2013-07-25T11:21:2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076"/>
    <d v="2014-07-23T16:08:0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077"/>
    <d v="2015-06-05T16:00:0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078"/>
    <d v="2016-12-18T13:30:5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079"/>
    <d v="2015-06-25T14:00:0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080"/>
    <d v="2015-11-11T18:58: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081"/>
    <d v="2012-05-15T23:59:00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082"/>
    <d v="2011-11-23T22:53:1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083"/>
    <d v="2012-06-04T12:19:5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084"/>
    <d v="2014-05-04T01:59: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085"/>
    <d v="2012-07-15T15:03:07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086"/>
    <d v="2011-12-13T23:59:00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087"/>
    <d v="2011-09-07T23:54:1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088"/>
    <d v="2010-09-10T22:59:0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089"/>
    <d v="2013-08-01T20:49:5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090"/>
    <d v="2013-02-24T04:09: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091"/>
    <d v="2011-03-01T15:00:0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092"/>
    <d v="2011-10-07T11:58:52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093"/>
    <d v="2012-12-22T16:30:3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094"/>
    <d v="2012-03-04T22:00:0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095"/>
    <d v="2011-10-02T12:36:1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096"/>
    <d v="2012-10-25T22:59:00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097"/>
    <d v="2011-12-01T10:02:1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098"/>
    <d v="2012-03-07T21:43:5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099"/>
    <d v="2015-07-01T22:40:00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100"/>
    <d v="2012-06-29T22:59:0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101"/>
    <d v="2012-02-12T22:35: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102"/>
    <d v="2011-05-05T15:50:4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103"/>
    <d v="2012-11-09T14:07: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104"/>
    <d v="2013-05-30T19:00: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105"/>
    <d v="2014-11-20T23:00:0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106"/>
    <d v="2013-01-26T00:09:3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107"/>
    <d v="2014-11-12T13:03:1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108"/>
    <d v="2012-09-09T22:55:0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109"/>
    <d v="2015-07-05T12:00:1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110"/>
    <d v="2014-05-27T23:59: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111"/>
    <d v="2011-08-14T20:00:0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112"/>
    <d v="2013-04-15T17:16:3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113"/>
    <d v="2014-09-23T15:46:1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114"/>
    <d v="2010-12-08T23:59:00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115"/>
    <d v="2011-02-19T20:56:4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116"/>
    <d v="2012-10-02T13:40:0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117"/>
    <d v="2015-10-26T23:59:0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118"/>
    <d v="2011-07-24T15:08:5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119"/>
    <d v="2012-08-15T22:07:2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120"/>
    <d v="2014-01-01T18:08:5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2121"/>
    <d v="2017-01-11T12:49:0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2122"/>
    <d v="2017-01-07T02:12:4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2123"/>
    <d v="2010-03-15T01:59: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2124"/>
    <d v="2010-11-30T00:00: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2125"/>
    <d v="2015-08-04T19:33:53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2126"/>
    <d v="2014-12-08T18:21:2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2127"/>
    <d v="2015-03-12T06:07:4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2128"/>
    <d v="2014-09-21T13:32:4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2129"/>
    <d v="2016-03-09T19:35:0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2130"/>
    <d v="2014-08-15T21:04:23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2131"/>
    <d v="2015-07-11T23:58:11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2132"/>
    <d v="2014-02-03T06:41:3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2133"/>
    <d v="2011-04-24T01:59:0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2134"/>
    <d v="2013-04-27T16:16:3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2135"/>
    <d v="2012-10-04T18:07:1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2136"/>
    <d v="2013-10-19T07:13:06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2137"/>
    <d v="2014-12-05T13:30:2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2138"/>
    <d v="2013-11-08T20:18:5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2139"/>
    <d v="2016-11-03T13:00:08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2140"/>
    <d v="2013-01-11T15:00:2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2141"/>
    <d v="2014-11-14T01:39:19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2142"/>
    <d v="2015-12-30T11:50:1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2143"/>
    <d v="2010-07-21T14:00: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2144"/>
    <d v="2013-09-14T08:07:2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2145"/>
    <d v="2013-11-27T01:41:5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2146"/>
    <d v="2016-02-11T11:18:3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2147"/>
    <d v="2014-11-16T03:05:4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2148"/>
    <d v="2015-04-02T11:36:2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2149"/>
    <d v="2010-07-30T19:00: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2150"/>
    <d v="2016-07-13T01:49:5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2151"/>
    <d v="2016-06-29T15:20:1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2152"/>
    <d v="2014-03-15T13:58:29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2153"/>
    <d v="2015-01-10T02:59:0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2154"/>
    <d v="2014-01-28T10:10:2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2155"/>
    <d v="2016-03-31T11:56:2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2156"/>
    <d v="2013-09-16T15:30:0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2157"/>
    <d v="2016-12-23T02:59:0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2158"/>
    <d v="2013-02-04T15:29:3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2159"/>
    <d v="2011-07-16T12:32:5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2160"/>
    <d v="2012-05-19T12:05:0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161"/>
    <d v="2015-09-23T15:27:3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162"/>
    <d v="2014-07-24T13:23: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163"/>
    <d v="2015-06-07T22:50:00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164"/>
    <d v="2016-06-24T22:59:0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2165"/>
    <d v="2016-04-08T10:00:3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166"/>
    <d v="2014-12-05T16:06:58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167"/>
    <d v="2012-09-14T20:35:3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168"/>
    <d v="2017-02-10T00:00:0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169"/>
    <d v="2017-03-02T11:49: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170"/>
    <d v="2015-08-22T13:00:2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171"/>
    <d v="2015-06-22T00:00:0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172"/>
    <d v="2015-04-18T08:55:2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173"/>
    <d v="2013-09-09T22:59:00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174"/>
    <d v="2016-05-05T08:01:47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175"/>
    <d v="2016-07-20T19:13:0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176"/>
    <d v="2015-05-02T10:11:4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177"/>
    <d v="2016-06-06T01:01:0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178"/>
    <d v="2017-01-18T10:16:3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179"/>
    <d v="2015-04-10T23:06:3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180"/>
    <d v="2015-11-13T12:04:2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2181"/>
    <d v="2017-02-20T19:07:3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2182"/>
    <d v="2014-10-02T16:37:0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2183"/>
    <d v="2017-02-09T00:00:00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2184"/>
    <d v="2016-01-25T11:00:0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2185"/>
    <d v="2013-03-26T03:23:5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2186"/>
    <d v="2016-09-06T21:00:0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2187"/>
    <d v="2015-04-02T22:59:00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2188"/>
    <d v="2016-10-25T12:00:00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2189"/>
    <d v="2016-04-21T17:00:0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2190"/>
    <d v="2016-03-23T01:59:00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2191"/>
    <d v="2017-02-14T15:00:27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2192"/>
    <d v="2016-12-15T18:00:0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2193"/>
    <d v="2016-11-20T23:59:00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2194"/>
    <d v="2016-03-26T12:11:3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2195"/>
    <d v="2015-08-11T13:31: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2196"/>
    <d v="2016-12-02T02:00:00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2197"/>
    <d v="2015-02-28T09:00:5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2198"/>
    <d v="2015-11-14T08:20:00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2199"/>
    <d v="2015-10-15T04:59:5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2200"/>
    <d v="2015-07-05T22:00:00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201"/>
    <d v="2013-01-16T15:19:2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202"/>
    <d v="2012-11-01T15:22:4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2203"/>
    <d v="2015-09-24T15:38:0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204"/>
    <d v="2013-03-09T02:28:39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205"/>
    <d v="2012-06-01T14:43:0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206"/>
    <d v="2012-04-16T01:10: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207"/>
    <d v="2013-11-16T00:39:3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208"/>
    <d v="2012-04-06T23:00:0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209"/>
    <d v="2014-04-14T18:00:0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210"/>
    <d v="2012-04-14T12:36:0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211"/>
    <d v="2014-04-10T01:59:0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212"/>
    <d v="2013-11-03T20:00: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213"/>
    <d v="2015-05-15T14:49:3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214"/>
    <d v="2014-02-06T14:00:48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215"/>
    <d v="2012-03-13T01:59:00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216"/>
    <d v="2015-07-23T13:02:2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217"/>
    <d v="2015-11-02T03:00:00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218"/>
    <d v="2012-08-28T19:00:0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219"/>
    <d v="2015-08-19T12:15:1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220"/>
    <d v="2013-07-26T20:27:1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2221"/>
    <d v="2016-04-22T19:00:0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2222"/>
    <d v="2012-01-28T13:54:0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2223"/>
    <d v="2015-06-27T10:22:4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2224"/>
    <d v="2016-10-29T14:00:0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2225"/>
    <d v="2014-09-21T14:00:1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2226"/>
    <d v="2016-02-11T23:59:00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2227"/>
    <d v="2013-11-13T15:22:3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2228"/>
    <d v="2015-08-16T01:40:3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2229"/>
    <d v="2013-09-02T23:00:00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2230"/>
    <d v="2014-04-25T16:08:4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2231"/>
    <d v="2013-06-25T00:00:00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2232"/>
    <d v="2014-07-18T22:00:0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2233"/>
    <d v="2015-12-13T19:00:00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2234"/>
    <d v="2017-01-05T14:47:27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2235"/>
    <d v="2015-03-28T18:31:5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2236"/>
    <d v="2016-02-01T09:48:4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2237"/>
    <d v="2014-11-12T02:59:00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2238"/>
    <d v="2017-03-10T09:55:1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2239"/>
    <d v="2013-11-30T23:02:00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2240"/>
    <d v="2016-04-22T14:49:0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2241"/>
    <d v="2017-03-02T14:51:4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2242"/>
    <d v="2013-11-26T22:02:0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2243"/>
    <d v="2017-03-12T22:00:0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2244"/>
    <d v="2016-10-16T15:30:0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2245"/>
    <d v="2014-02-21T13:00:0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2246"/>
    <d v="2015-09-04T14:00:1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2247"/>
    <d v="2015-07-29T10:59:2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2248"/>
    <d v="2016-12-14T16:01:1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2249"/>
    <d v="2013-04-02T10:52:4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2250"/>
    <d v="2016-12-02T20:07:5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2251"/>
    <d v="2014-08-16T03:17:5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2252"/>
    <d v="2016-08-06T02:52:1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2253"/>
    <d v="2015-11-18T11:09: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2254"/>
    <d v="2017-01-24T10:32: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2255"/>
    <d v="2016-05-07T17:50:5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2256"/>
    <d v="2016-11-22T05:50:4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2257"/>
    <d v="2016-06-19T18:00:00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2258"/>
    <d v="2015-06-11T13:01:2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2259"/>
    <d v="2016-12-08T14:18:5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2260"/>
    <d v="2014-03-26T18:24:1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2261"/>
    <d v="2017-02-14T12:23: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2262"/>
    <d v="2014-11-17T19:00: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2263"/>
    <d v="2015-01-31T14:58: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2264"/>
    <d v="2016-05-22T22:00:0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2265"/>
    <d v="2016-11-22T15:28:2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2266"/>
    <d v="2016-04-26T21:00:0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2267"/>
    <d v="2014-12-20T20:00:00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2268"/>
    <d v="2017-03-11T20:58:3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2269"/>
    <d v="2017-03-07T00:00:0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2270"/>
    <d v="2017-01-10T16:59:0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2271"/>
    <d v="2016-12-09T19:00:0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2272"/>
    <d v="2015-12-07T11:47:1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2273"/>
    <d v="2017-03-12T07:10:4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2274"/>
    <d v="2014-02-23T07:00:57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2275"/>
    <d v="2014-12-22T09:47:5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2276"/>
    <d v="2014-01-05T10:38:09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2277"/>
    <d v="2012-02-27T11:17:0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2278"/>
    <d v="2016-01-03T17:59:0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2279"/>
    <d v="2015-02-03T23:00:00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2280"/>
    <d v="2015-09-17T09:59:5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281"/>
    <d v="2011-07-25T01:50:0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282"/>
    <d v="2016-01-13T23:11:2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283"/>
    <d v="2012-05-08T21:00: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284"/>
    <d v="2011-03-11T23:00:00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285"/>
    <d v="2012-06-28T23:27: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286"/>
    <d v="2013-09-05T22:59: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287"/>
    <d v="2014-06-23T11:01:0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288"/>
    <d v="2012-06-26T13:00: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289"/>
    <d v="2013-12-06T18:22:0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290"/>
    <d v="2009-12-01T12:00:00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291"/>
    <d v="2012-04-22T23:00: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292"/>
    <d v="2012-04-18T11:44:3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293"/>
    <d v="2012-09-24T22:59:00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294"/>
    <d v="2013-01-20T12:21:2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295"/>
    <d v="2013-01-26T17:54:1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296"/>
    <d v="2012-02-23T12:33:4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297"/>
    <d v="2012-03-13T22:59:00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298"/>
    <d v="2014-03-26T14:10:3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299"/>
    <d v="2011-02-05T19:46:4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300"/>
    <d v="2012-06-28T12:26:5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301"/>
    <d v="2013-06-20T22:31:3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302"/>
    <d v="2013-12-31T02:00:0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303"/>
    <d v="2011-12-12T22:39:5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304"/>
    <d v="2010-12-31T23:59:00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305"/>
    <d v="2014-08-08T13:00:0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306"/>
    <d v="2012-03-09T23:02:0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307"/>
    <d v="2012-05-05T14:15: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308"/>
    <d v="2014-08-28T20:00:0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309"/>
    <d v="2013-03-09T18:42:1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310"/>
    <d v="2013-03-21T13:03:3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311"/>
    <d v="2014-05-06T19:06:2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312"/>
    <d v="2014-04-18T18:00:0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313"/>
    <d v="2012-05-03T18:00:2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314"/>
    <d v="2012-06-07T08:14:1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315"/>
    <d v="2012-05-05T12:25:4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316"/>
    <d v="2009-12-09T13:24:00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317"/>
    <d v="2010-02-15T00:00:00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318"/>
    <d v="2009-09-25T22:59:00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319"/>
    <d v="2013-12-14T20:58:0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320"/>
    <d v="2014-04-02T13:36:4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2321"/>
    <d v="2017-04-04T00:15:0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2322"/>
    <d v="2017-04-09T15:29:2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2323"/>
    <d v="2017-03-20T13:07:27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2324"/>
    <d v="2017-03-26T15:14:4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2325"/>
    <d v="2017-03-29T18:32: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2326"/>
    <d v="2017-04-30T12:00: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2327"/>
    <d v="2014-08-26T17:00:4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2328"/>
    <d v="2015-06-14T13:45:3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2329"/>
    <d v="2014-07-17T09:59: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2330"/>
    <d v="2015-12-24T19:00:0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2331"/>
    <d v="2014-08-17T19:08:1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2332"/>
    <d v="2015-02-06T10:04:3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2333"/>
    <d v="2014-05-29T12:50:00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2334"/>
    <d v="2014-11-05T12:34:0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2335"/>
    <d v="2014-06-11T08:44: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2336"/>
    <d v="2014-03-08T17:11:3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2337"/>
    <d v="2014-06-26T10:22:2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2338"/>
    <d v="2014-06-29T16:31:2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2339"/>
    <d v="2016-12-19T02:59:00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2340"/>
    <d v="2016-10-30T10:25:3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341"/>
    <d v="2015-07-12T14:31:44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342"/>
    <d v="2014-10-06T00:00: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343"/>
    <d v="2016-01-08T14:47: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344"/>
    <d v="2016-06-24T12:27:49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345"/>
    <d v="2015-03-31T18:39: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346"/>
    <d v="2016-10-17T14:10: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347"/>
    <d v="2016-08-25T09:34:36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348"/>
    <d v="2016-02-20T17:22:18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349"/>
    <d v="2015-08-11T13:37:08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350"/>
    <d v="2017-01-03T15:12:5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351"/>
    <d v="2015-04-29T21:25:3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352"/>
    <d v="2015-06-06T10:12:32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353"/>
    <d v="2015-04-21T11:13:42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354"/>
    <d v="2015-01-10T12:21: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355"/>
    <d v="2015-05-02T17:02:1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356"/>
    <d v="2015-06-05T13:48:24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357"/>
    <d v="2015-10-17T09:52:58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358"/>
    <d v="2015-01-30T19:39: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359"/>
    <d v="2015-08-03T10:35:24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360"/>
    <d v="2016-02-07T11:58: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361"/>
    <d v="2016-04-30T17:00: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362"/>
    <d v="2014-12-11T11:31: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363"/>
    <d v="2015-12-28T19:16:4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364"/>
    <d v="2015-10-26T17:25:56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365"/>
    <d v="2016-01-17T18:00: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366"/>
    <d v="2015-10-21T07:45:3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367"/>
    <d v="2016-04-25T17:16:5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368"/>
    <d v="2015-04-14T11:19: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369"/>
    <d v="2016-02-10T14:30:1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370"/>
    <d v="2014-12-17T23:32: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371"/>
    <d v="2015-06-25T13:39:56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372"/>
    <d v="2015-04-23T20:39:31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373"/>
    <d v="2015-08-29T10:53:44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374"/>
    <d v="2015-02-12T15:14:2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375"/>
    <d v="2016-09-09T15:03:5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376"/>
    <d v="2015-12-10T17:12:4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377"/>
    <d v="2016-11-25T16:53:0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378"/>
    <d v="2015-08-25T19:18:5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379"/>
    <d v="2015-10-04T19:23:36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380"/>
    <d v="2015-10-01T14:02:2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381"/>
    <d v="2015-04-10T17:27:2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382"/>
    <d v="2015-08-03T23:30:0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383"/>
    <d v="2015-02-21T20:21:4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384"/>
    <d v="2014-11-13T21:37:2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385"/>
    <d v="2015-08-05T11:50:3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386"/>
    <d v="2015-01-10T15:07:04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387"/>
    <d v="2016-07-22T10:02:2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388"/>
    <d v="2015-01-15T14:29:0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389"/>
    <d v="2015-07-25T16:59: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390"/>
    <d v="2015-01-04T01:17:44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391"/>
    <d v="2015-03-31T13:04:0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392"/>
    <d v="2015-10-28T21:53:43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393"/>
    <d v="2015-08-08T10:33:3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394"/>
    <d v="2015-02-26T03:41:3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395"/>
    <d v="2017-01-10T03:57: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396"/>
    <d v="2015-10-15T15:22:38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397"/>
    <d v="2015-01-02T16:14:16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398"/>
    <d v="2015-07-02T16:59:44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399"/>
    <d v="2014-12-18T15:28:26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400"/>
    <d v="2016-04-14T01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2401"/>
    <d v="2016-03-05T14:44:5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2402"/>
    <d v="2015-05-13T11:18:5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2403"/>
    <d v="2016-03-30T15:10:5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2404"/>
    <d v="2016-01-02T19:56:47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2405"/>
    <d v="2016-09-03T09:02:5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2406"/>
    <d v="2015-01-18T21:39:5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2407"/>
    <d v="2015-04-11T01:00:0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2408"/>
    <d v="2014-11-05T23:22:37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2409"/>
    <d v="2015-08-18T16:01:1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2410"/>
    <d v="2015-09-07T04:47:55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2411"/>
    <d v="2015-08-25T12:34:4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2412"/>
    <d v="2016-11-26T13:41:13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2413"/>
    <d v="2014-05-31T18:30: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2414"/>
    <d v="2015-08-21T22:59:0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2415"/>
    <d v="2016-07-15T15:42:2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2416"/>
    <d v="2015-03-14T10:00: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2417"/>
    <d v="2014-08-10T16:13:07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2418"/>
    <d v="2015-03-24T14:34:04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2419"/>
    <d v="2015-02-18T12:43:0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2420"/>
    <d v="2014-11-09T20:41:3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2421"/>
    <d v="2015-02-21T11:29:56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2422"/>
    <d v="2015-03-11T11:23:56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2423"/>
    <d v="2014-12-31T11:54:5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2424"/>
    <d v="2014-10-27T16:25:0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2425"/>
    <d v="2016-05-27T17:04: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2426"/>
    <d v="2015-08-07T23:04:52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2427"/>
    <d v="2016-03-23T01:38:5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2428"/>
    <d v="2015-03-12T12:49:1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2429"/>
    <d v="2017-02-05T11:44: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2430"/>
    <d v="2016-02-11T22:08:24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2431"/>
    <d v="2016-06-27T21:23:3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2432"/>
    <d v="2015-03-08T00:14:57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2433"/>
    <d v="2016-02-27T16:35:43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2434"/>
    <d v="2015-08-03T23:27:5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2435"/>
    <d v="2015-10-05T01:39:4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2436"/>
    <d v="2016-01-29T09:46:1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2437"/>
    <d v="2015-03-17T13:00: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2438"/>
    <d v="2015-12-07T17:57:4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2439"/>
    <d v="2015-10-18T14:38:4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2440"/>
    <d v="2016-02-13T16:35:13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2441"/>
    <d v="2015-07-22T23:59: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2442"/>
    <d v="2015-03-19T10:00:2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2443"/>
    <d v="2014-08-15T10:00:22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2444"/>
    <d v="2016-05-25T13:06:3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2445"/>
    <d v="2015-09-25T23:33:4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2446"/>
    <d v="2016-11-26T10:27:5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2447"/>
    <d v="2016-11-11T23:00:00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2448"/>
    <d v="2016-08-31T00:36:00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2449"/>
    <d v="2014-11-29T23:25:1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2450"/>
    <d v="2014-10-27T22:11:0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2451"/>
    <d v="2017-03-05T16:48: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2452"/>
    <d v="2015-12-29T18:00:0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2453"/>
    <d v="2017-02-02T11:36:4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2454"/>
    <d v="2017-03-10T23:50:0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2455"/>
    <d v="2016-04-20T13:45:50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2456"/>
    <d v="2017-02-25T18:03:5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2457"/>
    <d v="2016-03-24T08:27:3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2458"/>
    <d v="2016-06-09T14:00:0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2459"/>
    <d v="2016-03-23T09:18:0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2460"/>
    <d v="2017-01-02T23:17:00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461"/>
    <d v="2011-09-30T22:00:0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462"/>
    <d v="2012-07-18T23:28:16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463"/>
    <d v="2013-04-16T14:00: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2464"/>
    <d v="2015-09-30T14:29:0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465"/>
    <d v="2012-09-23T12:15:4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466"/>
    <d v="2013-05-08T21:27:33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467"/>
    <d v="2012-05-10T12:00:0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468"/>
    <d v="2012-10-28T00:00:00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469"/>
    <d v="2011-02-08T05:18:4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470"/>
    <d v="2012-05-23T20:47:3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471"/>
    <d v="2012-01-25T18:49:5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472"/>
    <d v="2010-09-03T20:03:0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473"/>
    <d v="2012-11-10T13:57:49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474"/>
    <d v="2010-10-10T19:16:1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475"/>
    <d v="2010-07-10T17:00:0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476"/>
    <d v="2014-11-03T03:52:5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477"/>
    <d v="2012-08-12T11:35: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478"/>
    <d v="2013-01-13T17:48:3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479"/>
    <d v="2012-07-27T21:00:00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480"/>
    <d v="2015-10-10T17:28: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481"/>
    <d v="2012-04-30T10:30:0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482"/>
    <d v="2011-08-01T13:46:2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483"/>
    <d v="2012-05-01T12:00:0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484"/>
    <d v="2011-09-15T17:00: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485"/>
    <d v="2011-10-12T18:57: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486"/>
    <d v="2012-04-22T11:59:3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487"/>
    <d v="2012-05-26T20:59:5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488"/>
    <d v="2011-11-16T11:11:4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489"/>
    <d v="2013-05-09T11:33:59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490"/>
    <d v="2012-06-23T00:27:5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491"/>
    <d v="2011-01-15T20:51:0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492"/>
    <d v="2012-06-16T04:59:0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493"/>
    <d v="2013-04-28T23:02:2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494"/>
    <d v="2012-05-23T10:29: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495"/>
    <d v="2012-06-06T17:42: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496"/>
    <d v="2013-03-29T17:54: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497"/>
    <d v="2011-08-05T16:05:3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498"/>
    <d v="2015-01-27T18:13:0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499"/>
    <d v="2012-12-31T13:00:00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500"/>
    <d v="2012-06-23T13:32:5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2501"/>
    <d v="2015-09-27T13:38:2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2502"/>
    <d v="2014-09-21T14:48:3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2503"/>
    <d v="2016-06-07T16:06: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2504"/>
    <d v="2014-11-14T20:22:1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2505"/>
    <d v="2015-03-13T19:20:16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2506"/>
    <d v="2015-10-03T16:00: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2507"/>
    <d v="2015-05-10T20:45:0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2508"/>
    <d v="2014-08-14T17:50: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2509"/>
    <d v="2015-04-20T13:25:4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2510"/>
    <d v="2015-05-14T18:56:1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2511"/>
    <d v="2016-02-01T05:43:33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2512"/>
    <d v="2014-12-13T16:02:4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2513"/>
    <d v="2017-02-25T19:09:49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2514"/>
    <d v="2014-08-20T04:21:1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2515"/>
    <d v="2015-02-22T15:09:1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2516"/>
    <d v="2014-11-29T11:40:52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2517"/>
    <d v="2015-03-19T13:15:3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2518"/>
    <d v="2014-11-13T12:20:28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2519"/>
    <d v="2014-07-18T22:43:2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2520"/>
    <d v="2016-10-15T14:21: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521"/>
    <d v="2015-10-13T18:13:4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522"/>
    <d v="2016-04-22T09:52: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523"/>
    <d v="2014-11-17T19:24:5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524"/>
    <d v="2014-12-20T23:30:00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525"/>
    <d v="2012-06-28T15:16:1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526"/>
    <d v="2014-12-07T23:59:00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527"/>
    <d v="2013-10-17T22:59:00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528"/>
    <d v="2015-08-20T06:00:0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529"/>
    <d v="2012-03-24T19:56:1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530"/>
    <d v="2015-04-19T23:50: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531"/>
    <d v="2015-08-14T22:59: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532"/>
    <d v="2012-08-16T15:22:4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533"/>
    <d v="2013-03-01T13:01:0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534"/>
    <d v="2010-01-01T01:00: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535"/>
    <d v="2014-12-01T14:59:0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536"/>
    <d v="2013-07-29T21:32:4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537"/>
    <d v="2011-08-01T10:34:1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538"/>
    <d v="2013-02-23T23:59:0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539"/>
    <d v="2015-02-02T16:39:1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540"/>
    <d v="2011-10-29T11:12:0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541"/>
    <d v="2013-09-26T05:46:58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542"/>
    <d v="2013-09-30T22:59:00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543"/>
    <d v="2011-01-01T22:00:0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544"/>
    <d v="2012-07-08T07:29:2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545"/>
    <d v="2015-02-26T19:30:0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546"/>
    <d v="2013-10-05T00:00:0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547"/>
    <d v="2012-04-04T12:33:2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2548"/>
    <d v="2016-09-29T23:27:00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549"/>
    <d v="2013-05-31T12:00:0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550"/>
    <d v="2015-10-07T22:59:0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551"/>
    <d v="2012-03-21T15:48:0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552"/>
    <d v="2017-03-05T14:26:2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553"/>
    <d v="2012-09-20T23:46:47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554"/>
    <d v="2015-05-31T22:59:0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555"/>
    <d v="2012-05-28T10:43:1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556"/>
    <d v="2012-12-24T18:47:3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557"/>
    <d v="2014-05-15T12:53:0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2558"/>
    <d v="2015-05-01T08:59:00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559"/>
    <d v="2011-11-15T14:37: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560"/>
    <d v="2015-03-06T17:49:34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2561"/>
    <d v="2015-10-13T07:41:2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2562"/>
    <d v="2016-10-11T07:35: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2563"/>
    <d v="2015-07-29T22:20:5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2564"/>
    <d v="2014-07-31T19:58: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2565"/>
    <d v="2016-05-09T15:50: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2566"/>
    <d v="2014-08-21T18:32:28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2567"/>
    <d v="2015-04-23T16:05:3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2568"/>
    <d v="2016-09-01T10:59:54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2569"/>
    <d v="2015-09-16T21:31:5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2570"/>
    <d v="2017-02-08T16:40:3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2571"/>
    <d v="2016-05-19T03:12:01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2572"/>
    <d v="2015-04-12T21:51:57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2573"/>
    <d v="2014-08-23T09:12:2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2574"/>
    <d v="2016-05-18T14:49:05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2575"/>
    <d v="2015-01-11T21:36:34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2576"/>
    <d v="2015-04-10T18:14:07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2577"/>
    <d v="2014-08-04T14:41:37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2578"/>
    <d v="2015-10-09T12:00: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2579"/>
    <d v="2014-09-15T14:55:0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2580"/>
    <d v="2015-05-15T22:00:0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2581"/>
    <d v="2015-11-16T11:04:5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2582"/>
    <d v="2016-10-29T18:43:54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2583"/>
    <d v="2015-03-16T12:28: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2584"/>
    <d v="2015-06-14T23:09:2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2585"/>
    <d v="2014-07-05T18:07:1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2586"/>
    <d v="2015-12-25T02:55:36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2587"/>
    <d v="2015-12-30T11:12:3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2588"/>
    <d v="2015-03-31T08:14:0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2589"/>
    <d v="2016-03-23T06:52: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2590"/>
    <d v="2016-01-26T09:08:17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2591"/>
    <d v="2016-03-13T15:45:2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2592"/>
    <d v="2014-10-05T14:13:41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2593"/>
    <d v="2015-04-25T15:17:06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2594"/>
    <d v="2014-08-07T18:13:48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2595"/>
    <d v="2017-02-24T00:51:4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2596"/>
    <d v="2014-08-07T10:56:4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2597"/>
    <d v="2016-06-19T03:11:5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2598"/>
    <d v="2015-09-23T15:10:0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2599"/>
    <d v="2014-08-03T13:05:47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2600"/>
    <d v="2016-03-25T15:36:4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601"/>
    <d v="2012-09-12T22:59:00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602"/>
    <d v="2014-11-12T16:20:0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603"/>
    <d v="2013-12-23T16:54:1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604"/>
    <d v="2012-04-28T20:13:4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605"/>
    <d v="2016-06-17T07:59:5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606"/>
    <d v="2014-04-29T12:06:2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607"/>
    <d v="2015-08-11T21:00:00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608"/>
    <d v="2017-03-14T19:00:0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609"/>
    <d v="2012-07-15T00:42:3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610"/>
    <d v="2016-08-22T01:59:00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611"/>
    <d v="2017-01-02T17:59:0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612"/>
    <d v="2015-01-08T22:26:1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613"/>
    <d v="2012-09-21T14:38: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614"/>
    <d v="2014-04-30T00:00:0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615"/>
    <d v="2016-04-30T07:00:0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616"/>
    <d v="2015-08-25T18:52:0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617"/>
    <d v="2014-10-20T15:59:1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618"/>
    <d v="2015-12-01T15:01:0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619"/>
    <d v="2015-10-23T06:00:00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620"/>
    <d v="2015-10-10T20:00:00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621"/>
    <d v="2015-05-21T12:56:2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622"/>
    <d v="2016-12-30T12:50:1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623"/>
    <d v="2016-12-02T01:09:2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624"/>
    <d v="2012-09-13T05:07: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625"/>
    <d v="2016-11-09T15:26:4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626"/>
    <d v="2015-06-03T10:04:2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627"/>
    <d v="2015-11-26T15:54:2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628"/>
    <d v="2014-11-30T18:11:07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629"/>
    <d v="2015-05-14T07:55:2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630"/>
    <d v="2016-06-30T05:00:00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631"/>
    <d v="2015-08-29T23:03:47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632"/>
    <d v="2016-05-28T20:28:5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633"/>
    <d v="2014-02-27T18:00:0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634"/>
    <d v="2016-09-29T10:45:2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635"/>
    <d v="2015-03-09T16:49:2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636"/>
    <d v="2016-10-15T20:00:0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637"/>
    <d v="2016-10-12T08:11: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638"/>
    <d v="2015-01-15T16:54:5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639"/>
    <d v="2015-02-19T15:45:4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640"/>
    <d v="2015-06-07T22:51:1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641"/>
    <d v="2014-09-15T15:09: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642"/>
    <d v="2016-07-15T01:57: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643"/>
    <d v="2016-12-21T02:59:0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644"/>
    <d v="2017-03-10T14:00:3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645"/>
    <d v="2014-11-08T16:13:2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646"/>
    <d v="2015-09-09T02:31:0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647"/>
    <d v="2015-08-14T01:16:5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648"/>
    <d v="2016-03-09T12:09:2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649"/>
    <d v="2016-02-01T18:55: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650"/>
    <d v="2016-12-21T09:59:0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651"/>
    <d v="2015-12-17T14:20:0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652"/>
    <d v="2014-12-09T22:48: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653"/>
    <d v="2014-06-12T23:00:0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654"/>
    <d v="2015-04-21T08:25:2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655"/>
    <d v="2016-02-09T15:00:0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656"/>
    <d v="2017-03-12T14:00:0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657"/>
    <d v="2016-08-02T20:30:0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658"/>
    <d v="2016-07-30T16:13:14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659"/>
    <d v="2015-04-17T20:40:1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660"/>
    <d v="2015-11-24T13:06:5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661"/>
    <d v="2013-10-25T18:00:1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662"/>
    <d v="2015-08-21T12:55:1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663"/>
    <d v="2015-09-04T10:00:0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664"/>
    <d v="2015-12-09T01:59:0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665"/>
    <d v="2015-05-04T16:29:3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666"/>
    <d v="2015-09-25T16:00:00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667"/>
    <d v="2016-02-10T17:13:36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668"/>
    <d v="2015-11-09T09:32:0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669"/>
    <d v="2016-01-09T19:51:3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670"/>
    <d v="2014-07-28T19:29:4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671"/>
    <d v="2014-12-19T14:38:0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672"/>
    <d v="2015-12-28T01:00:0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673"/>
    <d v="2014-10-29T17:45:0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674"/>
    <d v="2016-07-04T23:59:0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675"/>
    <d v="2014-11-10T16:34:4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676"/>
    <d v="2016-05-22T09:59: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677"/>
    <d v="2014-07-02T19:42:2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678"/>
    <d v="2015-09-24T14:09:2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679"/>
    <d v="2015-02-27T19:01: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680"/>
    <d v="2016-04-05T23:04:5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2681"/>
    <d v="2014-07-10T16:29:1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2682"/>
    <d v="2014-11-22T00:59: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2683"/>
    <d v="2015-03-01T13:07:2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2684"/>
    <d v="2014-08-09T16:57:0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2685"/>
    <d v="2015-04-27T10:42: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2686"/>
    <d v="2014-09-30T18:23:43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2687"/>
    <d v="2015-06-29T10:21:58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2688"/>
    <d v="2015-02-23T22:00: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2689"/>
    <d v="2016-07-30T18:04:5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2690"/>
    <d v="2015-06-02T21:31:1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2691"/>
    <d v="2015-05-10T12:22:3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2692"/>
    <d v="2015-03-25T02:01: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2693"/>
    <d v="2014-08-12T22:19:26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2694"/>
    <d v="2014-09-25T22:22: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2695"/>
    <d v="2015-04-13T22:21:5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2696"/>
    <d v="2014-12-25T15:16:0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2697"/>
    <d v="2015-08-02T17:00:0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2698"/>
    <d v="2014-06-27T16:33:28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2699"/>
    <d v="2014-08-08T16:31:03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2700"/>
    <d v="2014-09-18T15:59:3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2701"/>
    <d v="2017-04-07T12:35: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2702"/>
    <d v="2017-04-05T13:14:3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2703"/>
    <d v="2017-03-22T10:33:5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2704"/>
    <d v="2017-04-05T14:41:5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2705"/>
    <d v="2017-03-24T15:59:1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2706"/>
    <d v="2014-10-16T01:59:0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2707"/>
    <d v="2013-05-27T01:59:00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2708"/>
    <d v="2016-07-21T11:45:2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2709"/>
    <d v="2016-10-03T22:59:00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2710"/>
    <d v="2014-08-08T21:00:00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2711"/>
    <d v="2014-06-20T17:01:00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2712"/>
    <d v="2013-07-13T13:00:0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2713"/>
    <d v="2015-12-24T10:41:2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2714"/>
    <d v="2016-10-14T18:00:00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2715"/>
    <d v="2016-02-21T04:33:4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2716"/>
    <d v="2015-10-08T02:59:5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2717"/>
    <d v="2014-12-06T17:57:2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2718"/>
    <d v="2016-05-03T18:00:0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2719"/>
    <d v="2016-04-17T18:44:5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2720"/>
    <d v="2016-11-11T07:10:5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721"/>
    <d v="2013-09-06T14:00:0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722"/>
    <d v="2017-01-29T15:34:1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723"/>
    <d v="2014-12-31T16:08:08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724"/>
    <d v="2015-08-15T02:50:5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725"/>
    <d v="2017-03-01T12:52: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726"/>
    <d v="2016-04-22T08:55:1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727"/>
    <d v="2015-08-07T11:14:2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728"/>
    <d v="2015-12-30T09:23:54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729"/>
    <d v="2015-05-01T00:46: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730"/>
    <d v="2013-04-22T07:59:3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731"/>
    <d v="2014-10-17T23:00:0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732"/>
    <d v="2013-05-27T19:00:0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733"/>
    <d v="2015-04-10T00:32:5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734"/>
    <d v="2016-10-13T16:59: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735"/>
    <d v="2013-03-13T15:00:0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736"/>
    <d v="2014-04-23T10:59: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737"/>
    <d v="2014-01-15T14:00:0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738"/>
    <d v="2016-11-05T22:26:4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739"/>
    <d v="2014-05-05T16:18:3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740"/>
    <d v="2015-03-11T18:45:5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2741"/>
    <d v="2014-10-19T21:07: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2742"/>
    <d v="2012-05-15T12:16:2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2743"/>
    <d v="2016-10-19T02:53:27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2744"/>
    <d v="2012-02-28T20:29:5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2745"/>
    <d v="2012-07-14T18:42:4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2746"/>
    <d v="2014-08-29T13:45:1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2747"/>
    <d v="2012-06-15T22:10: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2748"/>
    <d v="2016-09-02T12:03:2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2749"/>
    <d v="2015-04-04T13:10:3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2750"/>
    <d v="2012-06-30T15:00:0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2751"/>
    <d v="2014-06-17T16:17:22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2752"/>
    <d v="2011-12-18T13:21:4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2753"/>
    <d v="2012-08-26T16:37:03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2754"/>
    <d v="2014-09-11T10:15:5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2755"/>
    <d v="2015-04-08T13:58:4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2756"/>
    <d v="2014-01-11T16:36:4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2757"/>
    <d v="2016-08-06T10:45:3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2758"/>
    <d v="2016-10-10T05:36:2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2759"/>
    <d v="2016-07-16T03:47:46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2760"/>
    <d v="2013-06-20T06:04:18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2761"/>
    <d v="2013-01-02T20:31:3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2762"/>
    <d v="2012-03-18T18:53:1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2763"/>
    <d v="2013-05-24T08:54:4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2764"/>
    <d v="2012-05-30T14:00: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2765"/>
    <d v="2012-10-28T08:53:48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2766"/>
    <d v="2011-08-11T11:01:58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2767"/>
    <d v="2015-08-16T18:00:5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2768"/>
    <d v="2012-03-29T08:45:2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2769"/>
    <d v="2014-06-05T14:49:5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2770"/>
    <d v="2014-03-18T10:55:3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2771"/>
    <d v="2013-02-01T12:00:0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2772"/>
    <d v="2013-10-05T15:51:34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2773"/>
    <d v="2016-04-24T15:45:2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2774"/>
    <d v="2013-03-07T22:02:0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2775"/>
    <d v="2011-12-15T19:19:14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2776"/>
    <d v="2015-06-12T02:07: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2777"/>
    <d v="2015-07-17T11:03:24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2778"/>
    <d v="2014-08-25T18:28: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2779"/>
    <d v="2015-11-22T10:03:41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2780"/>
    <d v="2017-03-10T05:44:48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2781"/>
    <d v="2015-02-12T02:00: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2782"/>
    <d v="2015-02-16T23:59:0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2783"/>
    <d v="2015-04-23T07:50: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2784"/>
    <d v="2014-10-29T13:54:0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2785"/>
    <d v="2016-08-05T16:00:00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2786"/>
    <d v="2014-07-09T08:39: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2787"/>
    <d v="2014-07-17T23:45:5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2788"/>
    <d v="2016-07-29T11:50:4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2789"/>
    <d v="2015-03-11T23:00:00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2790"/>
    <d v="2015-02-11T17:31:4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2791"/>
    <d v="2016-09-08T23:00:00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2792"/>
    <d v="2015-08-12T00:32:3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2793"/>
    <d v="2015-07-21T05:03:2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2794"/>
    <d v="2016-03-03T14:00: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2795"/>
    <d v="2014-06-06T18:00:0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2796"/>
    <d v="2014-07-05T07:40:2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2797"/>
    <d v="2014-07-08T17:34:00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2798"/>
    <d v="2015-07-31T11:00:0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2799"/>
    <d v="2016-06-17T11:00:0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2800"/>
    <d v="2015-01-04T08:16:0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2801"/>
    <d v="2014-10-10T06:00:0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2802"/>
    <d v="2015-08-06T10:31:47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2803"/>
    <d v="2015-07-15T19:00:0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2804"/>
    <d v="2014-09-29T05:53:1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2805"/>
    <d v="2015-08-22T07:07:5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2806"/>
    <d v="2015-08-05T06:00:00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2807"/>
    <d v="2015-06-29T15:57:1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2808"/>
    <d v="2015-08-22T15:18:5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2809"/>
    <d v="2016-03-30T09:39:0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2810"/>
    <d v="2014-05-31T22:59:00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2811"/>
    <d v="2015-02-23T06:55:0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2812"/>
    <d v="2015-04-05T23:00:0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2813"/>
    <d v="2016-12-14T12:49: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2814"/>
    <d v="2015-05-09T04:35:1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2815"/>
    <d v="2016-08-07T13:38:29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2816"/>
    <d v="2015-08-02T11:00:00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2817"/>
    <d v="2015-02-28T10:14:2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2818"/>
    <d v="2015-09-23T09:21:2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2819"/>
    <d v="2015-06-14T07:36:4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2820"/>
    <d v="2016-02-25T19:00:0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2821"/>
    <d v="2014-09-23T17:08:5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2822"/>
    <d v="2015-03-27T10:24:5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2823"/>
    <d v="2015-03-31T17:59:00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2824"/>
    <d v="2015-06-12T20:43:0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2825"/>
    <d v="2015-12-04T14:01:2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2826"/>
    <d v="2015-07-10T02:00:0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2827"/>
    <d v="2016-06-03T11:30:0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2828"/>
    <d v="2015-10-02T18:00: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2829"/>
    <d v="2016-06-02T05:25:18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2830"/>
    <d v="2014-05-11T22:59: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2831"/>
    <d v="2015-07-16T14:47:5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2832"/>
    <d v="2014-11-23T17:00:0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2833"/>
    <d v="2015-10-10T21:00:0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2834"/>
    <d v="2015-01-30T18:02:1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2835"/>
    <d v="2015-12-04T19:00:0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2836"/>
    <d v="2017-02-17T23:59:0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2837"/>
    <d v="2015-12-09T17:48:0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2838"/>
    <d v="2014-08-13T17:00:0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2839"/>
    <d v="2014-08-24T23:59:0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2840"/>
    <d v="2015-03-18T12:00:0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2841"/>
    <d v="2015-12-13T13:44:57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2842"/>
    <d v="2014-06-21T06:00:0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2843"/>
    <d v="2016-06-12T23:00: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2844"/>
    <d v="2017-01-04T08:06:2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2845"/>
    <d v="2015-06-07T19:23:5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2846"/>
    <d v="2015-05-29T11:36:34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2847"/>
    <d v="2016-05-23T14:21:0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2848"/>
    <d v="2015-05-29T10:34:19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2849"/>
    <d v="2016-04-23T05:16:4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2850"/>
    <d v="2014-09-05T19:10:1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2851"/>
    <d v="2016-01-29T18:17:0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2852"/>
    <d v="2014-06-20T20:05:0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2853"/>
    <d v="2014-09-13T23:34:57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2854"/>
    <d v="2015-05-07T12:11:5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2855"/>
    <d v="2016-01-29T18:34: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2856"/>
    <d v="2015-08-08T16:34: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2857"/>
    <d v="2017-02-20T13:00: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2858"/>
    <d v="2014-12-05T06:28: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2859"/>
    <d v="2015-10-16T03:41:44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2860"/>
    <d v="2016-06-19T14:12: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2861"/>
    <d v="2015-09-24T09:10:4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2862"/>
    <d v="2014-06-24T13:57:0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2863"/>
    <d v="2014-09-09T11:12:0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2864"/>
    <d v="2015-07-17T08:18:0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2865"/>
    <d v="2015-01-05T21:44:19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2866"/>
    <d v="2016-10-14T17:00: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2867"/>
    <d v="2016-07-03T23:00: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2868"/>
    <d v="2016-10-05T14:50:5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2869"/>
    <d v="2016-07-19T09:14:4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2870"/>
    <d v="2014-05-16T23:32:4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2871"/>
    <d v="2014-12-21T12:43:3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2872"/>
    <d v="2015-06-19T21:47:18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2873"/>
    <d v="2015-01-28T14:37:1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2874"/>
    <d v="2017-01-17T15:16:2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2875"/>
    <d v="2016-05-04T22:04:5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2876"/>
    <d v="2015-07-16T12:51:19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2877"/>
    <d v="2016-11-30T12:00: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2878"/>
    <d v="2015-07-03T09:46:3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2879"/>
    <d v="2016-01-20T12:24:2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2880"/>
    <d v="2015-08-20T12:05:0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2881"/>
    <d v="2014-12-03T10:20:3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2882"/>
    <d v="2016-05-01T09:18:3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2883"/>
    <d v="2016-02-05T23:59: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2884"/>
    <d v="2014-12-05T12:27:1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2885"/>
    <d v="2015-03-13T19:50:0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2886"/>
    <d v="2015-09-18T22:59: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2887"/>
    <d v="2015-01-11T05:15:2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2888"/>
    <d v="2014-10-17T23:59: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2889"/>
    <d v="2014-08-29T15:43:0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2890"/>
    <d v="2014-08-08T22:00: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2891"/>
    <d v="2016-04-15T15:12:0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2892"/>
    <d v="2014-08-25T16:00:0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2893"/>
    <d v="2015-01-08T21:00: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2894"/>
    <d v="2015-04-03T17:40:1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2895"/>
    <d v="2014-06-22T16:00:0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2896"/>
    <d v="2016-12-12T01:00:0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2897"/>
    <d v="2015-10-11T10:29:0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2898"/>
    <d v="2015-10-31T10:57: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2899"/>
    <d v="2016-07-23T20:52:38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2900"/>
    <d v="2014-08-09T00:37:1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2901"/>
    <d v="2015-02-07T16:42:19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2902"/>
    <d v="2015-08-24T05:33:1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2903"/>
    <d v="2015-09-08T23:00:1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2904"/>
    <d v="2014-11-09T07:00:0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2905"/>
    <d v="2016-09-06T20:21:5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2906"/>
    <d v="2015-07-31T20:00:0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2907"/>
    <d v="2016-05-14T16:03:57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2908"/>
    <d v="2016-06-08T12:33:39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2909"/>
    <d v="2014-11-25T14:46: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2910"/>
    <d v="2015-06-12T15:11:27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2911"/>
    <d v="2015-06-27T13:27:0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2912"/>
    <d v="2016-01-14T22:09:3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2913"/>
    <d v="2014-09-06T17:08:59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2914"/>
    <d v="2015-03-14T15:46:34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2915"/>
    <d v="2016-03-16T03:33:1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2916"/>
    <d v="2014-05-19T06:26:29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2917"/>
    <d v="2015-09-16T00:37:2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2918"/>
    <d v="2015-10-29T10:06:4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2919"/>
    <d v="2014-08-05T09:52:0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2920"/>
    <d v="2015-03-25T13:01:1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2921"/>
    <d v="2014-09-25T16:16:44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2922"/>
    <d v="2015-05-18T15:58:47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2923"/>
    <d v="2015-01-23T22:00: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2924"/>
    <d v="2015-05-08T22:59:0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2925"/>
    <d v="2014-09-11T09:01:0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2926"/>
    <d v="2015-02-23T13:22:59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2927"/>
    <d v="2014-07-15T00:00:0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2928"/>
    <d v="2016-03-04T18:57:2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2929"/>
    <d v="2014-05-25T08:32:3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2930"/>
    <d v="2015-05-07T09:01:04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2931"/>
    <d v="2014-09-15T01:08:0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2932"/>
    <d v="2015-02-21T06:00:0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2933"/>
    <d v="2016-06-04T17:57:3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2934"/>
    <d v="2014-06-15T10:16:04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2935"/>
    <d v="2016-08-29T12:00:0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2936"/>
    <d v="2014-10-12T23:59:0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2937"/>
    <d v="2014-07-13T05:58: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2938"/>
    <d v="2015-01-30T11:53:34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2939"/>
    <d v="2014-08-27T20:00:0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2940"/>
    <d v="2015-01-18T13:33:38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2941"/>
    <d v="2015-03-01T18:02:3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2942"/>
    <d v="2015-12-16T15:18:0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2943"/>
    <d v="2015-04-12T22:06:2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2944"/>
    <d v="2015-06-07T16:56: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2945"/>
    <d v="2015-05-23T22:21: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2946"/>
    <d v="2016-08-15T07:44:5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2947"/>
    <d v="2016-11-24T12:11:0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2948"/>
    <d v="2015-06-02T10:34:5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2949"/>
    <d v="2015-11-19T15:45:17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2950"/>
    <d v="2016-01-23T03:45:52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2951"/>
    <d v="2014-10-05T14:16:1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2952"/>
    <d v="2016-10-16T23:00: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2953"/>
    <d v="2015-10-08T14:00:2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2954"/>
    <d v="2017-03-16T08:00:03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2955"/>
    <d v="2015-06-16T12:47:2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2956"/>
    <d v="2016-05-04T18:00:5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2957"/>
    <d v="2015-03-27T18:16:1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2958"/>
    <d v="2016-05-08T12:41:57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2959"/>
    <d v="2016-06-06T19:12:05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2960"/>
    <d v="2014-09-11T13:10:23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2961"/>
    <d v="2015-03-25T23:00:0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2962"/>
    <d v="2015-03-01T01:59:0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2963"/>
    <d v="2015-07-02T06:17: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2964"/>
    <d v="2014-08-06T16:32:00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2965"/>
    <d v="2015-07-07T12:30:3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2966"/>
    <d v="2015-09-16T12:43:3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2967"/>
    <d v="2015-03-08T22:44:5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2968"/>
    <d v="2016-08-16T22:59:0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2969"/>
    <d v="2015-05-03T17:51:0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2970"/>
    <d v="2014-07-18T11:04:1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2971"/>
    <d v="2014-08-31T10:47:58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2972"/>
    <d v="2016-12-04T20:00:00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2973"/>
    <d v="2015-12-31T23:00:0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2974"/>
    <d v="2014-09-25T20:35:0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2975"/>
    <d v="2014-11-26T22:00: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2976"/>
    <d v="2016-03-13T07:00:0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2977"/>
    <d v="2015-03-22T21:14: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2978"/>
    <d v="2014-10-20T00:59:00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2979"/>
    <d v="2015-01-06T01:00:0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2980"/>
    <d v="2015-08-23T21:00:0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2981"/>
    <d v="2015-09-23T08:25:5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2982"/>
    <d v="2016-02-11T11:29:0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2983"/>
    <d v="2014-11-11T11:10:3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2984"/>
    <d v="2016-08-24T01:41:2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2985"/>
    <d v="2016-10-30T23:00:0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2986"/>
    <d v="2016-05-01T06:00: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2987"/>
    <d v="2016-10-12T19:00:0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2988"/>
    <d v="2016-06-20T03:41:2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2989"/>
    <d v="2015-12-20T23:59:0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2990"/>
    <d v="2016-01-07T08:47: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2991"/>
    <d v="2017-01-27T15:05:3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2992"/>
    <d v="2016-10-09T13:25:10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2993"/>
    <d v="2016-02-20T15:07:4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2994"/>
    <d v="2014-10-03T06:29:3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2995"/>
    <d v="2017-01-19T10:57:5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2996"/>
    <d v="2015-05-26T16:54:0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2997"/>
    <d v="2017-02-26T23:59:0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2998"/>
    <d v="2014-06-15T23:25:00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2999"/>
    <d v="2017-02-28T21:00:0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000"/>
    <d v="2017-01-31T13:00: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001"/>
    <d v="2016-07-13T16:29:4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002"/>
    <d v="2012-12-26T15:04:1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003"/>
    <d v="2016-03-01T00:59:00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004"/>
    <d v="2014-11-15T17:08:4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005"/>
    <d v="2014-10-06T11:11:4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3006"/>
    <d v="2014-12-14T13:09:5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007"/>
    <d v="2015-04-25T00:11:2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008"/>
    <d v="2016-01-21T00:05:1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009"/>
    <d v="2014-11-26T09:40:4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010"/>
    <d v="2015-02-21T14:58:39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3011"/>
    <d v="2015-12-23T17:59:00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012"/>
    <d v="2015-02-10T11:52:1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013"/>
    <d v="2015-06-21T15:04:0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014"/>
    <d v="2014-11-05T00:00:0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015"/>
    <d v="2014-06-10T23:00:0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016"/>
    <d v="2014-07-18T08:09:1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017"/>
    <d v="2014-08-20T15:24:0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3018"/>
    <d v="2015-07-20T17:00:00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019"/>
    <d v="2014-05-26T22:00:0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020"/>
    <d v="2015-08-14T15:18:5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021"/>
    <d v="2016-11-22T00:59:0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022"/>
    <d v="2016-08-27T17:53:2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023"/>
    <d v="2015-06-11T11:13:0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024"/>
    <d v="2012-10-06T18:51:1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025"/>
    <d v="2014-05-30T11:00:0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026"/>
    <d v="2017-03-03T06:01:3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027"/>
    <d v="2015-03-20T10:54:1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028"/>
    <d v="2016-08-15T01:20:2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029"/>
    <d v="2014-11-17T23:35:0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030"/>
    <d v="2015-09-16T12:56:1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031"/>
    <d v="2016-10-14T16:10:4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032"/>
    <d v="2015-09-10T20:04: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033"/>
    <d v="2016-08-17T21:38:4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034"/>
    <d v="2016-10-31T22:59:00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035"/>
    <d v="2013-05-04T08:26:4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036"/>
    <d v="2013-08-16T06:59:0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037"/>
    <d v="2010-10-01T23:59:00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038"/>
    <d v="2016-03-04T01:03:1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039"/>
    <d v="2013-12-29T02:59:00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040"/>
    <d v="2015-06-26T18:00:0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041"/>
    <d v="2016-01-20T15:50:4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042"/>
    <d v="2015-10-06T11:30:47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3043"/>
    <d v="2015-04-15T21:50:0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044"/>
    <d v="2016-02-02T12:26: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045"/>
    <d v="2014-08-21T22:44: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046"/>
    <d v="2014-09-09T23:52:0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047"/>
    <d v="2016-04-27T08:16:00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048"/>
    <d v="2014-12-31T16:22:0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049"/>
    <d v="2015-06-13T19:20:5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050"/>
    <d v="2016-05-04T23:02:4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3051"/>
    <d v="2017-02-08T04:59:0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3052"/>
    <d v="2015-05-28T10:59: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3053"/>
    <d v="2014-10-01T22:59:0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054"/>
    <d v="2015-03-01T20:04:0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3055"/>
    <d v="2015-01-09T17:59:5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3056"/>
    <d v="2014-09-29T10:16:24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3057"/>
    <d v="2016-04-03T09:36:5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3058"/>
    <d v="2016-05-20T03:59: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3059"/>
    <d v="2014-08-08T17:27:26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3060"/>
    <d v="2015-09-28T01:35:3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3061"/>
    <d v="2014-08-13T13:49:0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3062"/>
    <d v="2015-09-30T13:00: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3063"/>
    <d v="2016-10-22T17:08:5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3064"/>
    <d v="2015-11-22T01:59:0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3065"/>
    <d v="2014-07-29T20:19:3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3066"/>
    <d v="2016-07-10T00:28:5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3067"/>
    <d v="2015-09-09T17:31:1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3068"/>
    <d v="2015-10-16T11:35:5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3069"/>
    <d v="2014-12-14T15:00:3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3070"/>
    <d v="2016-12-07T12:36:09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3071"/>
    <d v="2015-04-21T00:59:0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3072"/>
    <d v="2016-10-29T20:46: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3073"/>
    <d v="2015-06-14T14:19: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3074"/>
    <d v="2016-03-10T08:42: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3075"/>
    <d v="2016-08-18T21:27:2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3076"/>
    <d v="2015-10-09T10:38:4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3077"/>
    <d v="2017-03-02T17:57:5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3078"/>
    <d v="2015-02-25T22:19:5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3079"/>
    <d v="2015-03-22T11:07:1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3080"/>
    <d v="2014-12-26T20:40:4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3081"/>
    <d v="2015-09-19T23:21:3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3082"/>
    <d v="2015-11-15T18:09:06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3083"/>
    <d v="2014-09-01T00:00:0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3084"/>
    <d v="2015-05-05T13:48:0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3085"/>
    <d v="2015-09-29T16:12:3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3086"/>
    <d v="2015-08-17T11:05:5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3087"/>
    <d v="2016-12-20T23:36:3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3088"/>
    <d v="2015-01-08T08:41: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3089"/>
    <d v="2016-07-08T20:59:0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3090"/>
    <d v="2015-05-01T13:39:0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3091"/>
    <d v="2016-08-14T17:45: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3092"/>
    <d v="2015-10-15T17:00:0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3093"/>
    <d v="2014-05-31T22:59:0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3094"/>
    <d v="2015-09-20T14:05:56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3095"/>
    <d v="2016-07-31T19:36: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3096"/>
    <d v="2015-05-20T14:48:4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3097"/>
    <d v="2016-10-07T09:00:0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3098"/>
    <d v="2016-02-07T19:17:0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3099"/>
    <d v="2016-02-11T23:33:1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3100"/>
    <d v="2014-10-20T09:56: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3101"/>
    <d v="2015-07-16T02:56: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3102"/>
    <d v="2016-08-23T03:10:1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3103"/>
    <d v="2015-06-11T22:45:0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3104"/>
    <d v="2015-02-02T21:00: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3105"/>
    <d v="2014-10-19T00:00:0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3106"/>
    <d v="2015-09-16T17:00:0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3107"/>
    <d v="2015-05-11T14:32:3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3108"/>
    <d v="2015-04-28T10:19:5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3109"/>
    <d v="2014-08-27T22:00:1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3110"/>
    <d v="2017-02-18T19:45: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3111"/>
    <d v="2014-10-04T09:17:0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3112"/>
    <d v="2016-10-31T21:55:3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3113"/>
    <d v="2015-04-17T12:33:02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114"/>
    <d v="2014-09-21T10:10:5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3115"/>
    <d v="2016-06-05T05:43:47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3116"/>
    <d v="2015-04-01T07:22:0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3117"/>
    <d v="2016-05-27T08:12: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3118"/>
    <d v="2016-07-02T10:35:2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3119"/>
    <d v="2015-03-26T19:05:3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3120"/>
    <d v="2016-05-05T16:36:3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3121"/>
    <d v="2014-09-26T11:18:5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122"/>
    <d v="2016-11-09T18:22:1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123"/>
    <d v="2016-07-09T18:49: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124"/>
    <d v="2015-02-02T13:43:21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125"/>
    <d v="2016-01-06T23:57:52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126"/>
    <d v="2016-03-27T18:26:0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127"/>
    <d v="2015-03-01T15:33:49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3128"/>
    <d v="2017-03-16T13:49:0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3129"/>
    <d v="2017-04-18T14:13:3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3130"/>
    <d v="2017-04-13T23:59: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3131"/>
    <d v="2017-04-08T07:54:0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3132"/>
    <d v="2017-04-21T02:24:2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3133"/>
    <d v="2017-03-24T07:33:5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3134"/>
    <d v="2017-03-27T11:16:5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3135"/>
    <d v="2017-04-03T22:38:4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3136"/>
    <d v="2017-03-31T17:59:0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3137"/>
    <d v="2017-05-03T14:12: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3138"/>
    <d v="2017-04-03T10:30:07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3139"/>
    <d v="2017-03-24T23:33: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3140"/>
    <d v="2017-04-07T11:15:0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3141"/>
    <d v="2017-04-16T15:00:0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3142"/>
    <d v="2017-03-19T06:18:5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3143"/>
    <d v="2017-04-09T03:35:5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3144"/>
    <d v="2017-03-19T01:00:0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3145"/>
    <d v="2017-03-27T18:58:54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3146"/>
    <d v="2017-04-16T10:22:4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147"/>
    <d v="2014-11-06T19:15:5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148"/>
    <d v="2014-09-30T23:00:00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149"/>
    <d v="2012-12-06T21:00: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150"/>
    <d v="2011-01-24T23:00:0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151"/>
    <d v="2014-09-10T15:09:3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152"/>
    <d v="2013-11-02T15:49:2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153"/>
    <d v="2011-04-30T23:59:00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154"/>
    <d v="2012-04-01T15:00:5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155"/>
    <d v="2012-12-20T06:58:4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156"/>
    <d v="2012-06-01T17:52:24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157"/>
    <d v="2014-07-19T00:00:00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158"/>
    <d v="2013-07-22T15:09:1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159"/>
    <d v="2012-01-18T18:00:0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160"/>
    <d v="2014-08-12T23:59:0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161"/>
    <d v="2014-10-15T07:52:0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162"/>
    <d v="2014-07-06T21:00:0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163"/>
    <d v="2014-06-15T13:05: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164"/>
    <d v="2014-06-09T14:20: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165"/>
    <d v="2011-05-02T22:59:0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166"/>
    <d v="2014-11-26T02:59:0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167"/>
    <d v="2014-08-01T23:13:0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168"/>
    <d v="2014-06-13T17:00:0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169"/>
    <d v="2013-12-12T23:59:0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170"/>
    <d v="2014-07-01T23:00:00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171"/>
    <d v="2016-05-06T09:35:58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172"/>
    <d v="2012-02-14T12:31:0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173"/>
    <d v="2014-09-26T16:04:5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174"/>
    <d v="2014-08-25T15:45:08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175"/>
    <d v="2011-02-17T16:17:0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176"/>
    <d v="2013-08-18T10:00:0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177"/>
    <d v="2014-06-21T11:00:0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178"/>
    <d v="2014-07-16T09:31:1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179"/>
    <d v="2013-05-06T11:51:1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180"/>
    <d v="2014-06-20T04:54:0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181"/>
    <d v="2014-06-15T11:00:0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182"/>
    <d v="2012-01-31T12:00:00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183"/>
    <d v="2013-08-23T14:04:2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184"/>
    <d v="2014-07-01T18:50:3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185"/>
    <d v="2014-07-16T18:27:2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186"/>
    <d v="2014-09-16T16:00:0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187"/>
    <d v="2014-08-04T10:59:3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3188"/>
    <d v="2015-06-10T04:58:2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3189"/>
    <d v="2015-05-24T03:18:5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3190"/>
    <d v="2016-12-08T23:37:5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3191"/>
    <d v="2016-08-16T13:07:4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3192"/>
    <d v="2015-02-28T17:00: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3193"/>
    <d v="2015-02-20T18:14:1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3194"/>
    <d v="2015-07-26T20:29:58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3195"/>
    <d v="2015-02-12T09:15:4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3196"/>
    <d v="2015-08-01T09:00: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3197"/>
    <d v="2015-02-04T06:50:1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3198"/>
    <d v="2015-02-16T05:11:1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3199"/>
    <d v="2014-09-06T16:00:0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3200"/>
    <d v="2016-04-30T00:34: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3201"/>
    <d v="2014-08-31T13:24:37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3202"/>
    <d v="2015-12-14T00:59: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3203"/>
    <d v="2015-09-25T18:43: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3204"/>
    <d v="2015-07-17T11:14: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3205"/>
    <d v="2015-05-01T03:59:3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3206"/>
    <d v="2015-09-19T01:37:3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3207"/>
    <d v="2015-04-23T00:40:0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208"/>
    <d v="2014-07-28T09:31:1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209"/>
    <d v="2014-06-20T18:00:0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210"/>
    <d v="2012-05-31T22:59:0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211"/>
    <d v="2014-08-14T21:00:0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212"/>
    <d v="2014-08-08T14:05:5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213"/>
    <d v="2015-07-26T13:19:1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214"/>
    <d v="2016-01-05T18:55:00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215"/>
    <d v="2015-09-09T22:59: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216"/>
    <d v="2015-07-11T09:30: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217"/>
    <d v="2016-11-04T08:06:2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218"/>
    <d v="2014-12-30T19:00:00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219"/>
    <d v="2015-03-22T17:35:47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220"/>
    <d v="2017-03-12T16:00:00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221"/>
    <d v="2015-07-05T11:43:2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222"/>
    <d v="2015-10-24T16:29:0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223"/>
    <d v="2015-08-20T15:02:5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224"/>
    <d v="2017-01-10T00:00:0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225"/>
    <d v="2016-06-03T16:00:0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226"/>
    <d v="2015-10-30T09:00:1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227"/>
    <d v="2017-01-17T16:10:3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228"/>
    <d v="2015-12-16T23:59:00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229"/>
    <d v="2014-11-20T02:59:5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230"/>
    <d v="2014-09-30T22:59:0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231"/>
    <d v="2016-04-16T17:39:07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232"/>
    <d v="2016-05-03T22:59:0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233"/>
    <d v="2017-03-02T14:19:1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234"/>
    <d v="2017-02-01T18:31: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235"/>
    <d v="2016-07-01T03:20:5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236"/>
    <d v="2016-12-28T17:00:3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237"/>
    <d v="2015-09-28T22:59:0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238"/>
    <d v="2015-07-01T07:14:5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239"/>
    <d v="2015-10-25T18:59:0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240"/>
    <d v="2017-02-16T18:00:0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241"/>
    <d v="2014-10-14T01:59:00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242"/>
    <d v="2014-09-19T13:08:1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243"/>
    <d v="2015-10-08T19:00:0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244"/>
    <d v="2016-12-01T12:39:4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245"/>
    <d v="2015-06-11T21:00:00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246"/>
    <d v="2015-09-11T22:59:0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247"/>
    <d v="2015-07-12T05:25:1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248"/>
    <d v="2015-04-04T15:19:1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249"/>
    <d v="2015-06-20T12:55:1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250"/>
    <d v="2014-11-05T13:48:4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251"/>
    <d v="2015-06-21T12:32:4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252"/>
    <d v="2016-09-07T06:20:40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253"/>
    <d v="2016-09-07T22:45:0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254"/>
    <d v="2015-03-25T20:03:2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255"/>
    <d v="2014-10-07T13:26:1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256"/>
    <d v="2015-06-10T22:59:00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257"/>
    <d v="2017-02-22T08:25: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258"/>
    <d v="2015-01-08T16:17:4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259"/>
    <d v="2016-09-30T22:59:00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260"/>
    <d v="2015-11-30T12:08:3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261"/>
    <d v="2015-07-16T12:24:3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262"/>
    <d v="2014-12-21T23:00:00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263"/>
    <d v="2015-10-30T16:00:0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264"/>
    <d v="2015-01-28T17:00:00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3265"/>
    <d v="2015-12-03T12:00:0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266"/>
    <d v="2015-06-12T16:00:0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267"/>
    <d v="2015-07-17T13:11:0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268"/>
    <d v="2016-08-24T16:42:0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269"/>
    <d v="2015-06-16T06:00: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270"/>
    <d v="2015-07-12T07:47:4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271"/>
    <d v="2014-11-02T06:29:3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272"/>
    <d v="2015-11-06T08:00:0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273"/>
    <d v="2016-09-14T14:00: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274"/>
    <d v="2016-03-15T16:00:0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275"/>
    <d v="2015-02-08T23:30: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3276"/>
    <d v="2016-03-31T22:59:0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277"/>
    <d v="2014-11-18T12:23:2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278"/>
    <d v="2015-05-30T15:21:4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279"/>
    <d v="2016-03-31T20:27:3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280"/>
    <d v="2015-06-01T00:00:0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281"/>
    <d v="2015-09-01T19:28: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282"/>
    <d v="2016-04-28T23:39:4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283"/>
    <d v="2016-02-10T16:00:0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284"/>
    <d v="2016-01-29T00:59: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285"/>
    <d v="2017-02-28T00:00:0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286"/>
    <d v="2016-08-15T15:09:4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3287"/>
    <d v="2015-11-28T13:00:28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288"/>
    <d v="2016-06-20T18:00: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289"/>
    <d v="2017-02-20T03:50: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290"/>
    <d v="2017-03-11T07:21:3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291"/>
    <d v="2015-09-16T22:59:0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292"/>
    <d v="2015-12-04T14:29:0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3293"/>
    <d v="2017-03-04T05:12:3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294"/>
    <d v="2015-06-16T07:59:14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295"/>
    <d v="2016-09-26T05:37:0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296"/>
    <d v="2015-11-22T17:00:00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297"/>
    <d v="2015-07-27T17:59: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298"/>
    <d v="2015-09-12T19:00:0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299"/>
    <d v="2015-10-14T17:01:0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300"/>
    <d v="2015-04-29T12:51:0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301"/>
    <d v="2016-08-01T01:59:0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3302"/>
    <d v="2016-12-07T03:26:1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303"/>
    <d v="2015-03-28T09:38:0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304"/>
    <d v="2016-12-22T09:59:1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305"/>
    <d v="2015-07-31T15:32:2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306"/>
    <d v="2016-06-09T22:00:0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307"/>
    <d v="2016-05-14T20:22:1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308"/>
    <d v="2016-04-13T16:02:4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309"/>
    <d v="2016-10-16T10:36: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310"/>
    <d v="2015-10-06T17:17:0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311"/>
    <d v="2015-10-17T02:00: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312"/>
    <d v="2016-11-11T17:00: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313"/>
    <d v="2016-01-26T20:00:0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314"/>
    <d v="2015-05-08T15:05:00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315"/>
    <d v="2016-05-06T02:17:2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316"/>
    <d v="2014-08-08T08:54: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317"/>
    <d v="2016-06-07T19:57:0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3318"/>
    <d v="2016-04-10T21:30:0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319"/>
    <d v="2015-01-31T09:03:0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320"/>
    <d v="2016-06-21T20:05:5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321"/>
    <d v="2014-10-15T22:59:0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322"/>
    <d v="2016-06-21T22:55:00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323"/>
    <d v="2016-09-25T03:46:48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3324"/>
    <d v="2016-06-05T08:59: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325"/>
    <d v="2015-04-05T12:51:1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326"/>
    <d v="2015-03-08T11:08:2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327"/>
    <d v="2016-05-08T03:59:2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328"/>
    <d v="2014-07-04T20:00: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329"/>
    <d v="2014-07-27T18:00:00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330"/>
    <d v="2015-04-01T15:17:48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331"/>
    <d v="2015-10-06T11:44:4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332"/>
    <d v="2014-07-19T15:38:5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333"/>
    <d v="2015-06-15T11:14:4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334"/>
    <d v="2015-07-30T07:30: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335"/>
    <d v="2014-08-03T18:00: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336"/>
    <d v="2016-04-05T03:34:0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337"/>
    <d v="2014-10-10T16:00:0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338"/>
    <d v="2017-02-24T08:48:0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339"/>
    <d v="2016-07-28T10:58:3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340"/>
    <d v="2016-12-06T18:22:3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341"/>
    <d v="2016-06-12T12:00: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342"/>
    <d v="2015-03-31T23:59:0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343"/>
    <d v="2016-04-13T08:18:0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344"/>
    <d v="2014-08-29T23:48: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345"/>
    <d v="2015-04-17T19:37: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346"/>
    <d v="2015-02-25T19:35: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347"/>
    <d v="2016-05-08T16:00:00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348"/>
    <d v="2016-04-29T22:59: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349"/>
    <d v="2016-06-13T12:00:0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3350"/>
    <d v="2015-11-29T18:00: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351"/>
    <d v="2014-07-23T06:00:00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352"/>
    <d v="2016-07-01T18:00:0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353"/>
    <d v="2016-05-02T18:00:0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354"/>
    <d v="2015-10-28T23:01:0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355"/>
    <d v="2016-05-10T06:17:0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356"/>
    <d v="2016-07-15T14:34:3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357"/>
    <d v="2014-08-01T05:01:5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358"/>
    <d v="2014-11-19T03:27:5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359"/>
    <d v="2017-02-24T20:22:1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3360"/>
    <d v="2016-12-14T10:59:00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361"/>
    <d v="2014-09-01T10:59:0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362"/>
    <d v="2015-03-06T23:55:0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363"/>
    <d v="2014-08-19T11:00:0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364"/>
    <d v="2016-03-15T16:00:0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365"/>
    <d v="2015-12-12T21:26:32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366"/>
    <d v="2015-05-12T20:37:1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367"/>
    <d v="2015-08-01T17:24:54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368"/>
    <d v="2015-01-01T00:00:00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3369"/>
    <d v="2017-01-14T19:59:4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370"/>
    <d v="2016-12-17T03:00:00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371"/>
    <d v="2015-12-02T15:59:2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372"/>
    <d v="2014-08-24T23:59:00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373"/>
    <d v="2015-07-18T11:00: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3374"/>
    <d v="2015-10-28T12:33:3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375"/>
    <d v="2014-05-18T09:39:3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376"/>
    <d v="2015-04-25T10:49:5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377"/>
    <d v="2015-03-20T11:56:0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378"/>
    <d v="2014-08-31T08:08:00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379"/>
    <d v="2015-08-26T18:00:0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380"/>
    <d v="2014-11-29T18:52:5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381"/>
    <d v="2015-03-10T22:26:2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382"/>
    <d v="2016-08-01T17:59:00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383"/>
    <d v="2016-06-23T13:47:0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384"/>
    <d v="2015-11-20T22:00: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385"/>
    <d v="2014-12-10T15:49:12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386"/>
    <d v="2014-12-03T10:28:2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387"/>
    <d v="2014-12-14T13:18: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388"/>
    <d v="2015-06-18T06:04: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389"/>
    <d v="2016-06-03T08:31:2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390"/>
    <d v="2014-07-10T13:35:4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391"/>
    <d v="2014-08-08T17:28:0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392"/>
    <d v="2016-05-06T15:17:3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393"/>
    <d v="2014-11-05T19:46:0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394"/>
    <d v="2014-07-27T09:17:2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395"/>
    <d v="2015-05-30T13:10:0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396"/>
    <d v="2014-05-31T22:59:00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397"/>
    <d v="2016-02-18T17:00:00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398"/>
    <d v="2014-11-21T12:00:00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399"/>
    <d v="2015-02-21T17:05:2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400"/>
    <d v="2014-08-28T17:53:3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401"/>
    <d v="2015-08-07T12:22:2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402"/>
    <d v="2015-11-11T21:31: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403"/>
    <d v="2015-06-25T06:05: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404"/>
    <d v="2015-06-17T07:05: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405"/>
    <d v="2016-03-01T18:59:00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406"/>
    <d v="2014-07-16T06:49:3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407"/>
    <d v="2014-07-06T05:08:0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408"/>
    <d v="2014-07-18T18:48:2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409"/>
    <d v="2016-07-31T15:58:00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410"/>
    <d v="2016-06-06T02:00:0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411"/>
    <d v="2015-10-07T19:32:5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412"/>
    <d v="2014-09-27T18:01:0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413"/>
    <d v="2015-02-27T23:59:0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414"/>
    <d v="2016-12-01T02:59:0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415"/>
    <d v="2016-04-17T18:30: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416"/>
    <d v="2015-04-23T13:30:0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417"/>
    <d v="2014-10-25T19:43: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418"/>
    <d v="2014-05-23T15:01:4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3419"/>
    <d v="2016-04-06T16:30:0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420"/>
    <d v="2016-02-13T19:00: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421"/>
    <d v="2015-03-04T13:59:2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422"/>
    <d v="2015-12-13T19:00:0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423"/>
    <d v="2015-04-24T16:52:2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424"/>
    <d v="2015-02-05T01:59:0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425"/>
    <d v="2014-10-04T09:48:5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426"/>
    <d v="2014-09-20T21:00:00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427"/>
    <d v="2014-07-02T10:29:1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428"/>
    <d v="2015-02-28T12:00:0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429"/>
    <d v="2016-11-01T19:31:0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430"/>
    <d v="2014-07-30T17:41:4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431"/>
    <d v="2014-08-18T12:32:3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432"/>
    <d v="2016-02-05T17:00:0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433"/>
    <d v="2014-06-16T22:00: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434"/>
    <d v="2014-07-10T04:07: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435"/>
    <d v="2016-08-06T22:00:0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436"/>
    <d v="2014-08-21T11:28:00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437"/>
    <d v="2015-08-19T12:03:4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438"/>
    <d v="2015-05-02T16:00:00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439"/>
    <d v="2016-01-18T23:59:0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440"/>
    <d v="2014-07-11T11:15:00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441"/>
    <d v="2015-11-13T15:17:0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442"/>
    <d v="2015-05-30T15:11:1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443"/>
    <d v="2014-09-09T07:35:4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3444"/>
    <d v="2016-06-08T08:59:0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445"/>
    <d v="2015-10-23T07:43:5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446"/>
    <d v="2015-02-05T07:20:0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447"/>
    <d v="2016-03-18T15:20:1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448"/>
    <d v="2014-12-16T21:51:29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449"/>
    <d v="2016-07-08T23:00:0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450"/>
    <d v="2015-04-02T10:54:3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451"/>
    <d v="2015-04-21T12:22:0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452"/>
    <d v="2014-07-22T22:59:00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453"/>
    <d v="2016-08-13T18:29:1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454"/>
    <d v="2014-07-31T11:45:5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455"/>
    <d v="2016-10-13T13:00:2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456"/>
    <d v="2014-08-01T01:59:00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457"/>
    <d v="2015-02-12T00:59:0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458"/>
    <d v="2015-02-02T23:27: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459"/>
    <d v="2016-05-20T06:31:0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460"/>
    <d v="2014-08-15T07:39:1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461"/>
    <d v="2016-10-28T22:00:00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462"/>
    <d v="2015-07-10T13:00:0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3463"/>
    <d v="2016-10-10T22:59:0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464"/>
    <d v="2016-08-22T22:07:1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465"/>
    <d v="2015-08-09T11:00:0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466"/>
    <d v="2016-04-19T18:27:30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467"/>
    <d v="2015-03-20T10:07:1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468"/>
    <d v="2016-09-20T22:00:0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469"/>
    <d v="2016-04-28T10:24:0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470"/>
    <d v="2016-07-15T16:38:0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471"/>
    <d v="2014-08-31T15:00:0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472"/>
    <d v="2014-11-06T00:59:0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473"/>
    <d v="2015-03-20T15:27: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474"/>
    <d v="2016-07-20T07:02:1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475"/>
    <d v="2014-11-02T19:00: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476"/>
    <d v="2014-10-26T22:00: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477"/>
    <d v="2015-05-16T22:00:0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478"/>
    <d v="2015-03-16T16:00:0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479"/>
    <d v="2014-06-21T15:31:2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480"/>
    <d v="2015-07-10T16:00:0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3481"/>
    <d v="2015-01-02T00:56:2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482"/>
    <d v="2014-07-06T13:31:0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483"/>
    <d v="2014-07-03T11:03:0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484"/>
    <d v="2016-06-15T13:14:5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485"/>
    <d v="2016-02-02T11:38:0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486"/>
    <d v="2015-06-03T01:59:00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487"/>
    <d v="2015-06-24T17:34:1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488"/>
    <d v="2015-04-17T11:00:0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489"/>
    <d v="2014-05-24T16:00:00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490"/>
    <d v="2016-04-13T14:15:2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491"/>
    <d v="2015-05-18T00:59:4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492"/>
    <d v="2015-10-25T19:13:1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493"/>
    <d v="2014-08-17T00:11: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494"/>
    <d v="2016-11-26T01:00: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3495"/>
    <d v="2014-11-01T12:18:0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496"/>
    <d v="2016-09-11T15:19:2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497"/>
    <d v="2016-06-02T17:00:00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3498"/>
    <d v="2016-05-28T16:44:0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499"/>
    <d v="2015-07-01T01:59:0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500"/>
    <d v="2016-03-06T23:59:00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501"/>
    <d v="2015-09-11T13:19:5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502"/>
    <d v="2016-03-15T22:59: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503"/>
    <d v="2016-07-24T06:28:4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504"/>
    <d v="2015-11-19T13:58:1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505"/>
    <d v="2014-05-12T23:00:00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506"/>
    <d v="2014-08-23T12:37:2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507"/>
    <d v="2016-05-31T17:08:57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508"/>
    <d v="2016-05-10T16:00: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509"/>
    <d v="2014-11-20T23:55:00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510"/>
    <d v="2014-07-02T09:54:0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511"/>
    <d v="2014-11-07T13:30:0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512"/>
    <d v="2015-04-23T06:53:1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513"/>
    <d v="2014-06-03T23:59:00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514"/>
    <d v="2015-02-01T23:59: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515"/>
    <d v="2015-05-31T13:32:5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516"/>
    <d v="2014-09-07T22:00: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517"/>
    <d v="2014-07-04T06:00: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518"/>
    <d v="2014-10-02T09:21:0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519"/>
    <d v="2015-03-04T09:22:3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520"/>
    <d v="2015-09-06T08:47:00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521"/>
    <d v="2014-09-29T03:40:2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522"/>
    <d v="2015-09-15T05:06: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523"/>
    <d v="2016-09-25T18:00:0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524"/>
    <d v="2014-09-12T23:00:0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525"/>
    <d v="2015-08-09T11:00:00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526"/>
    <d v="2016-04-28T00:59: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527"/>
    <d v="2015-07-10T22:59:0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528"/>
    <d v="2017-01-18T07:01:58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529"/>
    <d v="2015-07-12T20:00:0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530"/>
    <d v="2016-04-10T15:00: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531"/>
    <d v="2016-06-30T10:42:1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532"/>
    <d v="2014-09-17T22:59:00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533"/>
    <d v="2015-11-11T14:16:07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534"/>
    <d v="2015-10-01T10:00: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535"/>
    <d v="2015-10-02T13:00:00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536"/>
    <d v="2015-12-20T06:59:00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3537"/>
    <d v="2014-11-17T02:59:0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538"/>
    <d v="2016-08-17T05:05:4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539"/>
    <d v="2016-09-08T13:08:4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540"/>
    <d v="2016-06-25T19:04:5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541"/>
    <d v="2015-08-31T12:31:1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542"/>
    <d v="2014-09-07T09:23:4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3543"/>
    <d v="2015-06-25T13:07:3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544"/>
    <d v="2015-03-07T14:57:3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545"/>
    <d v="2015-04-11T14:22:39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546"/>
    <d v="2015-03-31T22:59:0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547"/>
    <d v="2016-05-13T22:59:0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548"/>
    <d v="2016-03-04T20:00:00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549"/>
    <d v="2015-09-04T04:27:5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550"/>
    <d v="2016-05-02T16:26:3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551"/>
    <d v="2014-05-22T17:07:0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552"/>
    <d v="2014-06-28T09:05:2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553"/>
    <d v="2015-08-11T19:00:0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554"/>
    <d v="2015-02-11T12:00:0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3555"/>
    <d v="2016-11-17T06:36:3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556"/>
    <d v="2014-08-17T10:35:24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557"/>
    <d v="2014-05-05T01:38:3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558"/>
    <d v="2015-06-26T16:00:00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3559"/>
    <d v="2015-07-31T03:58:0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3560"/>
    <d v="2015-05-26T21:45:0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561"/>
    <d v="2015-08-05T13:36:0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562"/>
    <d v="2016-03-13T17:00:0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563"/>
    <d v="2016-08-01T14:00:0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564"/>
    <d v="2015-10-05T11:00:0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565"/>
    <d v="2014-12-31T12:50:0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566"/>
    <d v="2015-01-23T07:11:2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567"/>
    <d v="2015-06-10T14:27:2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568"/>
    <d v="2014-09-17T12:46:3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569"/>
    <d v="2015-01-08T11:31:3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570"/>
    <d v="2014-12-31T02:00:00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571"/>
    <d v="2014-10-30T15:36:5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572"/>
    <d v="2015-06-21T08:41:2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573"/>
    <d v="2014-11-08T05:00: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574"/>
    <d v="2014-11-13T18:37:2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575"/>
    <d v="2016-08-10T22:59:0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576"/>
    <d v="2016-12-05T09:10:54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577"/>
    <d v="2015-04-26T01:28:0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578"/>
    <d v="2016-04-30T12:36:1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579"/>
    <d v="2016-03-31T12:17: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580"/>
    <d v="2015-02-28T23:59:00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581"/>
    <d v="2014-07-30T06:18:3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582"/>
    <d v="2016-04-04T21:18:0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583"/>
    <d v="2016-04-18T04:13: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584"/>
    <d v="2015-07-13T02:35:4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585"/>
    <d v="2014-12-21T12:11:30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586"/>
    <d v="2016-09-23T11:44:30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587"/>
    <d v="2016-06-27T14:00:0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588"/>
    <d v="2015-04-29T18:00:0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589"/>
    <d v="2015-05-26T10:32:27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590"/>
    <d v="2014-10-20T03:00:3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591"/>
    <d v="2015-01-23T23:59:00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592"/>
    <d v="2015-02-10T23:59:0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593"/>
    <d v="2015-01-05T15:26:00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594"/>
    <d v="2016-09-03T20:36: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595"/>
    <d v="2015-03-13T01:59:0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3596"/>
    <d v="2014-08-26T12:09:4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597"/>
    <d v="2016-03-03T00:59:00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598"/>
    <d v="2014-09-02T23:59:0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599"/>
    <d v="2015-08-29T19:00:00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600"/>
    <d v="2016-10-13T15:22:4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601"/>
    <d v="2015-01-16T18:58: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602"/>
    <d v="2016-05-17T16:27:5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603"/>
    <d v="2015-11-05T16:44:4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604"/>
    <d v="2016-04-29T01:59:0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605"/>
    <d v="2016-02-13T14:02:0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606"/>
    <d v="2016-08-14T09:30:5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607"/>
    <d v="2015-12-14T19:00: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608"/>
    <d v="2016-06-17T09:00: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609"/>
    <d v="2016-03-30T17:48:0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610"/>
    <d v="2015-08-17T05:22: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611"/>
    <d v="2015-04-08T03:53:2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3612"/>
    <d v="2014-06-09T12:26:5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613"/>
    <d v="2014-06-28T09:09:34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614"/>
    <d v="2015-06-18T20:00:1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615"/>
    <d v="2015-12-10T09:14:5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616"/>
    <d v="2015-03-19T16:47:4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617"/>
    <d v="2017-02-27T19:00:00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618"/>
    <d v="2015-06-03T10:04:1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619"/>
    <d v="2016-11-19T17:00:00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620"/>
    <d v="2015-03-04T23:00:0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621"/>
    <d v="2016-09-30T16:00:0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622"/>
    <d v="2014-09-27T22:23: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623"/>
    <d v="2014-07-26T02:00:0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624"/>
    <d v="2016-08-23T13:34:5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625"/>
    <d v="2015-07-02T10:39:3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626"/>
    <d v="2014-08-16T11:00:5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627"/>
    <d v="2016-05-20T22:59: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628"/>
    <d v="2015-12-13T15:59:56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3629"/>
    <d v="2016-05-05T12:00: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3630"/>
    <d v="2014-11-29T16:19:5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3631"/>
    <d v="2014-09-22T22:59:0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3632"/>
    <d v="2014-11-23T17:29:0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3633"/>
    <d v="2016-11-18T20:00:0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3634"/>
    <d v="2017-01-13T22:59:0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3635"/>
    <d v="2016-04-20T16:11:1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3636"/>
    <d v="2015-09-14T11:40:29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3637"/>
    <d v="2015-01-01T11:48:55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3638"/>
    <d v="2015-04-19T10:08:5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3639"/>
    <d v="2016-10-07T10:11: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3640"/>
    <d v="2015-05-10T13:45:3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3641"/>
    <d v="2014-10-05T00:00: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3642"/>
    <d v="2015-11-30T12:00:0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643"/>
    <d v="2015-11-16T23:27:19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3644"/>
    <d v="2016-03-07T23:59:0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3645"/>
    <d v="2016-11-21T19:17:18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3646"/>
    <d v="2015-06-16T18:30:0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3647"/>
    <d v="2016-09-30T12:58:47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648"/>
    <d v="2014-10-05T02:00:4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3649"/>
    <d v="2014-06-16T12:06:3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650"/>
    <d v="2016-02-02T06:29:4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651"/>
    <d v="2014-08-10T10:59:0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3652"/>
    <d v="2016-08-24T22:59:0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653"/>
    <d v="2015-08-05T03:43:2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654"/>
    <d v="2016-04-03T12:00:00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655"/>
    <d v="2015-07-18T01:59:00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3656"/>
    <d v="2017-02-01T17:59:00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3657"/>
    <d v="2016-06-01T16:42: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658"/>
    <d v="2014-07-01T22:59: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659"/>
    <d v="2015-03-19T09:39:0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660"/>
    <d v="2014-12-23T16:08:4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661"/>
    <d v="2016-04-09T23:00:0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3662"/>
    <d v="2015-03-30T23:16:54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663"/>
    <d v="2016-12-21T06:50:3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664"/>
    <d v="2016-06-16T00:58: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3665"/>
    <d v="2015-10-28T14:54: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666"/>
    <d v="2014-07-24T02:00: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667"/>
    <d v="2015-07-18T18:16:5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668"/>
    <d v="2015-07-23T13:33:00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669"/>
    <d v="2015-06-11T11:12:17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670"/>
    <d v="2015-05-31T18:00:0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671"/>
    <d v="2014-07-20T22:59:0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672"/>
    <d v="2014-09-26T17:43:0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673"/>
    <d v="2014-11-05T07:52:0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3674"/>
    <d v="2016-09-03T15:57:0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675"/>
    <d v="2016-05-15T18:00:0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676"/>
    <d v="2014-09-12T14:34: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677"/>
    <d v="2014-07-02T22:59:00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678"/>
    <d v="2015-05-31T07:44:5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679"/>
    <d v="2014-06-30T23:59:0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680"/>
    <d v="2016-10-05T05:53:5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681"/>
    <d v="2016-01-15T10:38:1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682"/>
    <d v="2014-06-16T01:59:00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683"/>
    <d v="2016-10-19T21:48:1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684"/>
    <d v="2015-09-01T23:19:4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685"/>
    <d v="2014-05-19T16:00:00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686"/>
    <d v="2015-08-28T22:59:0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687"/>
    <d v="2014-06-27T00:14:1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688"/>
    <d v="2014-08-08T13:53:2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689"/>
    <d v="2015-06-21T17:25:0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690"/>
    <d v="2014-11-27T10:21:2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691"/>
    <d v="2015-03-01T23:59:0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692"/>
    <d v="2014-09-18T19:00:0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693"/>
    <d v="2015-11-30T17:30:0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694"/>
    <d v="2016-06-05T21:00:0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695"/>
    <d v="2015-01-11T15:53:3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696"/>
    <d v="2015-02-13T09:48: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697"/>
    <d v="2016-05-10T06:10:4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698"/>
    <d v="2016-03-02T14:21:2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699"/>
    <d v="2014-10-15T09:26:5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700"/>
    <d v="2014-09-30T11:00:00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701"/>
    <d v="2015-06-04T07:59: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702"/>
    <d v="2016-07-10T17:59:00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703"/>
    <d v="2016-08-13T01:59:0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704"/>
    <d v="2016-05-31T11:33:14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705"/>
    <d v="2014-06-23T13:00:0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706"/>
    <d v="2014-09-12T16:55:4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707"/>
    <d v="2016-07-22T00:26:0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708"/>
    <d v="2014-07-03T22:24:4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709"/>
    <d v="2014-06-25T11:59:0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710"/>
    <d v="2015-04-03T08:49:4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711"/>
    <d v="2014-06-15T11:00:00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712"/>
    <d v="2015-05-31T01:59:0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713"/>
    <d v="2016-06-04T12:42:4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714"/>
    <d v="2015-05-25T22:59:0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715"/>
    <d v="2015-03-31T07:52:0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716"/>
    <d v="2016-01-21T16:18:2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717"/>
    <d v="2015-05-09T15:47:29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718"/>
    <d v="2015-02-27T12:11:1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719"/>
    <d v="2015-06-22T12:31:0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720"/>
    <d v="2015-07-02T18:50:0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721"/>
    <d v="2014-11-05T18:28:0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3722"/>
    <d v="2016-02-11T17:59:0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723"/>
    <d v="2014-11-30T14:04:2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724"/>
    <d v="2016-05-04T18:00:0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725"/>
    <d v="2016-02-18T16:30:0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726"/>
    <d v="2016-04-29T16:00:0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727"/>
    <d v="2016-10-19T23:55:00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3728"/>
    <d v="2015-08-18T23:06:1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3729"/>
    <d v="2015-03-22T22:55:1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3730"/>
    <d v="2015-08-17T11:15:59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3731"/>
    <d v="2015-01-09T22:23:0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3732"/>
    <d v="2015-01-24T07:00:0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3733"/>
    <d v="2015-04-18T17:30:0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3734"/>
    <d v="2015-05-25T16:38:1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3735"/>
    <d v="2015-05-28T11:38:0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3736"/>
    <d v="2015-03-23T13:00: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3737"/>
    <d v="2015-11-12T01:59:0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3738"/>
    <d v="2014-07-15T17:00: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3739"/>
    <d v="2016-07-17T05:47:4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3740"/>
    <d v="2014-08-11T20:53:5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3741"/>
    <d v="2015-12-17T17:05:5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3742"/>
    <d v="2014-09-06T00:09: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3743"/>
    <d v="2014-07-03T12:02:44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3744"/>
    <d v="2014-07-04T22:59: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3745"/>
    <d v="2014-08-10T11:45:0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3746"/>
    <d v="2016-10-08T04:20:3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3747"/>
    <d v="2015-07-05T17:59: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748"/>
    <d v="2016-02-16T00:59: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749"/>
    <d v="2016-04-28T22:59: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750"/>
    <d v="2015-02-10T02:59: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751"/>
    <d v="2016-04-02T18:51:1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752"/>
    <d v="2016-10-16T16:00:0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753"/>
    <d v="2015-06-02T19:00:0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754"/>
    <d v="2014-07-25T23:59:0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755"/>
    <d v="2016-04-15T15:48:2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756"/>
    <d v="2014-06-11T14:33:1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757"/>
    <d v="2014-12-01T15:25:15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758"/>
    <d v="2014-05-19T00:00:0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759"/>
    <d v="2015-08-25T21:35: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760"/>
    <d v="2014-05-05T07:36:2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761"/>
    <d v="2015-08-10T18:00: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762"/>
    <d v="2015-08-02T14:31:29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763"/>
    <d v="2015-04-01T12:00:2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764"/>
    <d v="2016-05-28T19:36: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765"/>
    <d v="2014-07-30T13:38:0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766"/>
    <d v="2014-07-02T23:00:4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767"/>
    <d v="2015-02-28T23:59:0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768"/>
    <d v="2014-06-12T12:28:1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769"/>
    <d v="2016-04-15T09:21:1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770"/>
    <d v="2015-06-13T17:20: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771"/>
    <d v="2016-05-17T19:00:0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772"/>
    <d v="2016-11-29T01:00:0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773"/>
    <d v="2016-11-14T21:08:0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3774"/>
    <d v="2015-04-09T14:00:5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775"/>
    <d v="2015-04-08T23:00: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776"/>
    <d v="2014-07-31T20:00:0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777"/>
    <d v="2014-09-26T23:00:0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778"/>
    <d v="2015-02-14T14:39: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779"/>
    <d v="2016-03-26T11:39:0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780"/>
    <d v="2015-07-13T15:06: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781"/>
    <d v="2014-09-08T16:11:2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782"/>
    <d v="2016-07-24T18:00:0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783"/>
    <d v="2016-03-15T11:00:0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3784"/>
    <d v="2016-07-10T18:32:12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785"/>
    <d v="2016-08-02T05:03:0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786"/>
    <d v="2016-05-26T19:54:3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787"/>
    <d v="2015-07-10T22:59: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3788"/>
    <d v="2015-12-23T11:18: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3789"/>
    <d v="2015-06-15T14:10:18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790"/>
    <d v="2016-11-22T12:00:23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3791"/>
    <d v="2014-07-06T11:36:32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3792"/>
    <d v="2015-07-15T05:43:4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3793"/>
    <d v="2014-12-16T17:32:0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3794"/>
    <d v="2015-06-07T08:55:54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3795"/>
    <d v="2015-08-28T17:30: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3796"/>
    <d v="2017-01-13T19:42:36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3797"/>
    <d v="2015-04-20T16:09:2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3798"/>
    <d v="2014-08-10T12:20:48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3799"/>
    <d v="2016-03-11T17:20:4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3800"/>
    <d v="2015-01-10T23:59:0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3801"/>
    <d v="2015-01-02T11:13: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3802"/>
    <d v="2015-10-21T22:01:46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3803"/>
    <d v="2016-03-04T18:19:2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804"/>
    <d v="2016-07-31T02:00: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3805"/>
    <d v="2014-09-27T16:17: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3806"/>
    <d v="2014-06-29T01:13:0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3807"/>
    <d v="2015-04-03T16:48:5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808"/>
    <d v="2015-04-25T04:53:3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809"/>
    <d v="2014-07-30T18:00:00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810"/>
    <d v="2015-03-21T14:22:3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811"/>
    <d v="2016-05-31T06:00:0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3812"/>
    <d v="2015-05-31T22:59:0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813"/>
    <d v="2016-06-14T16:43:0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814"/>
    <d v="2015-03-31T22:59:0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815"/>
    <d v="2015-08-20T18:00: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816"/>
    <d v="2014-07-17T11:33:4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817"/>
    <d v="2015-10-23T22:59: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818"/>
    <d v="2015-03-12T14:13:0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819"/>
    <d v="2015-07-17T16:02:0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820"/>
    <d v="2015-07-05T10:38:3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821"/>
    <d v="2016-01-03T23:20:07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3822"/>
    <d v="2016-01-19T17:59:0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823"/>
    <d v="2015-07-19T22:59:0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824"/>
    <d v="2016-08-01T08:41:0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825"/>
    <d v="2015-06-16T20:40: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826"/>
    <d v="2015-05-07T05:09:5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827"/>
    <d v="2015-03-26T19:00:0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828"/>
    <d v="2014-12-31T08:39:4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829"/>
    <d v="2016-08-31T15:46:1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830"/>
    <d v="2016-05-27T12:46:5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831"/>
    <d v="2014-11-05T16:22:2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832"/>
    <d v="2016-02-19T21:45:3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3833"/>
    <d v="2014-12-01T14:09: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834"/>
    <d v="2015-06-18T05:41:0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835"/>
    <d v="2016-04-21T17:36:4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836"/>
    <d v="2016-08-02T23:09:00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837"/>
    <d v="2015-07-03T13:22:3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3838"/>
    <d v="2015-05-22T12:03:2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839"/>
    <d v="2015-07-29T22:25:2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840"/>
    <d v="2016-03-28T10:50:2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3841"/>
    <d v="2014-07-20T13:51:2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3842"/>
    <d v="2014-05-11T06:50:5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3843"/>
    <d v="2014-05-31T20:44:2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3844"/>
    <d v="2014-06-03T01:59:0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3845"/>
    <d v="2015-10-01T10:02:54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3846"/>
    <d v="2014-10-04T01:59:0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3847"/>
    <d v="2015-07-19T00:23:1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3848"/>
    <d v="2015-10-18T14:36:2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3849"/>
    <d v="2015-06-11T13:24:4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3850"/>
    <d v="2014-12-31T21:59:0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3851"/>
    <d v="2015-07-17T05:32: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3852"/>
    <d v="2015-03-26T22:34:3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3853"/>
    <d v="2014-09-01T15:09:38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3854"/>
    <d v="2015-05-09T16:14:1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3855"/>
    <d v="2015-03-26T17:17:5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3856"/>
    <d v="2015-03-08T11:50:0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3857"/>
    <d v="2014-08-01T12:12: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3858"/>
    <d v="2015-05-22T16:00: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3859"/>
    <d v="2014-06-25T16:00: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3860"/>
    <d v="2014-08-12T10:51:5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3861"/>
    <d v="2014-11-12T16:47: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3862"/>
    <d v="2016-09-12T11:59: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3863"/>
    <d v="2015-11-05T11:11:4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3864"/>
    <d v="2015-11-17T17:24:14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3865"/>
    <d v="2014-08-30T00:30:0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3866"/>
    <d v="2016-03-22T22:29: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3867"/>
    <d v="2016-06-18T14:32:19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868"/>
    <d v="2014-09-08T10:50:0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869"/>
    <d v="2015-03-13T22:11:0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870"/>
    <d v="2014-07-02T23:07:58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871"/>
    <d v="2017-03-29T12:44:1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872"/>
    <d v="2015-08-13T22:29:56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873"/>
    <d v="2015-10-08T11:42:1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3874"/>
    <d v="2015-01-23T20:00:0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3875"/>
    <d v="2016-09-03T05:00: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876"/>
    <d v="2016-02-02T09:58:4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877"/>
    <d v="2016-12-08T11:15:5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878"/>
    <d v="2015-06-29T22:59: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879"/>
    <d v="2015-01-25T15:39:56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880"/>
    <d v="2014-07-30T18:00:0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881"/>
    <d v="2017-02-19T19:26:39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3882"/>
    <d v="2016-01-31T18:03: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883"/>
    <d v="2014-09-02T09:27:49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884"/>
    <d v="2015-03-27T12:59:52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885"/>
    <d v="2016-05-09T17:49:5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3886"/>
    <d v="2014-12-11T00:28:22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887"/>
    <d v="2015-05-01T17:00: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3888"/>
    <d v="2017-02-26T08:05:5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3889"/>
    <d v="2015-01-04T18:26:0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3890"/>
    <d v="2015-08-15T13:12:24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3891"/>
    <d v="2015-03-22T23:59:0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3892"/>
    <d v="2014-08-24T02:00: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3893"/>
    <d v="2014-07-01T01:00:0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3894"/>
    <d v="2016-12-05T23:59:0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3895"/>
    <d v="2015-02-28T01:00:18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3896"/>
    <d v="2014-06-16T23:36:18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3897"/>
    <d v="2015-01-08T15:58:0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3898"/>
    <d v="2015-08-17T11:00:0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3899"/>
    <d v="2014-08-12T13:36:0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3900"/>
    <d v="2015-06-10T21:13:1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3901"/>
    <d v="2015-12-19T14:49:59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3902"/>
    <d v="2016-11-14T07:14:0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3903"/>
    <d v="2015-08-14T14:38:0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3904"/>
    <d v="2015-04-15T00:04: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3905"/>
    <d v="2015-06-11T18:00:0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3906"/>
    <d v="2015-06-26T08:25:0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3907"/>
    <d v="2014-10-26T15:08:0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3908"/>
    <d v="2014-07-28T22:14:5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3909"/>
    <d v="2014-09-11T03:37:2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3910"/>
    <d v="2015-09-07T13:09:5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3911"/>
    <d v="2014-11-26T15:29: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3912"/>
    <d v="2015-04-24T23:35: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3913"/>
    <d v="2015-11-30T01:04:0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3914"/>
    <d v="2015-05-10T17:59:0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3915"/>
    <d v="2016-06-01T18:38:29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3916"/>
    <d v="2016-06-03T06:19:12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3917"/>
    <d v="2014-09-11T07:39:2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3918"/>
    <d v="2014-08-04T11:00: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3919"/>
    <d v="2016-01-17T19:00: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3920"/>
    <d v="2016-11-13T05:17:4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3921"/>
    <d v="2014-10-26T13:00: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3922"/>
    <d v="2015-03-02T18:00:0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3923"/>
    <d v="2015-04-09T18:31:1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3924"/>
    <d v="2014-06-26T18:02:0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3925"/>
    <d v="2014-07-30T15:53:5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3926"/>
    <d v="2014-12-26T21:02:2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3927"/>
    <d v="2014-08-09T01:25:04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3928"/>
    <d v="2015-10-15T23:59: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3929"/>
    <d v="2016-09-18T14:51:0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3930"/>
    <d v="2016-04-01T01:00: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3931"/>
    <d v="2015-09-05T22:38:27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3932"/>
    <d v="2016-03-15T22:02:4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3933"/>
    <d v="2016-07-16T19:43:0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3934"/>
    <d v="2015-10-01T08:00:0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3935"/>
    <d v="2015-10-04T10:45:4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3936"/>
    <d v="2016-12-01T02:18:4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3937"/>
    <d v="2016-07-11T10:09:2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3938"/>
    <d v="2015-06-27T16:44:1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3939"/>
    <d v="2014-10-06T23:30: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3940"/>
    <d v="2015-01-02T06:49:1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3941"/>
    <d v="2014-11-24T20:00: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3942"/>
    <d v="2015-06-16T16:41:54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3943"/>
    <d v="2015-11-02T11:50:0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3944"/>
    <d v="2015-08-27T10:54:3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3945"/>
    <d v="2015-05-15T14:14:28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3946"/>
    <d v="2015-02-28T03:00: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3947"/>
    <d v="2016-10-01T22:25:44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3948"/>
    <d v="2014-09-07T02:48:4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3949"/>
    <d v="2015-02-10T21:53:4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3950"/>
    <d v="2016-04-08T13:35: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3951"/>
    <d v="2016-05-03T13:49:02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3952"/>
    <d v="2015-10-26T13:58:1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3953"/>
    <d v="2016-07-29T18:29: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3954"/>
    <d v="2014-07-14T10:37:44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3955"/>
    <d v="2015-11-28T16:22:2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3956"/>
    <d v="2016-04-24T19:20:0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3957"/>
    <d v="2016-07-08T18:25:5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3958"/>
    <d v="2014-08-02T09:00:0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3959"/>
    <d v="2014-09-28T13:55:5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3960"/>
    <d v="2016-01-03T15:17:3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3961"/>
    <d v="2014-05-08T16:23:3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3962"/>
    <d v="2015-11-28T09:54:5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3963"/>
    <d v="2015-11-17T23:41:57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3964"/>
    <d v="2015-04-19T11:19:4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3965"/>
    <d v="2016-04-13T23:39:4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3966"/>
    <d v="2014-07-23T21:59:0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3967"/>
    <d v="2017-03-06T01:58:2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3968"/>
    <d v="2016-05-22T14:34:3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3969"/>
    <d v="2016-08-28T22:55:0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3970"/>
    <d v="2016-04-17T15:43:3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3971"/>
    <d v="2014-07-21T07:52:0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3972"/>
    <d v="2015-02-05T20:37:1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3973"/>
    <d v="2016-05-08T23:00:0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3974"/>
    <d v="2016-06-02T08:07:28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3975"/>
    <d v="2016-07-13T15:48:18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3976"/>
    <d v="2014-08-01T02:00: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3977"/>
    <d v="2016-07-22T13:55:3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3978"/>
    <d v="2015-01-31T10:25:5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3979"/>
    <d v="2015-03-29T15:00: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3980"/>
    <d v="2014-07-05T09:22:2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3981"/>
    <d v="2016-07-16T23:19:0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3982"/>
    <d v="2015-07-07T14:26: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3983"/>
    <d v="2014-05-20T01:59:0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3984"/>
    <d v="2014-11-07T19:00:0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3985"/>
    <d v="2016-02-20T16:05: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3986"/>
    <d v="2016-05-06T08:04:0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3987"/>
    <d v="2014-05-16T17:11:3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3988"/>
    <d v="2015-08-28T20:56:5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3989"/>
    <d v="2015-11-08T13:59:4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3990"/>
    <d v="2016-03-02T11:08:1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3991"/>
    <d v="2015-05-31T10:28:02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3992"/>
    <d v="2015-12-11T18:34:1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3993"/>
    <d v="2015-05-13T15:45:1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3994"/>
    <d v="2014-07-19T04:21:3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3995"/>
    <d v="2015-02-14T06:27:0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3996"/>
    <d v="2014-11-20T11:04:0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3997"/>
    <d v="2015-04-05T03:23:4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3998"/>
    <d v="2015-03-28T17:07:0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3999"/>
    <d v="2014-08-31T14:51:4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4000"/>
    <d v="2016-05-07T09:29:18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4001"/>
    <d v="2017-03-01T14:00:0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4002"/>
    <d v="2014-09-26T20:02:41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4003"/>
    <d v="2015-02-15T09:05:47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4004"/>
    <d v="2014-10-07T22:54:1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4005"/>
    <d v="2014-10-20T14:23:0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4006"/>
    <d v="2016-02-16T13:33:0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4007"/>
    <d v="2014-08-26T11:28: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4008"/>
    <d v="2015-07-22T18:08:27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4009"/>
    <d v="2014-09-09T11:49:2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4010"/>
    <d v="2014-10-26T13:29:2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4011"/>
    <d v="2015-01-28T08:04:3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4012"/>
    <d v="2015-05-02T08:04:09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4013"/>
    <d v="2015-02-16T02:13:4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4014"/>
    <d v="2016-03-05T00:54:29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4015"/>
    <d v="2015-07-19T13:44:2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4016"/>
    <d v="2014-09-17T15:56:4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4017"/>
    <d v="2014-09-04T11:07:54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4018"/>
    <d v="2016-10-07T16:51:48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4019"/>
    <d v="2016-04-15T11:28:0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4020"/>
    <d v="2015-03-23T22:34:59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4021"/>
    <d v="2014-10-26T16:52:3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4022"/>
    <d v="2015-01-31T21:54:0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4023"/>
    <d v="2016-03-24T17:59:23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4024"/>
    <d v="2015-08-31T11:04:57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4025"/>
    <d v="2015-07-26T00:42:1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4026"/>
    <d v="2015-12-04T11:43:59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4027"/>
    <d v="2017-02-22T20:00:0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4028"/>
    <d v="2014-06-05T17:31:4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4029"/>
    <d v="2015-12-13T19:36:1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4030"/>
    <d v="2016-02-03T13:49:0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4031"/>
    <d v="2014-12-18T10:02:44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4032"/>
    <d v="2015-12-15T15:25:1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4033"/>
    <d v="2016-10-02T04:00:0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4034"/>
    <d v="2015-04-03T16:44:1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4035"/>
    <d v="2014-10-21T16:11:2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4036"/>
    <d v="2014-07-01T17:30:0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4037"/>
    <d v="2016-05-24T09:25: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4038"/>
    <d v="2014-10-17T14:10:1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4039"/>
    <d v="2015-12-01T00:59: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4040"/>
    <d v="2015-07-17T22:00: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4041"/>
    <d v="2016-09-06T06:22:34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4042"/>
    <d v="2015-01-20T14:16: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4043"/>
    <d v="2014-11-20T17:58:4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4044"/>
    <d v="2015-04-10T00:00:0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4045"/>
    <d v="2014-08-20T23:49:49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4046"/>
    <d v="2014-10-22T10:36:5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4047"/>
    <d v="2015-01-10T20:00:0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4048"/>
    <d v="2016-04-11T06:13:0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4049"/>
    <d v="2015-07-14T18:00:1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4050"/>
    <d v="2014-10-23T10:16:3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4051"/>
    <d v="2014-05-09T01:53:0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4052"/>
    <d v="2014-10-13T16:05: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4053"/>
    <d v="2014-11-15T15:00: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4054"/>
    <d v="2016-09-30T23:00:0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4055"/>
    <d v="2014-06-19T10:33: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4056"/>
    <d v="2016-07-03T14:59:0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4057"/>
    <d v="2015-11-25T18:00:0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4058"/>
    <d v="2016-03-31T22:59:0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4059"/>
    <d v="2014-09-15T22:00:0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4060"/>
    <d v="2014-06-23T11:00: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4061"/>
    <d v="2016-04-20T21:23:43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4062"/>
    <d v="2016-07-02T12:44:28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4063"/>
    <d v="2014-06-27T11:21:24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4064"/>
    <d v="2015-04-29T09:07: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4065"/>
    <d v="2014-08-12T17:50:1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4066"/>
    <d v="2016-05-18T19:56:28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4067"/>
    <d v="2015-09-27T21:49:1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4068"/>
    <d v="2017-01-13T18:05:0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4069"/>
    <d v="2015-02-28T07:00:0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4070"/>
    <d v="2015-02-28T22:00:0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4071"/>
    <d v="2016-12-26T14:18:5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4072"/>
    <d v="2014-08-21T13:35:11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4073"/>
    <d v="2015-05-08T23:00:0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4074"/>
    <d v="2015-11-05T09:16:1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4075"/>
    <d v="2014-06-30T12:28:0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4076"/>
    <d v="2014-10-21T14:51:0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4077"/>
    <d v="2016-12-21T12:03:14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4078"/>
    <d v="2017-01-27T13:54:02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4079"/>
    <d v="2016-06-19T17:32:0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4080"/>
    <d v="2016-06-14T13:54: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4081"/>
    <d v="2015-03-08T07:57:0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4082"/>
    <d v="2015-11-14T18:00:0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4083"/>
    <d v="2016-01-14T13:16:5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4084"/>
    <d v="2016-10-09T05:28:2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4085"/>
    <d v="2015-03-23T22:59: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4086"/>
    <d v="2015-11-20T23:00: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4087"/>
    <d v="2016-07-17T12:49:4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4088"/>
    <d v="2015-01-16T05:26: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4089"/>
    <d v="2015-05-31T12:35: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4090"/>
    <d v="2015-08-07T10:00:0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4091"/>
    <d v="2015-01-16T07:09:11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4092"/>
    <d v="2015-04-04T22:40:47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4093"/>
    <d v="2015-08-22T14:34:5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4094"/>
    <d v="2014-10-21T23:59:0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4095"/>
    <d v="2016-12-18T19:45:5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4096"/>
    <d v="2017-02-28T03:51: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4097"/>
    <d v="2016-01-31T18:55: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4098"/>
    <d v="2016-06-04T12:19:57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4099"/>
    <d v="2016-09-02T15:24:3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4100"/>
    <d v="2014-10-24T21:59:5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4101"/>
    <d v="2017-01-25T16:41:22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4102"/>
    <d v="2016-05-15T15:21:1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4103"/>
    <d v="2015-08-26T13:32:0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4104"/>
    <d v="2016-10-27T01:40: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4105"/>
    <d v="2016-12-25T19:15:09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4106"/>
    <d v="2015-04-01T20:00:0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4107"/>
    <d v="2014-09-24T17:00:0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4108"/>
    <d v="2017-03-03T00:00: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4109"/>
    <d v="2015-11-29T08:56:44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4110"/>
    <d v="2016-07-21T10:02:31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4111"/>
    <d v="2015-02-23T22:15:4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4112"/>
    <d v="2016-02-27T19:00: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4113"/>
    <d v="2016-01-08T01:34:0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B6423A-93F4-4A22-969E-E8700A4D2EF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8" showAll="0"/>
    <pivotField numFmtId="8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4B917-74A3-410E-8609-04C41CC258C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8" showAll="0"/>
    <pivotField numFmtId="8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4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3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8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C5B1E2-E94B-40A2-BECC-2FC9E010876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numFmtId="8" showAll="0"/>
    <pivotField numFmtId="8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F42BC-8FD2-4FE9-B7EE-9F1DAD897D4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dataField="1" showAll="0"/>
    <pivotField showAll="0"/>
    <pivotField numFmtId="8" showAll="0"/>
    <pivotField numFmtId="8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name" fld="1" subtotal="count" baseField="0" baseItem="0"/>
  </dataFields>
  <formats count="6">
    <format dxfId="11">
      <pivotArea outline="0" collapsedLevelsAreSubtotals="1" fieldPosition="0"/>
    </format>
    <format dxfId="10">
      <pivotArea field="19" type="button" dataOnly="0" labelOnly="1" outline="0" axis="axisRow" fieldPosition="0"/>
    </format>
    <format dxfId="9">
      <pivotArea dataOnly="0" labelOnly="1" fieldPosition="0">
        <references count="1">
          <reference field="19" count="0"/>
        </references>
      </pivotArea>
    </format>
    <format dxfId="8">
      <pivotArea dataOnly="0" labelOnly="1" grandRow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68F03B-E5A0-4A87-A4F4-D4FB22A863B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22">
    <pivotField showAll="0"/>
    <pivotField dataField="1" showAll="0"/>
    <pivotField showAll="0"/>
    <pivotField numFmtId="8" showAll="0"/>
    <pivotField numFmtId="8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name" fld="1" subtotal="count" baseField="0" baseItem="0"/>
  </dataFields>
  <formats count="6">
    <format dxfId="5">
      <pivotArea outline="0" collapsedLevelsAreSubtotals="1" fieldPosition="0"/>
    </format>
    <format dxfId="4">
      <pivotArea field="19" type="button" dataOnly="0" labelOnly="1" outline="0" axis="axisRow" fieldPosition="0"/>
    </format>
    <format dxfId="3">
      <pivotArea dataOnly="0" labelOnly="1" fieldPosition="0">
        <references count="1">
          <reference field="19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583CF-72B0-42B4-AD63-6C2C909E678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8" showAll="0"/>
    <pivotField numFmtId="8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9B29E3-2DB3-4246-A056-F73C532CC06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numFmtId="8" showAll="0"/>
    <pivotField numFmtId="8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"/>
          </reference>
        </references>
      </pivotArea>
    </chartFormat>
    <chartFormat chart="1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1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1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1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9"/>
          </reference>
        </references>
      </pivotArea>
    </chartFormat>
    <chartFormat chart="1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0"/>
          </reference>
        </references>
      </pivotArea>
    </chartFormat>
    <chartFormat chart="1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1"/>
          </reference>
        </references>
      </pivotArea>
    </chartFormat>
    <chartFormat chart="1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2"/>
          </reference>
        </references>
      </pivotArea>
    </chartFormat>
    <chartFormat chart="1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1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1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"/>
          </reference>
        </references>
      </pivotArea>
    </chartFormat>
    <chartFormat chart="1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1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1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1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1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9"/>
          </reference>
        </references>
      </pivotArea>
    </chartFormat>
    <chartFormat chart="1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0"/>
          </reference>
        </references>
      </pivotArea>
    </chartFormat>
    <chartFormat chart="1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1"/>
          </reference>
        </references>
      </pivotArea>
    </chartFormat>
    <chartFormat chart="1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2"/>
          </reference>
        </references>
      </pivotArea>
    </chartFormat>
    <chartFormat chart="1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1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1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1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1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1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1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9"/>
          </reference>
        </references>
      </pivotArea>
    </chartFormat>
    <chartFormat chart="1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0"/>
          </reference>
        </references>
      </pivotArea>
    </chartFormat>
    <chartFormat chart="1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1"/>
          </reference>
        </references>
      </pivotArea>
    </chartFormat>
    <chartFormat chart="1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4115"/>
  <sheetViews>
    <sheetView tabSelected="1" topLeftCell="M1" zoomScale="124" zoomScaleNormal="124" workbookViewId="0">
      <pane ySplit="1" topLeftCell="A2" activePane="bottomLeft" state="frozen"/>
      <selection pane="bottomLeft" activeCell="O2" sqref="O2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15.7109375" style="3" bestFit="1" customWidth="1"/>
    <col min="5" max="5" width="16.42578125" style="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2.42578125" style="4" bestFit="1" customWidth="1"/>
    <col min="16" max="16" width="21.140625" bestFit="1" customWidth="1"/>
    <col min="17" max="18" width="21.140625" style="29" customWidth="1"/>
    <col min="19" max="19" width="41.140625" customWidth="1"/>
    <col min="20" max="20" width="16.85546875" bestFit="1" customWidth="1"/>
  </cols>
  <sheetData>
    <row r="1" spans="1:29" x14ac:dyDescent="0.25">
      <c r="A1" s="5" t="s">
        <v>0</v>
      </c>
      <c r="B1" s="6" t="s">
        <v>1</v>
      </c>
      <c r="C1" s="6" t="s">
        <v>4110</v>
      </c>
      <c r="D1" s="7" t="s">
        <v>8216</v>
      </c>
      <c r="E1" s="7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26" t="s">
        <v>8401</v>
      </c>
      <c r="P1" s="5" t="s">
        <v>8306</v>
      </c>
      <c r="Q1" s="27" t="s">
        <v>8364</v>
      </c>
      <c r="R1" s="27" t="s">
        <v>8365</v>
      </c>
      <c r="S1" s="5" t="s">
        <v>8363</v>
      </c>
      <c r="T1" s="5" t="s">
        <v>8357</v>
      </c>
    </row>
    <row r="2" spans="1:29" ht="60" x14ac:dyDescent="0.25">
      <c r="A2">
        <v>0</v>
      </c>
      <c r="B2" s="1" t="s">
        <v>2</v>
      </c>
      <c r="C2" s="1" t="s">
        <v>4111</v>
      </c>
      <c r="D2" s="3">
        <v>8500</v>
      </c>
      <c r="E2" s="3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E2/D2</f>
        <v>1.3685882352941177</v>
      </c>
      <c r="P2" s="3">
        <f>IFERROR(E2/L2,0)</f>
        <v>63.917582417582416</v>
      </c>
      <c r="Q2" s="28">
        <f>(((J2/60)/60)/24)+DATE(1970,1,1)+(-5/24)</f>
        <v>42176.798738425925</v>
      </c>
      <c r="R2" s="28">
        <f t="shared" ref="R2:R66" si="0">(I2/86400)+25569+(-5/24)</f>
        <v>42207.916666666664</v>
      </c>
      <c r="S2" t="str">
        <f>LEFT(N:N,FIND("/",N2)-1)</f>
        <v>film &amp; video</v>
      </c>
      <c r="T2" t="str">
        <f>RIGHT(N2,LEN(N2)-FIND("/",N2))</f>
        <v>television</v>
      </c>
      <c r="AC2" s="18"/>
    </row>
    <row r="3" spans="1:29" ht="30" x14ac:dyDescent="0.25">
      <c r="A3">
        <v>1</v>
      </c>
      <c r="B3" s="1" t="s">
        <v>3</v>
      </c>
      <c r="C3" s="1" t="s">
        <v>4112</v>
      </c>
      <c r="D3" s="3">
        <v>10275</v>
      </c>
      <c r="E3" s="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E3/D3</f>
        <v>1.4260827250608272</v>
      </c>
      <c r="P3" s="3">
        <f t="shared" ref="P3:P66" si="1">IFERROR(E3/L3,0)</f>
        <v>185.48101265822785</v>
      </c>
      <c r="Q3" s="28">
        <f>(((J3/60)/60)/24)+DATE(1970,1,1)+(-5/24)</f>
        <v>42766.392164351848</v>
      </c>
      <c r="R3" s="28">
        <f t="shared" si="0"/>
        <v>42796.392164351848</v>
      </c>
      <c r="S3" t="str">
        <f>LEFT(N:N,FIND("/",N3)-1)</f>
        <v>film &amp; video</v>
      </c>
      <c r="T3" t="str">
        <f t="shared" ref="T3:T66" si="2">RIGHT(N3,LEN(N3)-FIND("/",N3))</f>
        <v>television</v>
      </c>
    </row>
    <row r="4" spans="1:29" ht="45" x14ac:dyDescent="0.25">
      <c r="A4">
        <v>2</v>
      </c>
      <c r="B4" s="1" t="s">
        <v>4</v>
      </c>
      <c r="C4" s="1" t="s">
        <v>4113</v>
      </c>
      <c r="D4" s="3">
        <v>500</v>
      </c>
      <c r="E4" s="3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ref="O4:O67" si="3">E4/D4</f>
        <v>1.05</v>
      </c>
      <c r="P4" s="3">
        <f t="shared" si="1"/>
        <v>15</v>
      </c>
      <c r="Q4" s="28">
        <f t="shared" ref="Q4:Q67" si="4">(((J4/60)/60)/24)+DATE(1970,1,1)+(-5/24)</f>
        <v>42405.494016203702</v>
      </c>
      <c r="R4" s="28">
        <f t="shared" si="0"/>
        <v>42415.494016203702</v>
      </c>
      <c r="S4" t="str">
        <f t="shared" ref="S4:S67" si="5">LEFT(N:N,FIND("/",N4)-1)</f>
        <v>film &amp; video</v>
      </c>
      <c r="T4" t="str">
        <f t="shared" si="2"/>
        <v>television</v>
      </c>
    </row>
    <row r="5" spans="1:29" ht="30" x14ac:dyDescent="0.25">
      <c r="A5">
        <v>3</v>
      </c>
      <c r="B5" s="1" t="s">
        <v>5</v>
      </c>
      <c r="C5" s="1" t="s">
        <v>4114</v>
      </c>
      <c r="D5" s="3">
        <v>10000</v>
      </c>
      <c r="E5" s="3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3"/>
        <v>1.0389999999999999</v>
      </c>
      <c r="P5" s="3">
        <f t="shared" si="1"/>
        <v>69.266666666666666</v>
      </c>
      <c r="Q5" s="28">
        <f t="shared" si="4"/>
        <v>41828.306793981479</v>
      </c>
      <c r="R5" s="28">
        <f t="shared" si="0"/>
        <v>41858.306793981479</v>
      </c>
      <c r="S5" t="str">
        <f t="shared" si="5"/>
        <v>film &amp; video</v>
      </c>
      <c r="T5" t="str">
        <f t="shared" si="2"/>
        <v>television</v>
      </c>
    </row>
    <row r="6" spans="1:29" ht="60" x14ac:dyDescent="0.25">
      <c r="A6">
        <v>4</v>
      </c>
      <c r="B6" s="1" t="s">
        <v>6</v>
      </c>
      <c r="C6" s="1" t="s">
        <v>4115</v>
      </c>
      <c r="D6" s="3">
        <v>44000</v>
      </c>
      <c r="E6" s="3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3"/>
        <v>1.2299154545454545</v>
      </c>
      <c r="P6" s="3">
        <f t="shared" si="1"/>
        <v>190.55028169014085</v>
      </c>
      <c r="Q6" s="28">
        <f t="shared" si="4"/>
        <v>42327.625914351847</v>
      </c>
      <c r="R6" s="28">
        <f t="shared" si="0"/>
        <v>42357.625914351847</v>
      </c>
      <c r="S6" t="str">
        <f t="shared" si="5"/>
        <v>film &amp; video</v>
      </c>
      <c r="T6" t="str">
        <f t="shared" si="2"/>
        <v>television</v>
      </c>
    </row>
    <row r="7" spans="1:29" ht="45" x14ac:dyDescent="0.25">
      <c r="A7">
        <v>5</v>
      </c>
      <c r="B7" s="1" t="s">
        <v>7</v>
      </c>
      <c r="C7" s="1" t="s">
        <v>4116</v>
      </c>
      <c r="D7" s="3">
        <v>3999</v>
      </c>
      <c r="E7" s="3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3"/>
        <v>1.0977744436109027</v>
      </c>
      <c r="P7" s="3">
        <f t="shared" si="1"/>
        <v>93.40425531914893</v>
      </c>
      <c r="Q7" s="28">
        <f t="shared" si="4"/>
        <v>42563.724618055552</v>
      </c>
      <c r="R7" s="28">
        <f t="shared" si="0"/>
        <v>42580.024305555555</v>
      </c>
      <c r="S7" t="str">
        <f t="shared" si="5"/>
        <v>film &amp; video</v>
      </c>
      <c r="T7" t="str">
        <f t="shared" si="2"/>
        <v>television</v>
      </c>
    </row>
    <row r="8" spans="1:29" ht="60" x14ac:dyDescent="0.25">
      <c r="A8">
        <v>6</v>
      </c>
      <c r="B8" s="1" t="s">
        <v>8</v>
      </c>
      <c r="C8" s="1" t="s">
        <v>4117</v>
      </c>
      <c r="D8" s="3">
        <v>8000</v>
      </c>
      <c r="E8" s="3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3"/>
        <v>1.064875</v>
      </c>
      <c r="P8" s="3">
        <f t="shared" si="1"/>
        <v>146.87931034482759</v>
      </c>
      <c r="Q8" s="28">
        <f t="shared" si="4"/>
        <v>41793.864004629628</v>
      </c>
      <c r="R8" s="28">
        <f t="shared" si="0"/>
        <v>41803.864004629628</v>
      </c>
      <c r="S8" t="str">
        <f t="shared" si="5"/>
        <v>film &amp; video</v>
      </c>
      <c r="T8" t="str">
        <f t="shared" si="2"/>
        <v>television</v>
      </c>
    </row>
    <row r="9" spans="1:29" ht="60" x14ac:dyDescent="0.25">
      <c r="A9">
        <v>7</v>
      </c>
      <c r="B9" s="1" t="s">
        <v>9</v>
      </c>
      <c r="C9" s="1" t="s">
        <v>4118</v>
      </c>
      <c r="D9" s="3">
        <v>9000</v>
      </c>
      <c r="E9" s="3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3"/>
        <v>1.0122222222222221</v>
      </c>
      <c r="P9" s="3">
        <f t="shared" si="1"/>
        <v>159.82456140350877</v>
      </c>
      <c r="Q9" s="28">
        <f t="shared" si="4"/>
        <v>42515.838738425926</v>
      </c>
      <c r="R9" s="28">
        <f t="shared" si="0"/>
        <v>42555.838738425919</v>
      </c>
      <c r="S9" t="str">
        <f t="shared" si="5"/>
        <v>film &amp; video</v>
      </c>
      <c r="T9" t="str">
        <f t="shared" si="2"/>
        <v>television</v>
      </c>
    </row>
    <row r="10" spans="1:29" ht="30" x14ac:dyDescent="0.25">
      <c r="A10">
        <v>8</v>
      </c>
      <c r="B10" s="1" t="s">
        <v>10</v>
      </c>
      <c r="C10" s="1" t="s">
        <v>4119</v>
      </c>
      <c r="D10" s="3">
        <v>3500</v>
      </c>
      <c r="E10" s="3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3"/>
        <v>1.0004342857142856</v>
      </c>
      <c r="P10" s="3">
        <f t="shared" si="1"/>
        <v>291.79333333333335</v>
      </c>
      <c r="Q10" s="28">
        <f t="shared" si="4"/>
        <v>42468.736249999994</v>
      </c>
      <c r="R10" s="28">
        <f t="shared" si="0"/>
        <v>42475.666666666664</v>
      </c>
      <c r="S10" t="str">
        <f t="shared" si="5"/>
        <v>film &amp; video</v>
      </c>
      <c r="T10" t="str">
        <f t="shared" si="2"/>
        <v>television</v>
      </c>
    </row>
    <row r="11" spans="1:29" ht="45" x14ac:dyDescent="0.25">
      <c r="A11">
        <v>9</v>
      </c>
      <c r="B11" s="1" t="s">
        <v>11</v>
      </c>
      <c r="C11" s="1" t="s">
        <v>4120</v>
      </c>
      <c r="D11" s="3">
        <v>500</v>
      </c>
      <c r="E11" s="3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3"/>
        <v>1.2599800000000001</v>
      </c>
      <c r="P11" s="3">
        <f t="shared" si="1"/>
        <v>31.499500000000001</v>
      </c>
      <c r="Q11" s="28">
        <f t="shared" si="4"/>
        <v>42446.895185185182</v>
      </c>
      <c r="R11" s="28">
        <f t="shared" si="0"/>
        <v>42476.895185185182</v>
      </c>
      <c r="S11" t="str">
        <f t="shared" si="5"/>
        <v>film &amp; video</v>
      </c>
      <c r="T11" t="str">
        <f t="shared" si="2"/>
        <v>television</v>
      </c>
    </row>
    <row r="12" spans="1:29" ht="60" x14ac:dyDescent="0.25">
      <c r="A12">
        <v>10</v>
      </c>
      <c r="B12" s="1" t="s">
        <v>12</v>
      </c>
      <c r="C12" s="1" t="s">
        <v>4121</v>
      </c>
      <c r="D12" s="3">
        <v>3000</v>
      </c>
      <c r="E12" s="3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3"/>
        <v>1.0049999999999999</v>
      </c>
      <c r="P12" s="3">
        <f t="shared" si="1"/>
        <v>158.68421052631578</v>
      </c>
      <c r="Q12" s="28">
        <f t="shared" si="4"/>
        <v>41779.859710648147</v>
      </c>
      <c r="R12" s="28">
        <f t="shared" si="0"/>
        <v>41814.859710648147</v>
      </c>
      <c r="S12" t="str">
        <f t="shared" si="5"/>
        <v>film &amp; video</v>
      </c>
      <c r="T12" t="str">
        <f t="shared" si="2"/>
        <v>television</v>
      </c>
    </row>
    <row r="13" spans="1:29" ht="60" x14ac:dyDescent="0.25">
      <c r="A13">
        <v>11</v>
      </c>
      <c r="B13" s="1" t="s">
        <v>13</v>
      </c>
      <c r="C13" s="1" t="s">
        <v>4122</v>
      </c>
      <c r="D13" s="3">
        <v>5000</v>
      </c>
      <c r="E13" s="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3"/>
        <v>1.2050000000000001</v>
      </c>
      <c r="P13" s="3">
        <f t="shared" si="1"/>
        <v>80.333333333333329</v>
      </c>
      <c r="Q13" s="28">
        <f t="shared" si="4"/>
        <v>42572.570162037031</v>
      </c>
      <c r="R13" s="28">
        <f t="shared" si="0"/>
        <v>42603.916666666664</v>
      </c>
      <c r="S13" t="str">
        <f t="shared" si="5"/>
        <v>film &amp; video</v>
      </c>
      <c r="T13" t="str">
        <f t="shared" si="2"/>
        <v>television</v>
      </c>
    </row>
    <row r="14" spans="1:29" ht="60" x14ac:dyDescent="0.25">
      <c r="A14">
        <v>12</v>
      </c>
      <c r="B14" s="1" t="s">
        <v>14</v>
      </c>
      <c r="C14" s="1" t="s">
        <v>4123</v>
      </c>
      <c r="D14" s="3">
        <v>30000</v>
      </c>
      <c r="E14" s="3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3"/>
        <v>1.6529333333333334</v>
      </c>
      <c r="P14" s="3">
        <f t="shared" si="1"/>
        <v>59.961305925030231</v>
      </c>
      <c r="Q14" s="28">
        <f t="shared" si="4"/>
        <v>41791.504918981482</v>
      </c>
      <c r="R14" s="28">
        <f t="shared" si="0"/>
        <v>41835.916666666664</v>
      </c>
      <c r="S14" t="str">
        <f t="shared" si="5"/>
        <v>film &amp; video</v>
      </c>
      <c r="T14" t="str">
        <f t="shared" si="2"/>
        <v>television</v>
      </c>
    </row>
    <row r="15" spans="1:29" ht="45" x14ac:dyDescent="0.25">
      <c r="A15">
        <v>13</v>
      </c>
      <c r="B15" s="1" t="s">
        <v>15</v>
      </c>
      <c r="C15" s="1" t="s">
        <v>4124</v>
      </c>
      <c r="D15" s="3">
        <v>3500</v>
      </c>
      <c r="E15" s="3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3"/>
        <v>1.5997142857142856</v>
      </c>
      <c r="P15" s="3">
        <f t="shared" si="1"/>
        <v>109.78431372549019</v>
      </c>
      <c r="Q15" s="28">
        <f t="shared" si="4"/>
        <v>42508.468854166662</v>
      </c>
      <c r="R15" s="28">
        <f t="shared" si="0"/>
        <v>42544.643749999996</v>
      </c>
      <c r="S15" t="str">
        <f t="shared" si="5"/>
        <v>film &amp; video</v>
      </c>
      <c r="T15" t="str">
        <f t="shared" si="2"/>
        <v>television</v>
      </c>
    </row>
    <row r="16" spans="1:29" ht="30" x14ac:dyDescent="0.25">
      <c r="A16">
        <v>14</v>
      </c>
      <c r="B16" s="1" t="s">
        <v>16</v>
      </c>
      <c r="C16" s="1" t="s">
        <v>4125</v>
      </c>
      <c r="D16" s="3">
        <v>6000</v>
      </c>
      <c r="E16" s="3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3"/>
        <v>1.0093333333333334</v>
      </c>
      <c r="P16" s="3">
        <f t="shared" si="1"/>
        <v>147.70731707317074</v>
      </c>
      <c r="Q16" s="28">
        <f t="shared" si="4"/>
        <v>41807.818148148144</v>
      </c>
      <c r="R16" s="28">
        <f t="shared" si="0"/>
        <v>41833.374305555553</v>
      </c>
      <c r="S16" t="str">
        <f t="shared" si="5"/>
        <v>film &amp; video</v>
      </c>
      <c r="T16" t="str">
        <f t="shared" si="2"/>
        <v>television</v>
      </c>
    </row>
    <row r="17" spans="1:20" ht="45" x14ac:dyDescent="0.25">
      <c r="A17">
        <v>15</v>
      </c>
      <c r="B17" s="1" t="s">
        <v>17</v>
      </c>
      <c r="C17" s="1" t="s">
        <v>4126</v>
      </c>
      <c r="D17" s="3">
        <v>2000</v>
      </c>
      <c r="E17" s="3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3"/>
        <v>1.0660000000000001</v>
      </c>
      <c r="P17" s="3">
        <f t="shared" si="1"/>
        <v>21.755102040816325</v>
      </c>
      <c r="Q17" s="28">
        <f t="shared" si="4"/>
        <v>42256.183541666665</v>
      </c>
      <c r="R17" s="28">
        <f t="shared" si="0"/>
        <v>42274.634722222218</v>
      </c>
      <c r="S17" t="str">
        <f t="shared" si="5"/>
        <v>film &amp; video</v>
      </c>
      <c r="T17" t="str">
        <f t="shared" si="2"/>
        <v>television</v>
      </c>
    </row>
    <row r="18" spans="1:20" ht="60" x14ac:dyDescent="0.25">
      <c r="A18">
        <v>16</v>
      </c>
      <c r="B18" s="1" t="s">
        <v>18</v>
      </c>
      <c r="C18" s="1" t="s">
        <v>4127</v>
      </c>
      <c r="D18" s="3">
        <v>12000</v>
      </c>
      <c r="E18" s="3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3"/>
        <v>1.0024166666666667</v>
      </c>
      <c r="P18" s="3">
        <f t="shared" si="1"/>
        <v>171.84285714285716</v>
      </c>
      <c r="Q18" s="28">
        <f t="shared" si="4"/>
        <v>41760.588090277779</v>
      </c>
      <c r="R18" s="28">
        <f t="shared" si="0"/>
        <v>41806.020833333328</v>
      </c>
      <c r="S18" t="str">
        <f t="shared" si="5"/>
        <v>film &amp; video</v>
      </c>
      <c r="T18" t="str">
        <f t="shared" si="2"/>
        <v>television</v>
      </c>
    </row>
    <row r="19" spans="1:20" ht="60" x14ac:dyDescent="0.25">
      <c r="A19">
        <v>17</v>
      </c>
      <c r="B19" s="1" t="s">
        <v>19</v>
      </c>
      <c r="C19" s="1" t="s">
        <v>4128</v>
      </c>
      <c r="D19" s="3">
        <v>1500</v>
      </c>
      <c r="E19" s="3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3"/>
        <v>1.0066666666666666</v>
      </c>
      <c r="P19" s="3">
        <f t="shared" si="1"/>
        <v>41.944444444444443</v>
      </c>
      <c r="Q19" s="28">
        <f t="shared" si="4"/>
        <v>41917.523402777777</v>
      </c>
      <c r="R19" s="28">
        <f t="shared" si="0"/>
        <v>41947.565069444441</v>
      </c>
      <c r="S19" t="str">
        <f t="shared" si="5"/>
        <v>film &amp; video</v>
      </c>
      <c r="T19" t="str">
        <f t="shared" si="2"/>
        <v>television</v>
      </c>
    </row>
    <row r="20" spans="1:20" ht="45" x14ac:dyDescent="0.25">
      <c r="A20">
        <v>18</v>
      </c>
      <c r="B20" s="1" t="s">
        <v>20</v>
      </c>
      <c r="C20" s="1" t="s">
        <v>4129</v>
      </c>
      <c r="D20" s="3">
        <v>30000</v>
      </c>
      <c r="E20" s="3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3"/>
        <v>1.0632110000000001</v>
      </c>
      <c r="P20" s="3">
        <f t="shared" si="1"/>
        <v>93.264122807017543</v>
      </c>
      <c r="Q20" s="28">
        <f t="shared" si="4"/>
        <v>41869.333981481483</v>
      </c>
      <c r="R20" s="28">
        <f t="shared" si="0"/>
        <v>41899.333981481475</v>
      </c>
      <c r="S20" t="str">
        <f t="shared" si="5"/>
        <v>film &amp; video</v>
      </c>
      <c r="T20" t="str">
        <f t="shared" si="2"/>
        <v>television</v>
      </c>
    </row>
    <row r="21" spans="1:20" ht="60" x14ac:dyDescent="0.25">
      <c r="A21">
        <v>19</v>
      </c>
      <c r="B21" s="1" t="s">
        <v>21</v>
      </c>
      <c r="C21" s="1" t="s">
        <v>4130</v>
      </c>
      <c r="D21" s="3">
        <v>850</v>
      </c>
      <c r="E21" s="3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3"/>
        <v>1.4529411764705882</v>
      </c>
      <c r="P21" s="3">
        <f t="shared" si="1"/>
        <v>56.136363636363633</v>
      </c>
      <c r="Q21" s="28">
        <f t="shared" si="4"/>
        <v>42175.608032407406</v>
      </c>
      <c r="R21" s="28">
        <f t="shared" si="0"/>
        <v>42205.608032407406</v>
      </c>
      <c r="S21" t="str">
        <f t="shared" si="5"/>
        <v>film &amp; video</v>
      </c>
      <c r="T21" t="str">
        <f t="shared" si="2"/>
        <v>television</v>
      </c>
    </row>
    <row r="22" spans="1:20" ht="45" x14ac:dyDescent="0.25">
      <c r="A22">
        <v>20</v>
      </c>
      <c r="B22" s="1" t="s">
        <v>22</v>
      </c>
      <c r="C22" s="1" t="s">
        <v>4131</v>
      </c>
      <c r="D22" s="3">
        <v>2000</v>
      </c>
      <c r="E22" s="3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3"/>
        <v>1.002</v>
      </c>
      <c r="P22" s="3">
        <f t="shared" si="1"/>
        <v>80.16</v>
      </c>
      <c r="Q22" s="28">
        <f t="shared" si="4"/>
        <v>42200.549907407411</v>
      </c>
      <c r="R22" s="28">
        <f t="shared" si="0"/>
        <v>42260.549907407403</v>
      </c>
      <c r="S22" t="str">
        <f t="shared" si="5"/>
        <v>film &amp; video</v>
      </c>
      <c r="T22" t="str">
        <f t="shared" si="2"/>
        <v>television</v>
      </c>
    </row>
    <row r="23" spans="1:20" ht="45" x14ac:dyDescent="0.25">
      <c r="A23">
        <v>21</v>
      </c>
      <c r="B23" s="1" t="s">
        <v>23</v>
      </c>
      <c r="C23" s="1" t="s">
        <v>4132</v>
      </c>
      <c r="D23" s="3">
        <v>18500</v>
      </c>
      <c r="E23" s="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3"/>
        <v>1.0913513513513513</v>
      </c>
      <c r="P23" s="3">
        <f t="shared" si="1"/>
        <v>199.9009900990099</v>
      </c>
      <c r="Q23" s="28">
        <f t="shared" si="4"/>
        <v>41878.418854166666</v>
      </c>
      <c r="R23" s="28">
        <f t="shared" si="0"/>
        <v>41908.418854166666</v>
      </c>
      <c r="S23" t="str">
        <f t="shared" si="5"/>
        <v>film &amp; video</v>
      </c>
      <c r="T23" t="str">
        <f t="shared" si="2"/>
        <v>television</v>
      </c>
    </row>
    <row r="24" spans="1:20" ht="30" x14ac:dyDescent="0.25">
      <c r="A24">
        <v>22</v>
      </c>
      <c r="B24" s="1" t="s">
        <v>24</v>
      </c>
      <c r="C24" s="1" t="s">
        <v>4133</v>
      </c>
      <c r="D24" s="3">
        <v>350</v>
      </c>
      <c r="E24" s="3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3"/>
        <v>1.1714285714285715</v>
      </c>
      <c r="P24" s="3">
        <f t="shared" si="1"/>
        <v>51.25</v>
      </c>
      <c r="Q24" s="28">
        <f t="shared" si="4"/>
        <v>41989.703009259254</v>
      </c>
      <c r="R24" s="28">
        <f t="shared" si="0"/>
        <v>42005.124305555553</v>
      </c>
      <c r="S24" t="str">
        <f t="shared" si="5"/>
        <v>film &amp; video</v>
      </c>
      <c r="T24" t="str">
        <f t="shared" si="2"/>
        <v>television</v>
      </c>
    </row>
    <row r="25" spans="1:20" ht="45" x14ac:dyDescent="0.25">
      <c r="A25">
        <v>23</v>
      </c>
      <c r="B25" s="1" t="s">
        <v>25</v>
      </c>
      <c r="C25" s="1" t="s">
        <v>4134</v>
      </c>
      <c r="D25" s="3">
        <v>2000</v>
      </c>
      <c r="E25" s="3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3"/>
        <v>1.1850000000000001</v>
      </c>
      <c r="P25" s="3">
        <f t="shared" si="1"/>
        <v>103.04347826086956</v>
      </c>
      <c r="Q25" s="28">
        <f t="shared" si="4"/>
        <v>42097.570613425924</v>
      </c>
      <c r="R25" s="28">
        <f t="shared" si="0"/>
        <v>42124.430555555555</v>
      </c>
      <c r="S25" t="str">
        <f t="shared" si="5"/>
        <v>film &amp; video</v>
      </c>
      <c r="T25" t="str">
        <f t="shared" si="2"/>
        <v>television</v>
      </c>
    </row>
    <row r="26" spans="1:20" ht="30" x14ac:dyDescent="0.25">
      <c r="A26">
        <v>24</v>
      </c>
      <c r="B26" s="1" t="s">
        <v>26</v>
      </c>
      <c r="C26" s="1" t="s">
        <v>4135</v>
      </c>
      <c r="D26" s="3">
        <v>35000</v>
      </c>
      <c r="E26" s="3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3"/>
        <v>1.0880768571428572</v>
      </c>
      <c r="P26" s="3">
        <f t="shared" si="1"/>
        <v>66.346149825783982</v>
      </c>
      <c r="Q26" s="28">
        <f t="shared" si="4"/>
        <v>42229.611840277772</v>
      </c>
      <c r="R26" s="28">
        <f t="shared" si="0"/>
        <v>42262.610416666663</v>
      </c>
      <c r="S26" t="str">
        <f t="shared" si="5"/>
        <v>film &amp; video</v>
      </c>
      <c r="T26" t="str">
        <f t="shared" si="2"/>
        <v>television</v>
      </c>
    </row>
    <row r="27" spans="1:20" ht="60" x14ac:dyDescent="0.25">
      <c r="A27">
        <v>25</v>
      </c>
      <c r="B27" s="1" t="s">
        <v>27</v>
      </c>
      <c r="C27" s="1" t="s">
        <v>4136</v>
      </c>
      <c r="D27" s="3">
        <v>600</v>
      </c>
      <c r="E27" s="3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3"/>
        <v>1.3333333333333333</v>
      </c>
      <c r="P27" s="3">
        <f t="shared" si="1"/>
        <v>57.142857142857146</v>
      </c>
      <c r="Q27" s="28">
        <f t="shared" si="4"/>
        <v>42317.816678240742</v>
      </c>
      <c r="R27" s="28">
        <f t="shared" si="0"/>
        <v>42377.816678240742</v>
      </c>
      <c r="S27" t="str">
        <f t="shared" si="5"/>
        <v>film &amp; video</v>
      </c>
      <c r="T27" t="str">
        <f t="shared" si="2"/>
        <v>television</v>
      </c>
    </row>
    <row r="28" spans="1:20" ht="45" x14ac:dyDescent="0.25">
      <c r="A28">
        <v>26</v>
      </c>
      <c r="B28" s="1" t="s">
        <v>28</v>
      </c>
      <c r="C28" s="1" t="s">
        <v>4137</v>
      </c>
      <c r="D28" s="3">
        <v>1250</v>
      </c>
      <c r="E28" s="3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3"/>
        <v>1.552</v>
      </c>
      <c r="P28" s="3">
        <f t="shared" si="1"/>
        <v>102.10526315789474</v>
      </c>
      <c r="Q28" s="28">
        <f t="shared" si="4"/>
        <v>41828.307222222218</v>
      </c>
      <c r="R28" s="28">
        <f t="shared" si="0"/>
        <v>41868.307222222218</v>
      </c>
      <c r="S28" t="str">
        <f t="shared" si="5"/>
        <v>film &amp; video</v>
      </c>
      <c r="T28" t="str">
        <f t="shared" si="2"/>
        <v>television</v>
      </c>
    </row>
    <row r="29" spans="1:20" ht="45" x14ac:dyDescent="0.25">
      <c r="A29">
        <v>27</v>
      </c>
      <c r="B29" s="1" t="s">
        <v>29</v>
      </c>
      <c r="C29" s="1" t="s">
        <v>4138</v>
      </c>
      <c r="D29" s="3">
        <v>20000</v>
      </c>
      <c r="E29" s="3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3"/>
        <v>1.1172500000000001</v>
      </c>
      <c r="P29" s="3">
        <f t="shared" si="1"/>
        <v>148.96666666666667</v>
      </c>
      <c r="Q29" s="28">
        <f t="shared" si="4"/>
        <v>41928.956400462957</v>
      </c>
      <c r="R29" s="28">
        <f t="shared" si="0"/>
        <v>41958.998067129629</v>
      </c>
      <c r="S29" t="str">
        <f t="shared" si="5"/>
        <v>film &amp; video</v>
      </c>
      <c r="T29" t="str">
        <f t="shared" si="2"/>
        <v>television</v>
      </c>
    </row>
    <row r="30" spans="1:20" ht="30" x14ac:dyDescent="0.25">
      <c r="A30">
        <v>28</v>
      </c>
      <c r="B30" s="1" t="s">
        <v>30</v>
      </c>
      <c r="C30" s="1" t="s">
        <v>4139</v>
      </c>
      <c r="D30" s="3">
        <v>12000</v>
      </c>
      <c r="E30" s="3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3"/>
        <v>1.0035000000000001</v>
      </c>
      <c r="P30" s="3">
        <f t="shared" si="1"/>
        <v>169.6056338028169</v>
      </c>
      <c r="Q30" s="28">
        <f t="shared" si="4"/>
        <v>42324.755601851844</v>
      </c>
      <c r="R30" s="28">
        <f t="shared" si="0"/>
        <v>42354.755601851844</v>
      </c>
      <c r="S30" t="str">
        <f t="shared" si="5"/>
        <v>film &amp; video</v>
      </c>
      <c r="T30" t="str">
        <f t="shared" si="2"/>
        <v>television</v>
      </c>
    </row>
    <row r="31" spans="1:20" ht="60" x14ac:dyDescent="0.25">
      <c r="A31">
        <v>29</v>
      </c>
      <c r="B31" s="1" t="s">
        <v>31</v>
      </c>
      <c r="C31" s="1" t="s">
        <v>4140</v>
      </c>
      <c r="D31" s="3">
        <v>3000</v>
      </c>
      <c r="E31" s="3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3"/>
        <v>1.2333333333333334</v>
      </c>
      <c r="P31" s="3">
        <f t="shared" si="1"/>
        <v>31.623931623931625</v>
      </c>
      <c r="Q31" s="28">
        <f t="shared" si="4"/>
        <v>41812.464907407404</v>
      </c>
      <c r="R31" s="28">
        <f t="shared" si="0"/>
        <v>41842.464907407404</v>
      </c>
      <c r="S31" t="str">
        <f t="shared" si="5"/>
        <v>film &amp; video</v>
      </c>
      <c r="T31" t="str">
        <f t="shared" si="2"/>
        <v>television</v>
      </c>
    </row>
    <row r="32" spans="1:20" ht="45" x14ac:dyDescent="0.25">
      <c r="A32">
        <v>30</v>
      </c>
      <c r="B32" s="1" t="s">
        <v>32</v>
      </c>
      <c r="C32" s="1" t="s">
        <v>4141</v>
      </c>
      <c r="D32" s="3">
        <v>4000</v>
      </c>
      <c r="E32" s="3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3"/>
        <v>1.0129975</v>
      </c>
      <c r="P32" s="3">
        <f t="shared" si="1"/>
        <v>76.45264150943396</v>
      </c>
      <c r="Q32" s="28">
        <f t="shared" si="4"/>
        <v>41842.084664351853</v>
      </c>
      <c r="R32" s="28">
        <f t="shared" si="0"/>
        <v>41872.084664351853</v>
      </c>
      <c r="S32" t="str">
        <f t="shared" si="5"/>
        <v>film &amp; video</v>
      </c>
      <c r="T32" t="str">
        <f t="shared" si="2"/>
        <v>television</v>
      </c>
    </row>
    <row r="33" spans="1:20" ht="45" x14ac:dyDescent="0.25">
      <c r="A33">
        <v>31</v>
      </c>
      <c r="B33" s="1" t="s">
        <v>33</v>
      </c>
      <c r="C33" s="1" t="s">
        <v>4142</v>
      </c>
      <c r="D33" s="3">
        <v>13</v>
      </c>
      <c r="E33" s="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3"/>
        <v>1</v>
      </c>
      <c r="P33" s="3">
        <f t="shared" si="1"/>
        <v>13</v>
      </c>
      <c r="Q33" s="28">
        <f t="shared" si="4"/>
        <v>42376.583726851844</v>
      </c>
      <c r="R33" s="28">
        <f t="shared" si="0"/>
        <v>42394.583726851844</v>
      </c>
      <c r="S33" t="str">
        <f t="shared" si="5"/>
        <v>film &amp; video</v>
      </c>
      <c r="T33" t="str">
        <f t="shared" si="2"/>
        <v>television</v>
      </c>
    </row>
    <row r="34" spans="1:20" ht="60" x14ac:dyDescent="0.25">
      <c r="A34">
        <v>32</v>
      </c>
      <c r="B34" s="1" t="s">
        <v>34</v>
      </c>
      <c r="C34" s="1" t="s">
        <v>4143</v>
      </c>
      <c r="D34" s="3">
        <v>28450</v>
      </c>
      <c r="E34" s="3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3"/>
        <v>1.0024604569420035</v>
      </c>
      <c r="P34" s="3">
        <f t="shared" si="1"/>
        <v>320.44943820224717</v>
      </c>
      <c r="Q34" s="28">
        <f t="shared" si="4"/>
        <v>42461.419178240736</v>
      </c>
      <c r="R34" s="28">
        <f t="shared" si="0"/>
        <v>42502.957638888889</v>
      </c>
      <c r="S34" t="str">
        <f t="shared" si="5"/>
        <v>film &amp; video</v>
      </c>
      <c r="T34" t="str">
        <f t="shared" si="2"/>
        <v>television</v>
      </c>
    </row>
    <row r="35" spans="1:20" ht="60" x14ac:dyDescent="0.25">
      <c r="A35">
        <v>33</v>
      </c>
      <c r="B35" s="1" t="s">
        <v>35</v>
      </c>
      <c r="C35" s="1" t="s">
        <v>4144</v>
      </c>
      <c r="D35" s="3">
        <v>5250</v>
      </c>
      <c r="E35" s="3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3"/>
        <v>1.0209523809523811</v>
      </c>
      <c r="P35" s="3">
        <f t="shared" si="1"/>
        <v>83.75</v>
      </c>
      <c r="Q35" s="28">
        <f t="shared" si="4"/>
        <v>42286.452557870369</v>
      </c>
      <c r="R35" s="28">
        <f t="shared" si="0"/>
        <v>42316.494224537033</v>
      </c>
      <c r="S35" t="str">
        <f t="shared" si="5"/>
        <v>film &amp; video</v>
      </c>
      <c r="T35" t="str">
        <f t="shared" si="2"/>
        <v>television</v>
      </c>
    </row>
    <row r="36" spans="1:20" ht="60" x14ac:dyDescent="0.25">
      <c r="A36">
        <v>34</v>
      </c>
      <c r="B36" s="1" t="s">
        <v>36</v>
      </c>
      <c r="C36" s="1" t="s">
        <v>4145</v>
      </c>
      <c r="D36" s="3">
        <v>2600</v>
      </c>
      <c r="E36" s="3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3"/>
        <v>1.3046153846153845</v>
      </c>
      <c r="P36" s="3">
        <f t="shared" si="1"/>
        <v>49.882352941176471</v>
      </c>
      <c r="Q36" s="28">
        <f t="shared" si="4"/>
        <v>41841.113437499997</v>
      </c>
      <c r="R36" s="28">
        <f t="shared" si="0"/>
        <v>41856.113437499997</v>
      </c>
      <c r="S36" t="str">
        <f t="shared" si="5"/>
        <v>film &amp; video</v>
      </c>
      <c r="T36" t="str">
        <f t="shared" si="2"/>
        <v>television</v>
      </c>
    </row>
    <row r="37" spans="1:20" ht="45" x14ac:dyDescent="0.25">
      <c r="A37">
        <v>35</v>
      </c>
      <c r="B37" s="1" t="s">
        <v>37</v>
      </c>
      <c r="C37" s="1" t="s">
        <v>4146</v>
      </c>
      <c r="D37" s="3">
        <v>1000</v>
      </c>
      <c r="E37" s="3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3"/>
        <v>1.665</v>
      </c>
      <c r="P37" s="3">
        <f t="shared" si="1"/>
        <v>59.464285714285715</v>
      </c>
      <c r="Q37" s="28">
        <f t="shared" si="4"/>
        <v>42098.083495370367</v>
      </c>
      <c r="R37" s="28">
        <f t="shared" si="0"/>
        <v>42121.791666666664</v>
      </c>
      <c r="S37" t="str">
        <f t="shared" si="5"/>
        <v>film &amp; video</v>
      </c>
      <c r="T37" t="str">
        <f t="shared" si="2"/>
        <v>television</v>
      </c>
    </row>
    <row r="38" spans="1:20" ht="30" x14ac:dyDescent="0.25">
      <c r="A38">
        <v>36</v>
      </c>
      <c r="B38" s="1" t="s">
        <v>38</v>
      </c>
      <c r="C38" s="1" t="s">
        <v>4147</v>
      </c>
      <c r="D38" s="3">
        <v>6000</v>
      </c>
      <c r="E38" s="3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3"/>
        <v>1.4215</v>
      </c>
      <c r="P38" s="3">
        <f t="shared" si="1"/>
        <v>193.84090909090909</v>
      </c>
      <c r="Q38" s="28">
        <f t="shared" si="4"/>
        <v>42068.098668981482</v>
      </c>
      <c r="R38" s="28">
        <f t="shared" si="0"/>
        <v>42098.05700231481</v>
      </c>
      <c r="S38" t="str">
        <f t="shared" si="5"/>
        <v>film &amp; video</v>
      </c>
      <c r="T38" t="str">
        <f t="shared" si="2"/>
        <v>television</v>
      </c>
    </row>
    <row r="39" spans="1:20" ht="60" x14ac:dyDescent="0.25">
      <c r="A39">
        <v>37</v>
      </c>
      <c r="B39" s="1" t="s">
        <v>39</v>
      </c>
      <c r="C39" s="1" t="s">
        <v>4148</v>
      </c>
      <c r="D39" s="3">
        <v>22000</v>
      </c>
      <c r="E39" s="3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3"/>
        <v>1.8344090909090909</v>
      </c>
      <c r="P39" s="3">
        <f t="shared" si="1"/>
        <v>159.51383399209487</v>
      </c>
      <c r="Q39" s="28">
        <f t="shared" si="4"/>
        <v>42032.484710648147</v>
      </c>
      <c r="R39" s="28">
        <f t="shared" si="0"/>
        <v>42062.484710648147</v>
      </c>
      <c r="S39" t="str">
        <f t="shared" si="5"/>
        <v>film &amp; video</v>
      </c>
      <c r="T39" t="str">
        <f t="shared" si="2"/>
        <v>television</v>
      </c>
    </row>
    <row r="40" spans="1:20" ht="45" x14ac:dyDescent="0.25">
      <c r="A40">
        <v>38</v>
      </c>
      <c r="B40" s="1" t="s">
        <v>40</v>
      </c>
      <c r="C40" s="1" t="s">
        <v>4149</v>
      </c>
      <c r="D40" s="3">
        <v>2500</v>
      </c>
      <c r="E40" s="3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3"/>
        <v>1.1004</v>
      </c>
      <c r="P40" s="3">
        <f t="shared" si="1"/>
        <v>41.68181818181818</v>
      </c>
      <c r="Q40" s="28">
        <f t="shared" si="4"/>
        <v>41374.848888888882</v>
      </c>
      <c r="R40" s="28">
        <f t="shared" si="0"/>
        <v>41404.84888888889</v>
      </c>
      <c r="S40" t="str">
        <f t="shared" si="5"/>
        <v>film &amp; video</v>
      </c>
      <c r="T40" t="str">
        <f t="shared" si="2"/>
        <v>television</v>
      </c>
    </row>
    <row r="41" spans="1:20" ht="60" x14ac:dyDescent="0.25">
      <c r="A41">
        <v>39</v>
      </c>
      <c r="B41" s="1" t="s">
        <v>41</v>
      </c>
      <c r="C41" s="1" t="s">
        <v>4150</v>
      </c>
      <c r="D41" s="3">
        <v>25000</v>
      </c>
      <c r="E41" s="3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3"/>
        <v>1.3098000000000001</v>
      </c>
      <c r="P41" s="3">
        <f t="shared" si="1"/>
        <v>150.89861751152074</v>
      </c>
      <c r="Q41" s="28">
        <f t="shared" si="4"/>
        <v>41753.838749999995</v>
      </c>
      <c r="R41" s="28">
        <f t="shared" si="0"/>
        <v>41784.749305555553</v>
      </c>
      <c r="S41" t="str">
        <f t="shared" si="5"/>
        <v>film &amp; video</v>
      </c>
      <c r="T41" t="str">
        <f t="shared" si="2"/>
        <v>television</v>
      </c>
    </row>
    <row r="42" spans="1:20" ht="60" x14ac:dyDescent="0.25">
      <c r="A42">
        <v>40</v>
      </c>
      <c r="B42" s="1" t="s">
        <v>42</v>
      </c>
      <c r="C42" s="1" t="s">
        <v>4151</v>
      </c>
      <c r="D42" s="3">
        <v>2000</v>
      </c>
      <c r="E42" s="3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3"/>
        <v>1.0135000000000001</v>
      </c>
      <c r="P42" s="3">
        <f t="shared" si="1"/>
        <v>126.6875</v>
      </c>
      <c r="Q42" s="28">
        <f t="shared" si="4"/>
        <v>41789.005648148144</v>
      </c>
      <c r="R42" s="28">
        <f t="shared" si="0"/>
        <v>41808.958333333328</v>
      </c>
      <c r="S42" t="str">
        <f t="shared" si="5"/>
        <v>film &amp; video</v>
      </c>
      <c r="T42" t="str">
        <f t="shared" si="2"/>
        <v>television</v>
      </c>
    </row>
    <row r="43" spans="1:20" ht="60" x14ac:dyDescent="0.25">
      <c r="A43">
        <v>41</v>
      </c>
      <c r="B43" s="1" t="s">
        <v>43</v>
      </c>
      <c r="C43" s="1" t="s">
        <v>4152</v>
      </c>
      <c r="D43" s="3">
        <v>2000</v>
      </c>
      <c r="E43" s="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3"/>
        <v>1</v>
      </c>
      <c r="P43" s="3">
        <f t="shared" si="1"/>
        <v>105.26315789473684</v>
      </c>
      <c r="Q43" s="28">
        <f t="shared" si="4"/>
        <v>41887.360578703701</v>
      </c>
      <c r="R43" s="28">
        <f t="shared" si="0"/>
        <v>41917.360578703701</v>
      </c>
      <c r="S43" t="str">
        <f t="shared" si="5"/>
        <v>film &amp; video</v>
      </c>
      <c r="T43" t="str">
        <f t="shared" si="2"/>
        <v>television</v>
      </c>
    </row>
    <row r="44" spans="1:20" ht="60" x14ac:dyDescent="0.25">
      <c r="A44">
        <v>42</v>
      </c>
      <c r="B44" s="1" t="s">
        <v>44</v>
      </c>
      <c r="C44" s="1" t="s">
        <v>4153</v>
      </c>
      <c r="D44" s="3">
        <v>14000</v>
      </c>
      <c r="E44" s="3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3"/>
        <v>1.4185714285714286</v>
      </c>
      <c r="P44" s="3">
        <f t="shared" si="1"/>
        <v>117.51479289940828</v>
      </c>
      <c r="Q44" s="28">
        <f t="shared" si="4"/>
        <v>41971.430856481478</v>
      </c>
      <c r="R44" s="28">
        <f t="shared" si="0"/>
        <v>42001.430856481478</v>
      </c>
      <c r="S44" t="str">
        <f t="shared" si="5"/>
        <v>film &amp; video</v>
      </c>
      <c r="T44" t="str">
        <f t="shared" si="2"/>
        <v>television</v>
      </c>
    </row>
    <row r="45" spans="1:20" ht="60" x14ac:dyDescent="0.25">
      <c r="A45">
        <v>43</v>
      </c>
      <c r="B45" s="1" t="s">
        <v>45</v>
      </c>
      <c r="C45" s="1" t="s">
        <v>4154</v>
      </c>
      <c r="D45" s="3">
        <v>10000</v>
      </c>
      <c r="E45" s="3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3"/>
        <v>3.0865999999999998</v>
      </c>
      <c r="P45" s="3">
        <f t="shared" si="1"/>
        <v>117.36121673003802</v>
      </c>
      <c r="Q45" s="28">
        <f t="shared" si="4"/>
        <v>41802.582013888888</v>
      </c>
      <c r="R45" s="28">
        <f t="shared" si="0"/>
        <v>41832.791666666664</v>
      </c>
      <c r="S45" t="str">
        <f t="shared" si="5"/>
        <v>film &amp; video</v>
      </c>
      <c r="T45" t="str">
        <f t="shared" si="2"/>
        <v>television</v>
      </c>
    </row>
    <row r="46" spans="1:20" ht="60" x14ac:dyDescent="0.25">
      <c r="A46">
        <v>44</v>
      </c>
      <c r="B46" s="1" t="s">
        <v>46</v>
      </c>
      <c r="C46" s="1" t="s">
        <v>4155</v>
      </c>
      <c r="D46" s="3">
        <v>2000</v>
      </c>
      <c r="E46" s="3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3"/>
        <v>1</v>
      </c>
      <c r="P46" s="3">
        <f t="shared" si="1"/>
        <v>133.33333333333334</v>
      </c>
      <c r="Q46" s="28">
        <f t="shared" si="4"/>
        <v>41873.890474537038</v>
      </c>
      <c r="R46" s="28">
        <f t="shared" si="0"/>
        <v>41918.890474537031</v>
      </c>
      <c r="S46" t="str">
        <f t="shared" si="5"/>
        <v>film &amp; video</v>
      </c>
      <c r="T46" t="str">
        <f t="shared" si="2"/>
        <v>television</v>
      </c>
    </row>
    <row r="47" spans="1:20" ht="45" x14ac:dyDescent="0.25">
      <c r="A47">
        <v>45</v>
      </c>
      <c r="B47" s="1" t="s">
        <v>47</v>
      </c>
      <c r="C47" s="1" t="s">
        <v>4156</v>
      </c>
      <c r="D47" s="3">
        <v>5000</v>
      </c>
      <c r="E47" s="3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3"/>
        <v>1.2</v>
      </c>
      <c r="P47" s="3">
        <f t="shared" si="1"/>
        <v>98.360655737704917</v>
      </c>
      <c r="Q47" s="28">
        <f t="shared" si="4"/>
        <v>42457.415590277778</v>
      </c>
      <c r="R47" s="28">
        <f t="shared" si="0"/>
        <v>42487.415590277778</v>
      </c>
      <c r="S47" t="str">
        <f t="shared" si="5"/>
        <v>film &amp; video</v>
      </c>
      <c r="T47" t="str">
        <f t="shared" si="2"/>
        <v>television</v>
      </c>
    </row>
    <row r="48" spans="1:20" ht="45" x14ac:dyDescent="0.25">
      <c r="A48">
        <v>46</v>
      </c>
      <c r="B48" s="1" t="s">
        <v>48</v>
      </c>
      <c r="C48" s="1" t="s">
        <v>4157</v>
      </c>
      <c r="D48" s="3">
        <v>8400</v>
      </c>
      <c r="E48" s="3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3"/>
        <v>1.0416666666666667</v>
      </c>
      <c r="P48" s="3">
        <f t="shared" si="1"/>
        <v>194.44444444444446</v>
      </c>
      <c r="Q48" s="28">
        <f t="shared" si="4"/>
        <v>42323.756643518522</v>
      </c>
      <c r="R48" s="28">
        <f t="shared" si="0"/>
        <v>42353.756643518514</v>
      </c>
      <c r="S48" t="str">
        <f t="shared" si="5"/>
        <v>film &amp; video</v>
      </c>
      <c r="T48" t="str">
        <f t="shared" si="2"/>
        <v>television</v>
      </c>
    </row>
    <row r="49" spans="1:20" ht="60" x14ac:dyDescent="0.25">
      <c r="A49">
        <v>47</v>
      </c>
      <c r="B49" s="1" t="s">
        <v>49</v>
      </c>
      <c r="C49" s="1" t="s">
        <v>4158</v>
      </c>
      <c r="D49" s="3">
        <v>5000</v>
      </c>
      <c r="E49" s="3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3"/>
        <v>1.0761100000000001</v>
      </c>
      <c r="P49" s="3">
        <f t="shared" si="1"/>
        <v>76.865000000000009</v>
      </c>
      <c r="Q49" s="28">
        <f t="shared" si="4"/>
        <v>41932.611192129625</v>
      </c>
      <c r="R49" s="28">
        <f t="shared" si="0"/>
        <v>41992.652858796289</v>
      </c>
      <c r="S49" t="str">
        <f t="shared" si="5"/>
        <v>film &amp; video</v>
      </c>
      <c r="T49" t="str">
        <f t="shared" si="2"/>
        <v>television</v>
      </c>
    </row>
    <row r="50" spans="1:20" ht="60" x14ac:dyDescent="0.25">
      <c r="A50">
        <v>48</v>
      </c>
      <c r="B50" s="1" t="s">
        <v>50</v>
      </c>
      <c r="C50" s="1" t="s">
        <v>4159</v>
      </c>
      <c r="D50" s="3">
        <v>2000</v>
      </c>
      <c r="E50" s="3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3"/>
        <v>1.0794999999999999</v>
      </c>
      <c r="P50" s="3">
        <f t="shared" si="1"/>
        <v>56.815789473684212</v>
      </c>
      <c r="Q50" s="28">
        <f t="shared" si="4"/>
        <v>42033.308564814812</v>
      </c>
      <c r="R50" s="28">
        <f t="shared" si="0"/>
        <v>42064.291666666664</v>
      </c>
      <c r="S50" t="str">
        <f t="shared" si="5"/>
        <v>film &amp; video</v>
      </c>
      <c r="T50" t="str">
        <f t="shared" si="2"/>
        <v>television</v>
      </c>
    </row>
    <row r="51" spans="1:20" ht="30" x14ac:dyDescent="0.25">
      <c r="A51">
        <v>49</v>
      </c>
      <c r="B51" s="1" t="s">
        <v>51</v>
      </c>
      <c r="C51" s="1" t="s">
        <v>4160</v>
      </c>
      <c r="D51" s="3">
        <v>12000</v>
      </c>
      <c r="E51" s="3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3"/>
        <v>1</v>
      </c>
      <c r="P51" s="3">
        <f t="shared" si="1"/>
        <v>137.93103448275863</v>
      </c>
      <c r="Q51" s="28">
        <f t="shared" si="4"/>
        <v>42270.968113425923</v>
      </c>
      <c r="R51" s="28">
        <f t="shared" si="0"/>
        <v>42300.968113425923</v>
      </c>
      <c r="S51" t="str">
        <f t="shared" si="5"/>
        <v>film &amp; video</v>
      </c>
      <c r="T51" t="str">
        <f t="shared" si="2"/>
        <v>television</v>
      </c>
    </row>
    <row r="52" spans="1:20" ht="45" x14ac:dyDescent="0.25">
      <c r="A52">
        <v>50</v>
      </c>
      <c r="B52" s="1" t="s">
        <v>52</v>
      </c>
      <c r="C52" s="1" t="s">
        <v>4161</v>
      </c>
      <c r="D52" s="3">
        <v>600</v>
      </c>
      <c r="E52" s="3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3"/>
        <v>1</v>
      </c>
      <c r="P52" s="3">
        <f t="shared" si="1"/>
        <v>27.272727272727273</v>
      </c>
      <c r="Q52" s="28">
        <f t="shared" si="4"/>
        <v>41995.544652777775</v>
      </c>
      <c r="R52" s="28">
        <f t="shared" si="0"/>
        <v>42034.499999999993</v>
      </c>
      <c r="S52" t="str">
        <f t="shared" si="5"/>
        <v>film &amp; video</v>
      </c>
      <c r="T52" t="str">
        <f t="shared" si="2"/>
        <v>television</v>
      </c>
    </row>
    <row r="53" spans="1:20" ht="60" x14ac:dyDescent="0.25">
      <c r="A53">
        <v>51</v>
      </c>
      <c r="B53" s="1" t="s">
        <v>53</v>
      </c>
      <c r="C53" s="1" t="s">
        <v>4162</v>
      </c>
      <c r="D53" s="3">
        <v>11000</v>
      </c>
      <c r="E53" s="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3"/>
        <v>1.2801818181818181</v>
      </c>
      <c r="P53" s="3">
        <f t="shared" si="1"/>
        <v>118.33613445378151</v>
      </c>
      <c r="Q53" s="28">
        <f t="shared" si="4"/>
        <v>42196.720335648148</v>
      </c>
      <c r="R53" s="28">
        <f t="shared" si="0"/>
        <v>42226.72033564814</v>
      </c>
      <c r="S53" t="str">
        <f t="shared" si="5"/>
        <v>film &amp; video</v>
      </c>
      <c r="T53" t="str">
        <f t="shared" si="2"/>
        <v>television</v>
      </c>
    </row>
    <row r="54" spans="1:20" ht="45" x14ac:dyDescent="0.25">
      <c r="A54">
        <v>52</v>
      </c>
      <c r="B54" s="1" t="s">
        <v>54</v>
      </c>
      <c r="C54" s="1" t="s">
        <v>4163</v>
      </c>
      <c r="D54" s="3">
        <v>10000</v>
      </c>
      <c r="E54" s="3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3"/>
        <v>1.1620999999999999</v>
      </c>
      <c r="P54" s="3">
        <f t="shared" si="1"/>
        <v>223.48076923076923</v>
      </c>
      <c r="Q54" s="28">
        <f t="shared" si="4"/>
        <v>41807.493587962963</v>
      </c>
      <c r="R54" s="28">
        <f t="shared" si="0"/>
        <v>41837.493587962963</v>
      </c>
      <c r="S54" t="str">
        <f t="shared" si="5"/>
        <v>film &amp; video</v>
      </c>
      <c r="T54" t="str">
        <f t="shared" si="2"/>
        <v>television</v>
      </c>
    </row>
    <row r="55" spans="1:20" ht="30" x14ac:dyDescent="0.25">
      <c r="A55">
        <v>53</v>
      </c>
      <c r="B55" s="1" t="s">
        <v>55</v>
      </c>
      <c r="C55" s="1" t="s">
        <v>4164</v>
      </c>
      <c r="D55" s="3">
        <v>3000</v>
      </c>
      <c r="E55" s="3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3"/>
        <v>1.0963333333333334</v>
      </c>
      <c r="P55" s="3">
        <f t="shared" si="1"/>
        <v>28.111111111111111</v>
      </c>
      <c r="Q55" s="28">
        <f t="shared" si="4"/>
        <v>41719.340798611105</v>
      </c>
      <c r="R55" s="28">
        <f t="shared" si="0"/>
        <v>41733.708333333328</v>
      </c>
      <c r="S55" t="str">
        <f t="shared" si="5"/>
        <v>film &amp; video</v>
      </c>
      <c r="T55" t="str">
        <f t="shared" si="2"/>
        <v>television</v>
      </c>
    </row>
    <row r="56" spans="1:20" ht="60" x14ac:dyDescent="0.25">
      <c r="A56">
        <v>54</v>
      </c>
      <c r="B56" s="1" t="s">
        <v>56</v>
      </c>
      <c r="C56" s="1" t="s">
        <v>4165</v>
      </c>
      <c r="D56" s="3">
        <v>10000</v>
      </c>
      <c r="E56" s="3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3"/>
        <v>1.01</v>
      </c>
      <c r="P56" s="3">
        <f t="shared" si="1"/>
        <v>194.23076923076923</v>
      </c>
      <c r="Q56" s="28">
        <f t="shared" si="4"/>
        <v>42333.504872685182</v>
      </c>
      <c r="R56" s="28">
        <f t="shared" si="0"/>
        <v>42363.504872685182</v>
      </c>
      <c r="S56" t="str">
        <f t="shared" si="5"/>
        <v>film &amp; video</v>
      </c>
      <c r="T56" t="str">
        <f t="shared" si="2"/>
        <v>television</v>
      </c>
    </row>
    <row r="57" spans="1:20" ht="45" x14ac:dyDescent="0.25">
      <c r="A57">
        <v>55</v>
      </c>
      <c r="B57" s="1" t="s">
        <v>57</v>
      </c>
      <c r="C57" s="1" t="s">
        <v>4166</v>
      </c>
      <c r="D57" s="3">
        <v>8600</v>
      </c>
      <c r="E57" s="3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3"/>
        <v>1.2895348837209302</v>
      </c>
      <c r="P57" s="3">
        <f t="shared" si="1"/>
        <v>128.95348837209303</v>
      </c>
      <c r="Q57" s="28">
        <f t="shared" si="4"/>
        <v>42496.760601851849</v>
      </c>
      <c r="R57" s="28">
        <f t="shared" si="0"/>
        <v>42517.760601851849</v>
      </c>
      <c r="S57" t="str">
        <f t="shared" si="5"/>
        <v>film &amp; video</v>
      </c>
      <c r="T57" t="str">
        <f t="shared" si="2"/>
        <v>television</v>
      </c>
    </row>
    <row r="58" spans="1:20" ht="45" x14ac:dyDescent="0.25">
      <c r="A58">
        <v>56</v>
      </c>
      <c r="B58" s="1" t="s">
        <v>58</v>
      </c>
      <c r="C58" s="1" t="s">
        <v>4167</v>
      </c>
      <c r="D58" s="3">
        <v>8000</v>
      </c>
      <c r="E58" s="3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3"/>
        <v>1.0726249999999999</v>
      </c>
      <c r="P58" s="3">
        <f t="shared" si="1"/>
        <v>49.316091954022987</v>
      </c>
      <c r="Q58" s="28">
        <f t="shared" si="4"/>
        <v>42149.340555555551</v>
      </c>
      <c r="R58" s="28">
        <f t="shared" si="0"/>
        <v>42163.458333333336</v>
      </c>
      <c r="S58" t="str">
        <f t="shared" si="5"/>
        <v>film &amp; video</v>
      </c>
      <c r="T58" t="str">
        <f t="shared" si="2"/>
        <v>television</v>
      </c>
    </row>
    <row r="59" spans="1:20" ht="60" x14ac:dyDescent="0.25">
      <c r="A59">
        <v>57</v>
      </c>
      <c r="B59" s="1" t="s">
        <v>59</v>
      </c>
      <c r="C59" s="1" t="s">
        <v>4168</v>
      </c>
      <c r="D59" s="3">
        <v>15000</v>
      </c>
      <c r="E59" s="3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3"/>
        <v>1.0189999999999999</v>
      </c>
      <c r="P59" s="3">
        <f t="shared" si="1"/>
        <v>221.52173913043478</v>
      </c>
      <c r="Q59" s="28">
        <f t="shared" si="4"/>
        <v>42089.624560185184</v>
      </c>
      <c r="R59" s="28">
        <f t="shared" si="0"/>
        <v>42119.624560185184</v>
      </c>
      <c r="S59" t="str">
        <f t="shared" si="5"/>
        <v>film &amp; video</v>
      </c>
      <c r="T59" t="str">
        <f t="shared" si="2"/>
        <v>television</v>
      </c>
    </row>
    <row r="60" spans="1:20" ht="45" x14ac:dyDescent="0.25">
      <c r="A60">
        <v>58</v>
      </c>
      <c r="B60" s="1" t="s">
        <v>60</v>
      </c>
      <c r="C60" s="1" t="s">
        <v>4169</v>
      </c>
      <c r="D60" s="3">
        <v>10000</v>
      </c>
      <c r="E60" s="3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3"/>
        <v>1.0290999999999999</v>
      </c>
      <c r="P60" s="3">
        <f t="shared" si="1"/>
        <v>137.21333333333334</v>
      </c>
      <c r="Q60" s="28">
        <f t="shared" si="4"/>
        <v>41932.536712962959</v>
      </c>
      <c r="R60" s="28">
        <f t="shared" si="0"/>
        <v>41962.578379629624</v>
      </c>
      <c r="S60" t="str">
        <f t="shared" si="5"/>
        <v>film &amp; video</v>
      </c>
      <c r="T60" t="str">
        <f t="shared" si="2"/>
        <v>television</v>
      </c>
    </row>
    <row r="61" spans="1:20" ht="60" x14ac:dyDescent="0.25">
      <c r="A61">
        <v>59</v>
      </c>
      <c r="B61" s="1" t="s">
        <v>61</v>
      </c>
      <c r="C61" s="1" t="s">
        <v>4170</v>
      </c>
      <c r="D61" s="3">
        <v>20000</v>
      </c>
      <c r="E61" s="3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3"/>
        <v>1.0012570000000001</v>
      </c>
      <c r="P61" s="3">
        <f t="shared" si="1"/>
        <v>606.82242424242418</v>
      </c>
      <c r="Q61" s="28">
        <f t="shared" si="4"/>
        <v>42230.027500000004</v>
      </c>
      <c r="R61" s="28">
        <f t="shared" si="0"/>
        <v>42261.666666666664</v>
      </c>
      <c r="S61" t="str">
        <f t="shared" si="5"/>
        <v>film &amp; video</v>
      </c>
      <c r="T61" t="str">
        <f t="shared" si="2"/>
        <v>television</v>
      </c>
    </row>
    <row r="62" spans="1:20" ht="45" x14ac:dyDescent="0.25">
      <c r="A62">
        <v>60</v>
      </c>
      <c r="B62" s="1" t="s">
        <v>62</v>
      </c>
      <c r="C62" s="1" t="s">
        <v>4171</v>
      </c>
      <c r="D62" s="3">
        <v>4500</v>
      </c>
      <c r="E62" s="3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3"/>
        <v>1.0329622222222221</v>
      </c>
      <c r="P62" s="3">
        <f t="shared" si="1"/>
        <v>43.040092592592593</v>
      </c>
      <c r="Q62" s="28">
        <f t="shared" si="4"/>
        <v>41701.693483796291</v>
      </c>
      <c r="R62" s="28">
        <f t="shared" si="0"/>
        <v>41720.791666666664</v>
      </c>
      <c r="S62" t="str">
        <f t="shared" si="5"/>
        <v>film &amp; video</v>
      </c>
      <c r="T62" t="str">
        <f t="shared" si="2"/>
        <v>shorts</v>
      </c>
    </row>
    <row r="63" spans="1:20" ht="60" x14ac:dyDescent="0.25">
      <c r="A63">
        <v>61</v>
      </c>
      <c r="B63" s="1" t="s">
        <v>63</v>
      </c>
      <c r="C63" s="1" t="s">
        <v>4172</v>
      </c>
      <c r="D63" s="3">
        <v>5000</v>
      </c>
      <c r="E63" s="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3"/>
        <v>1.4830000000000001</v>
      </c>
      <c r="P63" s="3">
        <f t="shared" si="1"/>
        <v>322.39130434782606</v>
      </c>
      <c r="Q63" s="28">
        <f t="shared" si="4"/>
        <v>41409.605983796297</v>
      </c>
      <c r="R63" s="28">
        <f t="shared" si="0"/>
        <v>41431.605983796289</v>
      </c>
      <c r="S63" t="str">
        <f t="shared" si="5"/>
        <v>film &amp; video</v>
      </c>
      <c r="T63" t="str">
        <f t="shared" si="2"/>
        <v>shorts</v>
      </c>
    </row>
    <row r="64" spans="1:20" ht="60" x14ac:dyDescent="0.25">
      <c r="A64">
        <v>62</v>
      </c>
      <c r="B64" s="1" t="s">
        <v>64</v>
      </c>
      <c r="C64" s="1" t="s">
        <v>4173</v>
      </c>
      <c r="D64" s="3">
        <v>3000</v>
      </c>
      <c r="E64" s="3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3"/>
        <v>1.5473333333333332</v>
      </c>
      <c r="P64" s="3">
        <f t="shared" si="1"/>
        <v>96.708333333333329</v>
      </c>
      <c r="Q64" s="28">
        <f t="shared" si="4"/>
        <v>41311.591180555552</v>
      </c>
      <c r="R64" s="28">
        <f t="shared" si="0"/>
        <v>41336.591180555552</v>
      </c>
      <c r="S64" t="str">
        <f t="shared" si="5"/>
        <v>film &amp; video</v>
      </c>
      <c r="T64" t="str">
        <f t="shared" si="2"/>
        <v>shorts</v>
      </c>
    </row>
    <row r="65" spans="1:20" ht="45" x14ac:dyDescent="0.25">
      <c r="A65">
        <v>63</v>
      </c>
      <c r="B65" s="1" t="s">
        <v>65</v>
      </c>
      <c r="C65" s="1" t="s">
        <v>4174</v>
      </c>
      <c r="D65" s="3">
        <v>2000</v>
      </c>
      <c r="E65" s="3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3"/>
        <v>1.1351849999999999</v>
      </c>
      <c r="P65" s="3">
        <f t="shared" si="1"/>
        <v>35.474531249999998</v>
      </c>
      <c r="Q65" s="28">
        <f t="shared" si="4"/>
        <v>41612.703854166662</v>
      </c>
      <c r="R65" s="28">
        <f t="shared" si="0"/>
        <v>41635.999305555553</v>
      </c>
      <c r="S65" t="str">
        <f t="shared" si="5"/>
        <v>film &amp; video</v>
      </c>
      <c r="T65" t="str">
        <f t="shared" si="2"/>
        <v>shorts</v>
      </c>
    </row>
    <row r="66" spans="1:20" ht="60" x14ac:dyDescent="0.25">
      <c r="A66">
        <v>64</v>
      </c>
      <c r="B66" s="1" t="s">
        <v>66</v>
      </c>
      <c r="C66" s="1" t="s">
        <v>4175</v>
      </c>
      <c r="D66" s="3">
        <v>1200</v>
      </c>
      <c r="E66" s="3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3"/>
        <v>1.7333333333333334</v>
      </c>
      <c r="P66" s="3">
        <f t="shared" si="1"/>
        <v>86.666666666666671</v>
      </c>
      <c r="Q66" s="28">
        <f t="shared" si="4"/>
        <v>41432.809965277775</v>
      </c>
      <c r="R66" s="28">
        <f t="shared" si="0"/>
        <v>41462.809965277775</v>
      </c>
      <c r="S66" t="str">
        <f t="shared" si="5"/>
        <v>film &amp; video</v>
      </c>
      <c r="T66" t="str">
        <f t="shared" si="2"/>
        <v>shorts</v>
      </c>
    </row>
    <row r="67" spans="1:20" ht="45" x14ac:dyDescent="0.25">
      <c r="A67">
        <v>65</v>
      </c>
      <c r="B67" s="1" t="s">
        <v>67</v>
      </c>
      <c r="C67" s="1" t="s">
        <v>4176</v>
      </c>
      <c r="D67" s="3">
        <v>7000</v>
      </c>
      <c r="E67" s="3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3"/>
        <v>1.0752857142857142</v>
      </c>
      <c r="P67" s="3">
        <f t="shared" ref="P67:P130" si="6">IFERROR(E67/L67,0)</f>
        <v>132.05263157894737</v>
      </c>
      <c r="Q67" s="28">
        <f t="shared" si="4"/>
        <v>41835.612893518519</v>
      </c>
      <c r="R67" s="28">
        <f t="shared" ref="R67:R130" si="7">(I67/86400)+25569+(-5/24)</f>
        <v>41862.040972222218</v>
      </c>
      <c r="S67" t="str">
        <f t="shared" si="5"/>
        <v>film &amp; video</v>
      </c>
      <c r="T67" t="str">
        <f t="shared" ref="T67:T130" si="8">RIGHT(N67,LEN(N67)-FIND("/",N67))</f>
        <v>shorts</v>
      </c>
    </row>
    <row r="68" spans="1:20" ht="30" x14ac:dyDescent="0.25">
      <c r="A68">
        <v>66</v>
      </c>
      <c r="B68" s="1" t="s">
        <v>68</v>
      </c>
      <c r="C68" s="1" t="s">
        <v>4177</v>
      </c>
      <c r="D68" s="3">
        <v>2000</v>
      </c>
      <c r="E68" s="3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ref="O68:O131" si="9">E68/D68</f>
        <v>1.1859999999999999</v>
      </c>
      <c r="P68" s="3">
        <f t="shared" si="6"/>
        <v>91.230769230769226</v>
      </c>
      <c r="Q68" s="28">
        <f t="shared" ref="Q68:Q131" si="10">(((J68/60)/60)/24)+DATE(1970,1,1)+(-5/24)</f>
        <v>42539.641435185178</v>
      </c>
      <c r="R68" s="28">
        <f t="shared" si="7"/>
        <v>42569.641435185178</v>
      </c>
      <c r="S68" t="str">
        <f t="shared" ref="S68:S131" si="11">LEFT(N:N,FIND("/",N68)-1)</f>
        <v>film &amp; video</v>
      </c>
      <c r="T68" t="str">
        <f t="shared" si="8"/>
        <v>shorts</v>
      </c>
    </row>
    <row r="69" spans="1:20" ht="45" x14ac:dyDescent="0.25">
      <c r="A69">
        <v>67</v>
      </c>
      <c r="B69" s="1" t="s">
        <v>69</v>
      </c>
      <c r="C69" s="1" t="s">
        <v>4178</v>
      </c>
      <c r="D69" s="3">
        <v>2000</v>
      </c>
      <c r="E69" s="3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9"/>
        <v>1.1625000000000001</v>
      </c>
      <c r="P69" s="3">
        <f t="shared" si="6"/>
        <v>116.25</v>
      </c>
      <c r="Q69" s="28">
        <f t="shared" si="10"/>
        <v>41075.375046296293</v>
      </c>
      <c r="R69" s="28">
        <f t="shared" si="7"/>
        <v>41105.375046296293</v>
      </c>
      <c r="S69" t="str">
        <f t="shared" si="11"/>
        <v>film &amp; video</v>
      </c>
      <c r="T69" t="str">
        <f t="shared" si="8"/>
        <v>shorts</v>
      </c>
    </row>
    <row r="70" spans="1:20" ht="60" x14ac:dyDescent="0.25">
      <c r="A70">
        <v>68</v>
      </c>
      <c r="B70" s="1" t="s">
        <v>70</v>
      </c>
      <c r="C70" s="1" t="s">
        <v>4179</v>
      </c>
      <c r="D70" s="3">
        <v>600</v>
      </c>
      <c r="E70" s="3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9"/>
        <v>1.2716666666666667</v>
      </c>
      <c r="P70" s="3">
        <f t="shared" si="6"/>
        <v>21.194444444444443</v>
      </c>
      <c r="Q70" s="28">
        <f t="shared" si="10"/>
        <v>41663.36100694444</v>
      </c>
      <c r="R70" s="28">
        <f t="shared" si="7"/>
        <v>41693.36100694444</v>
      </c>
      <c r="S70" t="str">
        <f t="shared" si="11"/>
        <v>film &amp; video</v>
      </c>
      <c r="T70" t="str">
        <f t="shared" si="8"/>
        <v>shorts</v>
      </c>
    </row>
    <row r="71" spans="1:20" ht="60" x14ac:dyDescent="0.25">
      <c r="A71">
        <v>69</v>
      </c>
      <c r="B71" s="1" t="s">
        <v>71</v>
      </c>
      <c r="C71" s="1" t="s">
        <v>4180</v>
      </c>
      <c r="D71" s="3">
        <v>10000</v>
      </c>
      <c r="E71" s="3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9"/>
        <v>1.109423</v>
      </c>
      <c r="P71" s="3">
        <f t="shared" si="6"/>
        <v>62.327134831460668</v>
      </c>
      <c r="Q71" s="28">
        <f t="shared" si="10"/>
        <v>40785.979456018518</v>
      </c>
      <c r="R71" s="28">
        <f t="shared" si="7"/>
        <v>40818.082638888889</v>
      </c>
      <c r="S71" t="str">
        <f t="shared" si="11"/>
        <v>film &amp; video</v>
      </c>
      <c r="T71" t="str">
        <f t="shared" si="8"/>
        <v>shorts</v>
      </c>
    </row>
    <row r="72" spans="1:20" ht="60" x14ac:dyDescent="0.25">
      <c r="A72">
        <v>70</v>
      </c>
      <c r="B72" s="1" t="s">
        <v>72</v>
      </c>
      <c r="C72" s="1" t="s">
        <v>4181</v>
      </c>
      <c r="D72" s="3">
        <v>500</v>
      </c>
      <c r="E72" s="3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9"/>
        <v>1.272</v>
      </c>
      <c r="P72" s="3">
        <f t="shared" si="6"/>
        <v>37.411764705882355</v>
      </c>
      <c r="Q72" s="28">
        <f t="shared" si="10"/>
        <v>40730.688020833331</v>
      </c>
      <c r="R72" s="28">
        <f t="shared" si="7"/>
        <v>40790.688020833331</v>
      </c>
      <c r="S72" t="str">
        <f t="shared" si="11"/>
        <v>film &amp; video</v>
      </c>
      <c r="T72" t="str">
        <f t="shared" si="8"/>
        <v>shorts</v>
      </c>
    </row>
    <row r="73" spans="1:20" ht="45" x14ac:dyDescent="0.25">
      <c r="A73">
        <v>71</v>
      </c>
      <c r="B73" s="1" t="s">
        <v>73</v>
      </c>
      <c r="C73" s="1" t="s">
        <v>4182</v>
      </c>
      <c r="D73" s="3">
        <v>1800</v>
      </c>
      <c r="E73" s="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9"/>
        <v>1.2394444444444443</v>
      </c>
      <c r="P73" s="3">
        <f t="shared" si="6"/>
        <v>69.71875</v>
      </c>
      <c r="Q73" s="28">
        <f t="shared" si="10"/>
        <v>40997.063159722216</v>
      </c>
      <c r="R73" s="28">
        <f t="shared" si="7"/>
        <v>41057.063159722216</v>
      </c>
      <c r="S73" t="str">
        <f t="shared" si="11"/>
        <v>film &amp; video</v>
      </c>
      <c r="T73" t="str">
        <f t="shared" si="8"/>
        <v>shorts</v>
      </c>
    </row>
    <row r="74" spans="1:20" ht="60" x14ac:dyDescent="0.25">
      <c r="A74">
        <v>72</v>
      </c>
      <c r="B74" s="1" t="s">
        <v>74</v>
      </c>
      <c r="C74" s="1" t="s">
        <v>4183</v>
      </c>
      <c r="D74" s="3">
        <v>2200</v>
      </c>
      <c r="E74" s="3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9"/>
        <v>1.084090909090909</v>
      </c>
      <c r="P74" s="3">
        <f t="shared" si="6"/>
        <v>58.170731707317074</v>
      </c>
      <c r="Q74" s="28">
        <f t="shared" si="10"/>
        <v>41207.801863425921</v>
      </c>
      <c r="R74" s="28">
        <f t="shared" si="7"/>
        <v>41227.791666666664</v>
      </c>
      <c r="S74" t="str">
        <f t="shared" si="11"/>
        <v>film &amp; video</v>
      </c>
      <c r="T74" t="str">
        <f t="shared" si="8"/>
        <v>shorts</v>
      </c>
    </row>
    <row r="75" spans="1:20" ht="60" x14ac:dyDescent="0.25">
      <c r="A75">
        <v>73</v>
      </c>
      <c r="B75" s="1" t="s">
        <v>75</v>
      </c>
      <c r="C75" s="1" t="s">
        <v>4184</v>
      </c>
      <c r="D75" s="3">
        <v>900</v>
      </c>
      <c r="E75" s="3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9"/>
        <v>1</v>
      </c>
      <c r="P75" s="3">
        <f t="shared" si="6"/>
        <v>50</v>
      </c>
      <c r="Q75" s="28">
        <f t="shared" si="10"/>
        <v>40587.548425925925</v>
      </c>
      <c r="R75" s="28">
        <f t="shared" si="7"/>
        <v>40665.957638888889</v>
      </c>
      <c r="S75" t="str">
        <f t="shared" si="11"/>
        <v>film &amp; video</v>
      </c>
      <c r="T75" t="str">
        <f t="shared" si="8"/>
        <v>shorts</v>
      </c>
    </row>
    <row r="76" spans="1:20" ht="60" x14ac:dyDescent="0.25">
      <c r="A76">
        <v>74</v>
      </c>
      <c r="B76" s="1" t="s">
        <v>76</v>
      </c>
      <c r="C76" s="1" t="s">
        <v>4185</v>
      </c>
      <c r="D76" s="3">
        <v>500</v>
      </c>
      <c r="E76" s="3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9"/>
        <v>1.1293199999999999</v>
      </c>
      <c r="P76" s="3">
        <f t="shared" si="6"/>
        <v>19.471034482758618</v>
      </c>
      <c r="Q76" s="28">
        <f t="shared" si="10"/>
        <v>42360.278877314813</v>
      </c>
      <c r="R76" s="28">
        <f t="shared" si="7"/>
        <v>42390.278877314813</v>
      </c>
      <c r="S76" t="str">
        <f t="shared" si="11"/>
        <v>film &amp; video</v>
      </c>
      <c r="T76" t="str">
        <f t="shared" si="8"/>
        <v>shorts</v>
      </c>
    </row>
    <row r="77" spans="1:20" ht="45" x14ac:dyDescent="0.25">
      <c r="A77">
        <v>75</v>
      </c>
      <c r="B77" s="1" t="s">
        <v>77</v>
      </c>
      <c r="C77" s="1" t="s">
        <v>4186</v>
      </c>
      <c r="D77" s="3">
        <v>3500</v>
      </c>
      <c r="E77" s="3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9"/>
        <v>1.1542857142857144</v>
      </c>
      <c r="P77" s="3">
        <f t="shared" si="6"/>
        <v>85.957446808510639</v>
      </c>
      <c r="Q77" s="28">
        <f t="shared" si="10"/>
        <v>41357.000833333332</v>
      </c>
      <c r="R77" s="28">
        <f t="shared" si="7"/>
        <v>41387.000833333332</v>
      </c>
      <c r="S77" t="str">
        <f t="shared" si="11"/>
        <v>film &amp; video</v>
      </c>
      <c r="T77" t="str">
        <f t="shared" si="8"/>
        <v>shorts</v>
      </c>
    </row>
    <row r="78" spans="1:20" ht="60" x14ac:dyDescent="0.25">
      <c r="A78">
        <v>76</v>
      </c>
      <c r="B78" s="1" t="s">
        <v>78</v>
      </c>
      <c r="C78" s="1" t="s">
        <v>4187</v>
      </c>
      <c r="D78" s="3">
        <v>300</v>
      </c>
      <c r="E78" s="3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9"/>
        <v>1.5333333333333334</v>
      </c>
      <c r="P78" s="3">
        <f t="shared" si="6"/>
        <v>30.666666666666668</v>
      </c>
      <c r="Q78" s="28">
        <f t="shared" si="10"/>
        <v>40844.483310185184</v>
      </c>
      <c r="R78" s="28">
        <f t="shared" si="7"/>
        <v>40904.524976851848</v>
      </c>
      <c r="S78" t="str">
        <f t="shared" si="11"/>
        <v>film &amp; video</v>
      </c>
      <c r="T78" t="str">
        <f t="shared" si="8"/>
        <v>shorts</v>
      </c>
    </row>
    <row r="79" spans="1:20" ht="45" x14ac:dyDescent="0.25">
      <c r="A79">
        <v>77</v>
      </c>
      <c r="B79" s="1" t="s">
        <v>79</v>
      </c>
      <c r="C79" s="1" t="s">
        <v>4188</v>
      </c>
      <c r="D79" s="3">
        <v>400</v>
      </c>
      <c r="E79" s="3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9"/>
        <v>3.9249999999999998</v>
      </c>
      <c r="P79" s="3">
        <f t="shared" si="6"/>
        <v>60.384615384615387</v>
      </c>
      <c r="Q79" s="28">
        <f t="shared" si="10"/>
        <v>40996.936539351853</v>
      </c>
      <c r="R79" s="28">
        <f t="shared" si="7"/>
        <v>41049.915972222218</v>
      </c>
      <c r="S79" t="str">
        <f t="shared" si="11"/>
        <v>film &amp; video</v>
      </c>
      <c r="T79" t="str">
        <f t="shared" si="8"/>
        <v>shorts</v>
      </c>
    </row>
    <row r="80" spans="1:20" ht="105" x14ac:dyDescent="0.25">
      <c r="A80">
        <v>78</v>
      </c>
      <c r="B80" s="1" t="s">
        <v>80</v>
      </c>
      <c r="C80" s="1" t="s">
        <v>4189</v>
      </c>
      <c r="D80" s="3">
        <v>50</v>
      </c>
      <c r="E80" s="3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9"/>
        <v>27.02</v>
      </c>
      <c r="P80" s="3">
        <f t="shared" si="6"/>
        <v>38.6</v>
      </c>
      <c r="Q80" s="28">
        <f t="shared" si="10"/>
        <v>42604.522233796299</v>
      </c>
      <c r="R80" s="28">
        <f t="shared" si="7"/>
        <v>42614.522233796299</v>
      </c>
      <c r="S80" t="str">
        <f t="shared" si="11"/>
        <v>film &amp; video</v>
      </c>
      <c r="T80" t="str">
        <f t="shared" si="8"/>
        <v>shorts</v>
      </c>
    </row>
    <row r="81" spans="1:20" ht="45" x14ac:dyDescent="0.25">
      <c r="A81">
        <v>79</v>
      </c>
      <c r="B81" s="1" t="s">
        <v>81</v>
      </c>
      <c r="C81" s="1" t="s">
        <v>4190</v>
      </c>
      <c r="D81" s="3">
        <v>1300</v>
      </c>
      <c r="E81" s="3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9"/>
        <v>1.27</v>
      </c>
      <c r="P81" s="3">
        <f t="shared" si="6"/>
        <v>40.268292682926827</v>
      </c>
      <c r="Q81" s="28">
        <f t="shared" si="10"/>
        <v>41724.568206018514</v>
      </c>
      <c r="R81" s="28">
        <f t="shared" si="7"/>
        <v>41754.568206018514</v>
      </c>
      <c r="S81" t="str">
        <f t="shared" si="11"/>
        <v>film &amp; video</v>
      </c>
      <c r="T81" t="str">
        <f t="shared" si="8"/>
        <v>shorts</v>
      </c>
    </row>
    <row r="82" spans="1:20" ht="45" x14ac:dyDescent="0.25">
      <c r="A82">
        <v>80</v>
      </c>
      <c r="B82" s="1" t="s">
        <v>82</v>
      </c>
      <c r="C82" s="1" t="s">
        <v>4191</v>
      </c>
      <c r="D82" s="3">
        <v>12000</v>
      </c>
      <c r="E82" s="3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9"/>
        <v>1.0725</v>
      </c>
      <c r="P82" s="3">
        <f t="shared" si="6"/>
        <v>273.82978723404256</v>
      </c>
      <c r="Q82" s="28">
        <f t="shared" si="10"/>
        <v>41582.875648148147</v>
      </c>
      <c r="R82" s="28">
        <f t="shared" si="7"/>
        <v>41617.875648148147</v>
      </c>
      <c r="S82" t="str">
        <f t="shared" si="11"/>
        <v>film &amp; video</v>
      </c>
      <c r="T82" t="str">
        <f t="shared" si="8"/>
        <v>shorts</v>
      </c>
    </row>
    <row r="83" spans="1:20" ht="60" x14ac:dyDescent="0.25">
      <c r="A83">
        <v>81</v>
      </c>
      <c r="B83" s="1" t="s">
        <v>83</v>
      </c>
      <c r="C83" s="1" t="s">
        <v>4192</v>
      </c>
      <c r="D83" s="3">
        <v>750</v>
      </c>
      <c r="E83" s="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9"/>
        <v>1.98</v>
      </c>
      <c r="P83" s="3">
        <f t="shared" si="6"/>
        <v>53.035714285714285</v>
      </c>
      <c r="Q83" s="28">
        <f t="shared" si="10"/>
        <v>41099.950543981482</v>
      </c>
      <c r="R83" s="28">
        <f t="shared" si="7"/>
        <v>41103.918055555558</v>
      </c>
      <c r="S83" t="str">
        <f t="shared" si="11"/>
        <v>film &amp; video</v>
      </c>
      <c r="T83" t="str">
        <f t="shared" si="8"/>
        <v>shorts</v>
      </c>
    </row>
    <row r="84" spans="1:20" ht="60" x14ac:dyDescent="0.25">
      <c r="A84">
        <v>82</v>
      </c>
      <c r="B84" s="1" t="s">
        <v>84</v>
      </c>
      <c r="C84" s="1" t="s">
        <v>4193</v>
      </c>
      <c r="D84" s="3">
        <v>4000</v>
      </c>
      <c r="E84" s="3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9"/>
        <v>1.0001249999999999</v>
      </c>
      <c r="P84" s="3">
        <f t="shared" si="6"/>
        <v>40.005000000000003</v>
      </c>
      <c r="Q84" s="28">
        <f t="shared" si="10"/>
        <v>40795.611817129626</v>
      </c>
      <c r="R84" s="28">
        <f t="shared" si="7"/>
        <v>40825.611817129626</v>
      </c>
      <c r="S84" t="str">
        <f t="shared" si="11"/>
        <v>film &amp; video</v>
      </c>
      <c r="T84" t="str">
        <f t="shared" si="8"/>
        <v>shorts</v>
      </c>
    </row>
    <row r="85" spans="1:20" ht="60" x14ac:dyDescent="0.25">
      <c r="A85">
        <v>83</v>
      </c>
      <c r="B85" s="1" t="s">
        <v>85</v>
      </c>
      <c r="C85" s="1" t="s">
        <v>4194</v>
      </c>
      <c r="D85" s="3">
        <v>200</v>
      </c>
      <c r="E85" s="3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9"/>
        <v>1.0249999999999999</v>
      </c>
      <c r="P85" s="3">
        <f t="shared" si="6"/>
        <v>15.76923076923077</v>
      </c>
      <c r="Q85" s="28">
        <f t="shared" si="10"/>
        <v>42042.407280092586</v>
      </c>
      <c r="R85" s="28">
        <f t="shared" si="7"/>
        <v>42057.270833333336</v>
      </c>
      <c r="S85" t="str">
        <f t="shared" si="11"/>
        <v>film &amp; video</v>
      </c>
      <c r="T85" t="str">
        <f t="shared" si="8"/>
        <v>shorts</v>
      </c>
    </row>
    <row r="86" spans="1:20" ht="45" x14ac:dyDescent="0.25">
      <c r="A86">
        <v>84</v>
      </c>
      <c r="B86" s="1" t="s">
        <v>86</v>
      </c>
      <c r="C86" s="1" t="s">
        <v>4195</v>
      </c>
      <c r="D86" s="3">
        <v>500</v>
      </c>
      <c r="E86" s="3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9"/>
        <v>1</v>
      </c>
      <c r="P86" s="3">
        <f t="shared" si="6"/>
        <v>71.428571428571431</v>
      </c>
      <c r="Q86" s="28">
        <f t="shared" si="10"/>
        <v>40648.54960648148</v>
      </c>
      <c r="R86" s="28">
        <f t="shared" si="7"/>
        <v>40678.54960648148</v>
      </c>
      <c r="S86" t="str">
        <f t="shared" si="11"/>
        <v>film &amp; video</v>
      </c>
      <c r="T86" t="str">
        <f t="shared" si="8"/>
        <v>shorts</v>
      </c>
    </row>
    <row r="87" spans="1:20" ht="60" x14ac:dyDescent="0.25">
      <c r="A87">
        <v>85</v>
      </c>
      <c r="B87" s="1" t="s">
        <v>87</v>
      </c>
      <c r="C87" s="1" t="s">
        <v>4196</v>
      </c>
      <c r="D87" s="3">
        <v>1200</v>
      </c>
      <c r="E87" s="3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9"/>
        <v>1.2549999999999999</v>
      </c>
      <c r="P87" s="3">
        <f t="shared" si="6"/>
        <v>71.714285714285708</v>
      </c>
      <c r="Q87" s="28">
        <f t="shared" si="10"/>
        <v>40778.917094907403</v>
      </c>
      <c r="R87" s="28">
        <f t="shared" si="7"/>
        <v>40808.917094907403</v>
      </c>
      <c r="S87" t="str">
        <f t="shared" si="11"/>
        <v>film &amp; video</v>
      </c>
      <c r="T87" t="str">
        <f t="shared" si="8"/>
        <v>shorts</v>
      </c>
    </row>
    <row r="88" spans="1:20" ht="75" x14ac:dyDescent="0.25">
      <c r="A88">
        <v>86</v>
      </c>
      <c r="B88" s="1" t="s">
        <v>88</v>
      </c>
      <c r="C88" s="1" t="s">
        <v>4197</v>
      </c>
      <c r="D88" s="3">
        <v>6000</v>
      </c>
      <c r="E88" s="3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9"/>
        <v>1.0646666666666667</v>
      </c>
      <c r="P88" s="3">
        <f t="shared" si="6"/>
        <v>375.76470588235293</v>
      </c>
      <c r="Q88" s="28">
        <f t="shared" si="10"/>
        <v>42291.347743055558</v>
      </c>
      <c r="R88" s="28">
        <f t="shared" si="7"/>
        <v>42365.389409722215</v>
      </c>
      <c r="S88" t="str">
        <f t="shared" si="11"/>
        <v>film &amp; video</v>
      </c>
      <c r="T88" t="str">
        <f t="shared" si="8"/>
        <v>shorts</v>
      </c>
    </row>
    <row r="89" spans="1:20" ht="45" x14ac:dyDescent="0.25">
      <c r="A89">
        <v>87</v>
      </c>
      <c r="B89" s="1" t="s">
        <v>89</v>
      </c>
      <c r="C89" s="1" t="s">
        <v>4198</v>
      </c>
      <c r="D89" s="3">
        <v>2500</v>
      </c>
      <c r="E89" s="3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9"/>
        <v>1.046</v>
      </c>
      <c r="P89" s="3">
        <f t="shared" si="6"/>
        <v>104.6</v>
      </c>
      <c r="Q89" s="28">
        <f t="shared" si="10"/>
        <v>40322.331053240734</v>
      </c>
      <c r="R89" s="28">
        <f t="shared" si="7"/>
        <v>40331.861805555549</v>
      </c>
      <c r="S89" t="str">
        <f t="shared" si="11"/>
        <v>film &amp; video</v>
      </c>
      <c r="T89" t="str">
        <f t="shared" si="8"/>
        <v>shorts</v>
      </c>
    </row>
    <row r="90" spans="1:20" ht="60" x14ac:dyDescent="0.25">
      <c r="A90">
        <v>88</v>
      </c>
      <c r="B90" s="1" t="s">
        <v>90</v>
      </c>
      <c r="C90" s="1" t="s">
        <v>4199</v>
      </c>
      <c r="D90" s="3">
        <v>3500</v>
      </c>
      <c r="E90" s="3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9"/>
        <v>1.0285714285714285</v>
      </c>
      <c r="P90" s="3">
        <f t="shared" si="6"/>
        <v>60</v>
      </c>
      <c r="Q90" s="28">
        <f t="shared" si="10"/>
        <v>41786.450590277775</v>
      </c>
      <c r="R90" s="28">
        <f t="shared" si="7"/>
        <v>41812.450590277775</v>
      </c>
      <c r="S90" t="str">
        <f t="shared" si="11"/>
        <v>film &amp; video</v>
      </c>
      <c r="T90" t="str">
        <f t="shared" si="8"/>
        <v>shorts</v>
      </c>
    </row>
    <row r="91" spans="1:20" ht="45" x14ac:dyDescent="0.25">
      <c r="A91">
        <v>89</v>
      </c>
      <c r="B91" s="1" t="s">
        <v>91</v>
      </c>
      <c r="C91" s="1" t="s">
        <v>4200</v>
      </c>
      <c r="D91" s="3">
        <v>6000</v>
      </c>
      <c r="E91" s="3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9"/>
        <v>1.1506666666666667</v>
      </c>
      <c r="P91" s="3">
        <f t="shared" si="6"/>
        <v>123.28571428571429</v>
      </c>
      <c r="Q91" s="28">
        <f t="shared" si="10"/>
        <v>41402.543888888889</v>
      </c>
      <c r="R91" s="28">
        <f t="shared" si="7"/>
        <v>41427.543888888882</v>
      </c>
      <c r="S91" t="str">
        <f t="shared" si="11"/>
        <v>film &amp; video</v>
      </c>
      <c r="T91" t="str">
        <f t="shared" si="8"/>
        <v>shorts</v>
      </c>
    </row>
    <row r="92" spans="1:20" ht="30" x14ac:dyDescent="0.25">
      <c r="A92">
        <v>90</v>
      </c>
      <c r="B92" s="1" t="s">
        <v>92</v>
      </c>
      <c r="C92" s="1" t="s">
        <v>4201</v>
      </c>
      <c r="D92" s="3">
        <v>500</v>
      </c>
      <c r="E92" s="3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9"/>
        <v>1.004</v>
      </c>
      <c r="P92" s="3">
        <f t="shared" si="6"/>
        <v>31.375</v>
      </c>
      <c r="Q92" s="28">
        <f t="shared" si="10"/>
        <v>40706.089108796295</v>
      </c>
      <c r="R92" s="28">
        <f t="shared" si="7"/>
        <v>40736.089108796295</v>
      </c>
      <c r="S92" t="str">
        <f t="shared" si="11"/>
        <v>film &amp; video</v>
      </c>
      <c r="T92" t="str">
        <f t="shared" si="8"/>
        <v>shorts</v>
      </c>
    </row>
    <row r="93" spans="1:20" ht="45" x14ac:dyDescent="0.25">
      <c r="A93">
        <v>91</v>
      </c>
      <c r="B93" s="1" t="s">
        <v>93</v>
      </c>
      <c r="C93" s="1" t="s">
        <v>4202</v>
      </c>
      <c r="D93" s="3">
        <v>3000</v>
      </c>
      <c r="E93" s="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9"/>
        <v>1.2</v>
      </c>
      <c r="P93" s="3">
        <f t="shared" si="6"/>
        <v>78.260869565217391</v>
      </c>
      <c r="Q93" s="28">
        <f t="shared" si="10"/>
        <v>40619.194027777776</v>
      </c>
      <c r="R93" s="28">
        <f t="shared" si="7"/>
        <v>40680.194027777776</v>
      </c>
      <c r="S93" t="str">
        <f t="shared" si="11"/>
        <v>film &amp; video</v>
      </c>
      <c r="T93" t="str">
        <f t="shared" si="8"/>
        <v>shorts</v>
      </c>
    </row>
    <row r="94" spans="1:20" ht="60" x14ac:dyDescent="0.25">
      <c r="A94">
        <v>92</v>
      </c>
      <c r="B94" s="1" t="s">
        <v>94</v>
      </c>
      <c r="C94" s="1" t="s">
        <v>4203</v>
      </c>
      <c r="D94" s="3">
        <v>5000</v>
      </c>
      <c r="E94" s="3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9"/>
        <v>1.052</v>
      </c>
      <c r="P94" s="3">
        <f t="shared" si="6"/>
        <v>122.32558139534883</v>
      </c>
      <c r="Q94" s="28">
        <f t="shared" si="10"/>
        <v>42720.990543981483</v>
      </c>
      <c r="R94" s="28">
        <f t="shared" si="7"/>
        <v>42767.124999999993</v>
      </c>
      <c r="S94" t="str">
        <f t="shared" si="11"/>
        <v>film &amp; video</v>
      </c>
      <c r="T94" t="str">
        <f t="shared" si="8"/>
        <v>shorts</v>
      </c>
    </row>
    <row r="95" spans="1:20" ht="60" x14ac:dyDescent="0.25">
      <c r="A95">
        <v>93</v>
      </c>
      <c r="B95" s="1" t="s">
        <v>95</v>
      </c>
      <c r="C95" s="1" t="s">
        <v>4204</v>
      </c>
      <c r="D95" s="3">
        <v>1000</v>
      </c>
      <c r="E95" s="3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9"/>
        <v>1.1060000000000001</v>
      </c>
      <c r="P95" s="3">
        <f t="shared" si="6"/>
        <v>73.733333333333334</v>
      </c>
      <c r="Q95" s="28">
        <f t="shared" si="10"/>
        <v>41065.649733796294</v>
      </c>
      <c r="R95" s="28">
        <f t="shared" si="7"/>
        <v>41093.666666666664</v>
      </c>
      <c r="S95" t="str">
        <f t="shared" si="11"/>
        <v>film &amp; video</v>
      </c>
      <c r="T95" t="str">
        <f t="shared" si="8"/>
        <v>shorts</v>
      </c>
    </row>
    <row r="96" spans="1:20" ht="45" x14ac:dyDescent="0.25">
      <c r="A96">
        <v>94</v>
      </c>
      <c r="B96" s="1" t="s">
        <v>96</v>
      </c>
      <c r="C96" s="1" t="s">
        <v>4205</v>
      </c>
      <c r="D96" s="3">
        <v>250</v>
      </c>
      <c r="E96" s="3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9"/>
        <v>1.04</v>
      </c>
      <c r="P96" s="3">
        <f t="shared" si="6"/>
        <v>21.666666666666668</v>
      </c>
      <c r="Q96" s="28">
        <f t="shared" si="10"/>
        <v>41716.509513888886</v>
      </c>
      <c r="R96" s="28">
        <f t="shared" si="7"/>
        <v>41736.509513888886</v>
      </c>
      <c r="S96" t="str">
        <f t="shared" si="11"/>
        <v>film &amp; video</v>
      </c>
      <c r="T96" t="str">
        <f t="shared" si="8"/>
        <v>shorts</v>
      </c>
    </row>
    <row r="97" spans="1:20" ht="60" x14ac:dyDescent="0.25">
      <c r="A97">
        <v>95</v>
      </c>
      <c r="B97" s="1" t="s">
        <v>97</v>
      </c>
      <c r="C97" s="1" t="s">
        <v>4206</v>
      </c>
      <c r="D97" s="3">
        <v>350</v>
      </c>
      <c r="E97" s="3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9"/>
        <v>1.3142857142857143</v>
      </c>
      <c r="P97" s="3">
        <f t="shared" si="6"/>
        <v>21.904761904761905</v>
      </c>
      <c r="Q97" s="28">
        <f t="shared" si="10"/>
        <v>40934.796770833331</v>
      </c>
      <c r="R97" s="28">
        <f t="shared" si="7"/>
        <v>40964.796770833331</v>
      </c>
      <c r="S97" t="str">
        <f t="shared" si="11"/>
        <v>film &amp; video</v>
      </c>
      <c r="T97" t="str">
        <f t="shared" si="8"/>
        <v>shorts</v>
      </c>
    </row>
    <row r="98" spans="1:20" ht="60" x14ac:dyDescent="0.25">
      <c r="A98">
        <v>96</v>
      </c>
      <c r="B98" s="1" t="s">
        <v>98</v>
      </c>
      <c r="C98" s="1" t="s">
        <v>4207</v>
      </c>
      <c r="D98" s="3">
        <v>1500</v>
      </c>
      <c r="E98" s="3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9"/>
        <v>1.1466666666666667</v>
      </c>
      <c r="P98" s="3">
        <f t="shared" si="6"/>
        <v>50.588235294117645</v>
      </c>
      <c r="Q98" s="28">
        <f t="shared" si="10"/>
        <v>40324.45417824074</v>
      </c>
      <c r="R98" s="28">
        <f t="shared" si="7"/>
        <v>40390.916666666664</v>
      </c>
      <c r="S98" t="str">
        <f t="shared" si="11"/>
        <v>film &amp; video</v>
      </c>
      <c r="T98" t="str">
        <f t="shared" si="8"/>
        <v>shorts</v>
      </c>
    </row>
    <row r="99" spans="1:20" ht="45" x14ac:dyDescent="0.25">
      <c r="A99">
        <v>97</v>
      </c>
      <c r="B99" s="1" t="s">
        <v>99</v>
      </c>
      <c r="C99" s="1" t="s">
        <v>4208</v>
      </c>
      <c r="D99" s="3">
        <v>400</v>
      </c>
      <c r="E99" s="3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9"/>
        <v>1.0625</v>
      </c>
      <c r="P99" s="3">
        <f t="shared" si="6"/>
        <v>53.125</v>
      </c>
      <c r="Q99" s="28">
        <f t="shared" si="10"/>
        <v>40705.926874999997</v>
      </c>
      <c r="R99" s="28">
        <f t="shared" si="7"/>
        <v>40735.926874999997</v>
      </c>
      <c r="S99" t="str">
        <f t="shared" si="11"/>
        <v>film &amp; video</v>
      </c>
      <c r="T99" t="str">
        <f t="shared" si="8"/>
        <v>shorts</v>
      </c>
    </row>
    <row r="100" spans="1:20" ht="45" x14ac:dyDescent="0.25">
      <c r="A100">
        <v>98</v>
      </c>
      <c r="B100" s="1" t="s">
        <v>100</v>
      </c>
      <c r="C100" s="1" t="s">
        <v>4209</v>
      </c>
      <c r="D100" s="3">
        <v>3200</v>
      </c>
      <c r="E100" s="3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9"/>
        <v>1.0625</v>
      </c>
      <c r="P100" s="3">
        <f t="shared" si="6"/>
        <v>56.666666666666664</v>
      </c>
      <c r="Q100" s="28">
        <f t="shared" si="10"/>
        <v>41214.586504629624</v>
      </c>
      <c r="R100" s="28">
        <f t="shared" si="7"/>
        <v>41250.770833333328</v>
      </c>
      <c r="S100" t="str">
        <f t="shared" si="11"/>
        <v>film &amp; video</v>
      </c>
      <c r="T100" t="str">
        <f t="shared" si="8"/>
        <v>shorts</v>
      </c>
    </row>
    <row r="101" spans="1:20" ht="45" x14ac:dyDescent="0.25">
      <c r="A101">
        <v>99</v>
      </c>
      <c r="B101" s="1" t="s">
        <v>101</v>
      </c>
      <c r="C101" s="1" t="s">
        <v>4210</v>
      </c>
      <c r="D101" s="3">
        <v>1500</v>
      </c>
      <c r="E101" s="3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9"/>
        <v>1.0601933333333333</v>
      </c>
      <c r="P101" s="3">
        <f t="shared" si="6"/>
        <v>40.776666666666664</v>
      </c>
      <c r="Q101" s="28">
        <f t="shared" si="10"/>
        <v>41631.694432870368</v>
      </c>
      <c r="R101" s="28">
        <f t="shared" si="7"/>
        <v>41661.694432870368</v>
      </c>
      <c r="S101" t="str">
        <f t="shared" si="11"/>
        <v>film &amp; video</v>
      </c>
      <c r="T101" t="str">
        <f t="shared" si="8"/>
        <v>shorts</v>
      </c>
    </row>
    <row r="102" spans="1:20" ht="60" x14ac:dyDescent="0.25">
      <c r="A102">
        <v>100</v>
      </c>
      <c r="B102" s="1" t="s">
        <v>102</v>
      </c>
      <c r="C102" s="1" t="s">
        <v>4211</v>
      </c>
      <c r="D102" s="3">
        <v>5000</v>
      </c>
      <c r="E102" s="3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9"/>
        <v>1</v>
      </c>
      <c r="P102" s="3">
        <f t="shared" si="6"/>
        <v>192.30769230769232</v>
      </c>
      <c r="Q102" s="28">
        <f t="shared" si="10"/>
        <v>41197.544976851852</v>
      </c>
      <c r="R102" s="28">
        <f t="shared" si="7"/>
        <v>41217.586643518516</v>
      </c>
      <c r="S102" t="str">
        <f t="shared" si="11"/>
        <v>film &amp; video</v>
      </c>
      <c r="T102" t="str">
        <f t="shared" si="8"/>
        <v>shorts</v>
      </c>
    </row>
    <row r="103" spans="1:20" ht="60" x14ac:dyDescent="0.25">
      <c r="A103">
        <v>101</v>
      </c>
      <c r="B103" s="1" t="s">
        <v>103</v>
      </c>
      <c r="C103" s="1" t="s">
        <v>4212</v>
      </c>
      <c r="D103" s="3">
        <v>3500</v>
      </c>
      <c r="E103" s="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9"/>
        <v>1</v>
      </c>
      <c r="P103" s="3">
        <f t="shared" si="6"/>
        <v>100</v>
      </c>
      <c r="Q103" s="28">
        <f t="shared" si="10"/>
        <v>41274.568402777775</v>
      </c>
      <c r="R103" s="28">
        <f t="shared" si="7"/>
        <v>41298.568402777775</v>
      </c>
      <c r="S103" t="str">
        <f t="shared" si="11"/>
        <v>film &amp; video</v>
      </c>
      <c r="T103" t="str">
        <f t="shared" si="8"/>
        <v>shorts</v>
      </c>
    </row>
    <row r="104" spans="1:20" ht="60" x14ac:dyDescent="0.25">
      <c r="A104">
        <v>102</v>
      </c>
      <c r="B104" s="1" t="s">
        <v>104</v>
      </c>
      <c r="C104" s="1" t="s">
        <v>4213</v>
      </c>
      <c r="D104" s="3">
        <v>6000</v>
      </c>
      <c r="E104" s="3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9"/>
        <v>1.2775000000000001</v>
      </c>
      <c r="P104" s="3">
        <f t="shared" si="6"/>
        <v>117.92307692307692</v>
      </c>
      <c r="Q104" s="28">
        <f t="shared" si="10"/>
        <v>40504.922835648147</v>
      </c>
      <c r="R104" s="28">
        <f t="shared" si="7"/>
        <v>40534.922835648147</v>
      </c>
      <c r="S104" t="str">
        <f t="shared" si="11"/>
        <v>film &amp; video</v>
      </c>
      <c r="T104" t="str">
        <f t="shared" si="8"/>
        <v>shorts</v>
      </c>
    </row>
    <row r="105" spans="1:20" ht="45" x14ac:dyDescent="0.25">
      <c r="A105">
        <v>103</v>
      </c>
      <c r="B105" s="1" t="s">
        <v>105</v>
      </c>
      <c r="C105" s="1" t="s">
        <v>4214</v>
      </c>
      <c r="D105" s="3">
        <v>1300</v>
      </c>
      <c r="E105" s="3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9"/>
        <v>1.0515384615384615</v>
      </c>
      <c r="P105" s="3">
        <f t="shared" si="6"/>
        <v>27.897959183673468</v>
      </c>
      <c r="Q105" s="28">
        <f t="shared" si="10"/>
        <v>41682.597569444442</v>
      </c>
      <c r="R105" s="28">
        <f t="shared" si="7"/>
        <v>41705.597569444442</v>
      </c>
      <c r="S105" t="str">
        <f t="shared" si="11"/>
        <v>film &amp; video</v>
      </c>
      <c r="T105" t="str">
        <f t="shared" si="8"/>
        <v>shorts</v>
      </c>
    </row>
    <row r="106" spans="1:20" ht="30" x14ac:dyDescent="0.25">
      <c r="A106">
        <v>104</v>
      </c>
      <c r="B106" s="1" t="s">
        <v>106</v>
      </c>
      <c r="C106" s="1" t="s">
        <v>4215</v>
      </c>
      <c r="D106" s="3">
        <v>500</v>
      </c>
      <c r="E106" s="3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9"/>
        <v>1.2</v>
      </c>
      <c r="P106" s="3">
        <f t="shared" si="6"/>
        <v>60</v>
      </c>
      <c r="Q106" s="28">
        <f t="shared" si="10"/>
        <v>40612.486874999995</v>
      </c>
      <c r="R106" s="28">
        <f t="shared" si="7"/>
        <v>40635.833333333328</v>
      </c>
      <c r="S106" t="str">
        <f t="shared" si="11"/>
        <v>film &amp; video</v>
      </c>
      <c r="T106" t="str">
        <f t="shared" si="8"/>
        <v>shorts</v>
      </c>
    </row>
    <row r="107" spans="1:20" ht="45" x14ac:dyDescent="0.25">
      <c r="A107">
        <v>105</v>
      </c>
      <c r="B107" s="1" t="s">
        <v>107</v>
      </c>
      <c r="C107" s="1" t="s">
        <v>4216</v>
      </c>
      <c r="D107" s="3">
        <v>2200</v>
      </c>
      <c r="E107" s="3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9"/>
        <v>1.074090909090909</v>
      </c>
      <c r="P107" s="3">
        <f t="shared" si="6"/>
        <v>39.383333333333333</v>
      </c>
      <c r="Q107" s="28">
        <f t="shared" si="10"/>
        <v>42485.516435185178</v>
      </c>
      <c r="R107" s="28">
        <f t="shared" si="7"/>
        <v>42503.791666666664</v>
      </c>
      <c r="S107" t="str">
        <f t="shared" si="11"/>
        <v>film &amp; video</v>
      </c>
      <c r="T107" t="str">
        <f t="shared" si="8"/>
        <v>shorts</v>
      </c>
    </row>
    <row r="108" spans="1:20" x14ac:dyDescent="0.25">
      <c r="A108">
        <v>106</v>
      </c>
      <c r="B108" s="1" t="s">
        <v>108</v>
      </c>
      <c r="C108" s="1" t="s">
        <v>4217</v>
      </c>
      <c r="D108" s="3">
        <v>5000</v>
      </c>
      <c r="E108" s="3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9"/>
        <v>1.0049999999999999</v>
      </c>
      <c r="P108" s="3">
        <f t="shared" si="6"/>
        <v>186.11111111111111</v>
      </c>
      <c r="Q108" s="28">
        <f t="shared" si="10"/>
        <v>40987.568298611113</v>
      </c>
      <c r="R108" s="28">
        <f t="shared" si="7"/>
        <v>41001.568298611106</v>
      </c>
      <c r="S108" t="str">
        <f t="shared" si="11"/>
        <v>film &amp; video</v>
      </c>
      <c r="T108" t="str">
        <f t="shared" si="8"/>
        <v>shorts</v>
      </c>
    </row>
    <row r="109" spans="1:20" ht="60" x14ac:dyDescent="0.25">
      <c r="A109">
        <v>107</v>
      </c>
      <c r="B109" s="1" t="s">
        <v>109</v>
      </c>
      <c r="C109" s="1" t="s">
        <v>4218</v>
      </c>
      <c r="D109" s="3">
        <v>7500</v>
      </c>
      <c r="E109" s="3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9"/>
        <v>1.0246666666666666</v>
      </c>
      <c r="P109" s="3">
        <f t="shared" si="6"/>
        <v>111.37681159420291</v>
      </c>
      <c r="Q109" s="28">
        <f t="shared" si="10"/>
        <v>40635.774155092593</v>
      </c>
      <c r="R109" s="28">
        <f t="shared" si="7"/>
        <v>40657.774155092593</v>
      </c>
      <c r="S109" t="str">
        <f t="shared" si="11"/>
        <v>film &amp; video</v>
      </c>
      <c r="T109" t="str">
        <f t="shared" si="8"/>
        <v>shorts</v>
      </c>
    </row>
    <row r="110" spans="1:20" ht="45" x14ac:dyDescent="0.25">
      <c r="A110">
        <v>108</v>
      </c>
      <c r="B110" s="1" t="s">
        <v>110</v>
      </c>
      <c r="C110" s="1" t="s">
        <v>4219</v>
      </c>
      <c r="D110" s="3">
        <v>1500</v>
      </c>
      <c r="E110" s="3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9"/>
        <v>2.4666666666666668</v>
      </c>
      <c r="P110" s="3">
        <f t="shared" si="6"/>
        <v>78.723404255319153</v>
      </c>
      <c r="Q110" s="28">
        <f t="shared" si="10"/>
        <v>41365.404745370368</v>
      </c>
      <c r="R110" s="28">
        <f t="shared" si="7"/>
        <v>41425.404745370368</v>
      </c>
      <c r="S110" t="str">
        <f t="shared" si="11"/>
        <v>film &amp; video</v>
      </c>
      <c r="T110" t="str">
        <f t="shared" si="8"/>
        <v>shorts</v>
      </c>
    </row>
    <row r="111" spans="1:20" ht="45" x14ac:dyDescent="0.25">
      <c r="A111">
        <v>109</v>
      </c>
      <c r="B111" s="1" t="s">
        <v>111</v>
      </c>
      <c r="C111" s="1" t="s">
        <v>4220</v>
      </c>
      <c r="D111" s="3">
        <v>1000</v>
      </c>
      <c r="E111" s="3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9"/>
        <v>2.1949999999999998</v>
      </c>
      <c r="P111" s="3">
        <f t="shared" si="6"/>
        <v>46.702127659574465</v>
      </c>
      <c r="Q111" s="28">
        <f t="shared" si="10"/>
        <v>40569.817476851851</v>
      </c>
      <c r="R111" s="28">
        <f t="shared" si="7"/>
        <v>40599.817476851851</v>
      </c>
      <c r="S111" t="str">
        <f t="shared" si="11"/>
        <v>film &amp; video</v>
      </c>
      <c r="T111" t="str">
        <f t="shared" si="8"/>
        <v>shorts</v>
      </c>
    </row>
    <row r="112" spans="1:20" ht="45" x14ac:dyDescent="0.25">
      <c r="A112">
        <v>110</v>
      </c>
      <c r="B112" s="1" t="s">
        <v>112</v>
      </c>
      <c r="C112" s="1" t="s">
        <v>4221</v>
      </c>
      <c r="D112" s="3">
        <v>1300</v>
      </c>
      <c r="E112" s="3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9"/>
        <v>1.3076923076923077</v>
      </c>
      <c r="P112" s="3">
        <f t="shared" si="6"/>
        <v>65.384615384615387</v>
      </c>
      <c r="Q112" s="28">
        <f t="shared" si="10"/>
        <v>41557.741354166668</v>
      </c>
      <c r="R112" s="28">
        <f t="shared" si="7"/>
        <v>41592.040972222218</v>
      </c>
      <c r="S112" t="str">
        <f t="shared" si="11"/>
        <v>film &amp; video</v>
      </c>
      <c r="T112" t="str">
        <f t="shared" si="8"/>
        <v>shorts</v>
      </c>
    </row>
    <row r="113" spans="1:20" ht="45" x14ac:dyDescent="0.25">
      <c r="A113">
        <v>111</v>
      </c>
      <c r="B113" s="1" t="s">
        <v>113</v>
      </c>
      <c r="C113" s="1" t="s">
        <v>4222</v>
      </c>
      <c r="D113" s="3">
        <v>3500</v>
      </c>
      <c r="E113" s="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9"/>
        <v>1.5457142857142858</v>
      </c>
      <c r="P113" s="3">
        <f t="shared" si="6"/>
        <v>102.0754716981132</v>
      </c>
      <c r="Q113" s="28">
        <f t="shared" si="10"/>
        <v>42125.124849537031</v>
      </c>
      <c r="R113" s="28">
        <f t="shared" si="7"/>
        <v>42155.124849537031</v>
      </c>
      <c r="S113" t="str">
        <f t="shared" si="11"/>
        <v>film &amp; video</v>
      </c>
      <c r="T113" t="str">
        <f t="shared" si="8"/>
        <v>shorts</v>
      </c>
    </row>
    <row r="114" spans="1:20" ht="60" x14ac:dyDescent="0.25">
      <c r="A114">
        <v>112</v>
      </c>
      <c r="B114" s="1" t="s">
        <v>114</v>
      </c>
      <c r="C114" s="1" t="s">
        <v>4223</v>
      </c>
      <c r="D114" s="3">
        <v>5000</v>
      </c>
      <c r="E114" s="3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9"/>
        <v>1.04</v>
      </c>
      <c r="P114" s="3">
        <f t="shared" si="6"/>
        <v>64.197530864197532</v>
      </c>
      <c r="Q114" s="28">
        <f t="shared" si="10"/>
        <v>41717.834699074068</v>
      </c>
      <c r="R114" s="28">
        <f t="shared" si="7"/>
        <v>41741.875</v>
      </c>
      <c r="S114" t="str">
        <f t="shared" si="11"/>
        <v>film &amp; video</v>
      </c>
      <c r="T114" t="str">
        <f t="shared" si="8"/>
        <v>shorts</v>
      </c>
    </row>
    <row r="115" spans="1:20" ht="30" x14ac:dyDescent="0.25">
      <c r="A115">
        <v>113</v>
      </c>
      <c r="B115" s="1" t="s">
        <v>115</v>
      </c>
      <c r="C115" s="1" t="s">
        <v>4224</v>
      </c>
      <c r="D115" s="3">
        <v>5000</v>
      </c>
      <c r="E115" s="3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9"/>
        <v>1.41</v>
      </c>
      <c r="P115" s="3">
        <f t="shared" si="6"/>
        <v>90.384615384615387</v>
      </c>
      <c r="Q115" s="28">
        <f t="shared" si="10"/>
        <v>40753.550092592588</v>
      </c>
      <c r="R115" s="28">
        <f t="shared" si="7"/>
        <v>40761.416666666664</v>
      </c>
      <c r="S115" t="str">
        <f t="shared" si="11"/>
        <v>film &amp; video</v>
      </c>
      <c r="T115" t="str">
        <f t="shared" si="8"/>
        <v>shorts</v>
      </c>
    </row>
    <row r="116" spans="1:20" ht="60" x14ac:dyDescent="0.25">
      <c r="A116">
        <v>114</v>
      </c>
      <c r="B116" s="1" t="s">
        <v>116</v>
      </c>
      <c r="C116" s="1" t="s">
        <v>4225</v>
      </c>
      <c r="D116" s="3">
        <v>3000</v>
      </c>
      <c r="E116" s="3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9"/>
        <v>1.0333333333333334</v>
      </c>
      <c r="P116" s="3">
        <f t="shared" si="6"/>
        <v>88.571428571428569</v>
      </c>
      <c r="Q116" s="28">
        <f t="shared" si="10"/>
        <v>40861.065833333334</v>
      </c>
      <c r="R116" s="28">
        <f t="shared" si="7"/>
        <v>40921.065833333334</v>
      </c>
      <c r="S116" t="str">
        <f t="shared" si="11"/>
        <v>film &amp; video</v>
      </c>
      <c r="T116" t="str">
        <f t="shared" si="8"/>
        <v>shorts</v>
      </c>
    </row>
    <row r="117" spans="1:20" ht="30" x14ac:dyDescent="0.25">
      <c r="A117">
        <v>115</v>
      </c>
      <c r="B117" s="1" t="s">
        <v>117</v>
      </c>
      <c r="C117" s="1" t="s">
        <v>4226</v>
      </c>
      <c r="D117" s="3">
        <v>450</v>
      </c>
      <c r="E117" s="3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9"/>
        <v>1.4044444444444444</v>
      </c>
      <c r="P117" s="3">
        <f t="shared" si="6"/>
        <v>28.727272727272727</v>
      </c>
      <c r="Q117" s="28">
        <f t="shared" si="10"/>
        <v>40918.530601851846</v>
      </c>
      <c r="R117" s="28">
        <f t="shared" si="7"/>
        <v>40943.530601851853</v>
      </c>
      <c r="S117" t="str">
        <f t="shared" si="11"/>
        <v>film &amp; video</v>
      </c>
      <c r="T117" t="str">
        <f t="shared" si="8"/>
        <v>shorts</v>
      </c>
    </row>
    <row r="118" spans="1:20" ht="60" x14ac:dyDescent="0.25">
      <c r="A118">
        <v>116</v>
      </c>
      <c r="B118" s="1" t="s">
        <v>118</v>
      </c>
      <c r="C118" s="1" t="s">
        <v>4227</v>
      </c>
      <c r="D118" s="3">
        <v>3500</v>
      </c>
      <c r="E118" s="3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9"/>
        <v>1.1365714285714286</v>
      </c>
      <c r="P118" s="3">
        <f t="shared" si="6"/>
        <v>69.78947368421052</v>
      </c>
      <c r="Q118" s="28">
        <f t="shared" si="10"/>
        <v>40595.288831018515</v>
      </c>
      <c r="R118" s="28">
        <f t="shared" si="7"/>
        <v>40641.247164351851</v>
      </c>
      <c r="S118" t="str">
        <f t="shared" si="11"/>
        <v>film &amp; video</v>
      </c>
      <c r="T118" t="str">
        <f t="shared" si="8"/>
        <v>shorts</v>
      </c>
    </row>
    <row r="119" spans="1:20" ht="60" x14ac:dyDescent="0.25">
      <c r="A119">
        <v>117</v>
      </c>
      <c r="B119" s="1" t="s">
        <v>119</v>
      </c>
      <c r="C119" s="1" t="s">
        <v>4228</v>
      </c>
      <c r="D119" s="3">
        <v>4500</v>
      </c>
      <c r="E119" s="3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9"/>
        <v>1.0049377777777779</v>
      </c>
      <c r="P119" s="3">
        <f t="shared" si="6"/>
        <v>167.48962962962963</v>
      </c>
      <c r="Q119" s="28">
        <f t="shared" si="10"/>
        <v>40248.626666666663</v>
      </c>
      <c r="R119" s="28">
        <f t="shared" si="7"/>
        <v>40338.583333333328</v>
      </c>
      <c r="S119" t="str">
        <f t="shared" si="11"/>
        <v>film &amp; video</v>
      </c>
      <c r="T119" t="str">
        <f t="shared" si="8"/>
        <v>shorts</v>
      </c>
    </row>
    <row r="120" spans="1:20" ht="45" x14ac:dyDescent="0.25">
      <c r="A120">
        <v>118</v>
      </c>
      <c r="B120" s="1" t="s">
        <v>120</v>
      </c>
      <c r="C120" s="1" t="s">
        <v>4229</v>
      </c>
      <c r="D120" s="3">
        <v>5000</v>
      </c>
      <c r="E120" s="3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9"/>
        <v>1.1303159999999999</v>
      </c>
      <c r="P120" s="3">
        <f t="shared" si="6"/>
        <v>144.91230769230768</v>
      </c>
      <c r="Q120" s="28">
        <f t="shared" si="10"/>
        <v>40722.845324074071</v>
      </c>
      <c r="R120" s="28">
        <f t="shared" si="7"/>
        <v>40752.845324074071</v>
      </c>
      <c r="S120" t="str">
        <f t="shared" si="11"/>
        <v>film &amp; video</v>
      </c>
      <c r="T120" t="str">
        <f t="shared" si="8"/>
        <v>shorts</v>
      </c>
    </row>
    <row r="121" spans="1:20" ht="60" x14ac:dyDescent="0.25">
      <c r="A121">
        <v>119</v>
      </c>
      <c r="B121" s="1" t="s">
        <v>121</v>
      </c>
      <c r="C121" s="1" t="s">
        <v>4230</v>
      </c>
      <c r="D121" s="3">
        <v>3250</v>
      </c>
      <c r="E121" s="3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9"/>
        <v>1.0455692307692308</v>
      </c>
      <c r="P121" s="3">
        <f t="shared" si="6"/>
        <v>91.840540540540545</v>
      </c>
      <c r="Q121" s="28">
        <f t="shared" si="10"/>
        <v>40738.860949074071</v>
      </c>
      <c r="R121" s="28">
        <f t="shared" si="7"/>
        <v>40768.75</v>
      </c>
      <c r="S121" t="str">
        <f t="shared" si="11"/>
        <v>film &amp; video</v>
      </c>
      <c r="T121" t="str">
        <f t="shared" si="8"/>
        <v>shorts</v>
      </c>
    </row>
    <row r="122" spans="1:20" ht="60" x14ac:dyDescent="0.25">
      <c r="A122">
        <v>120</v>
      </c>
      <c r="B122" s="1" t="s">
        <v>122</v>
      </c>
      <c r="C122" s="1" t="s">
        <v>4231</v>
      </c>
      <c r="D122" s="3">
        <v>70000</v>
      </c>
      <c r="E122" s="3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9"/>
        <v>1.4285714285714287E-4</v>
      </c>
      <c r="P122" s="3">
        <f t="shared" si="6"/>
        <v>10</v>
      </c>
      <c r="Q122" s="28">
        <f t="shared" si="10"/>
        <v>42615.841516203705</v>
      </c>
      <c r="R122" s="28">
        <f t="shared" si="7"/>
        <v>42645.841516203705</v>
      </c>
      <c r="S122" t="str">
        <f t="shared" si="11"/>
        <v>film &amp; video</v>
      </c>
      <c r="T122" t="str">
        <f t="shared" si="8"/>
        <v>science fiction</v>
      </c>
    </row>
    <row r="123" spans="1:20" ht="60" x14ac:dyDescent="0.25">
      <c r="A123">
        <v>121</v>
      </c>
      <c r="B123" s="1" t="s">
        <v>123</v>
      </c>
      <c r="C123" s="1" t="s">
        <v>4232</v>
      </c>
      <c r="D123" s="3">
        <v>3000</v>
      </c>
      <c r="E123" s="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9"/>
        <v>3.3333333333333332E-4</v>
      </c>
      <c r="P123" s="3">
        <f t="shared" si="6"/>
        <v>1</v>
      </c>
      <c r="Q123" s="28">
        <f t="shared" si="10"/>
        <v>42096.496643518512</v>
      </c>
      <c r="R123" s="28">
        <f t="shared" si="7"/>
        <v>42112.219444444439</v>
      </c>
      <c r="S123" t="str">
        <f t="shared" si="11"/>
        <v>film &amp; video</v>
      </c>
      <c r="T123" t="str">
        <f t="shared" si="8"/>
        <v>science fiction</v>
      </c>
    </row>
    <row r="124" spans="1:20" ht="45" x14ac:dyDescent="0.25">
      <c r="A124">
        <v>122</v>
      </c>
      <c r="B124" s="1" t="s">
        <v>124</v>
      </c>
      <c r="C124" s="1" t="s">
        <v>4233</v>
      </c>
      <c r="D124" s="3">
        <v>100000000</v>
      </c>
      <c r="E124" s="3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9"/>
        <v>0</v>
      </c>
      <c r="P124" s="3">
        <f t="shared" si="6"/>
        <v>0</v>
      </c>
      <c r="Q124" s="28">
        <f t="shared" si="10"/>
        <v>42593.223460648143</v>
      </c>
      <c r="R124" s="28">
        <f t="shared" si="7"/>
        <v>42653.223460648143</v>
      </c>
      <c r="S124" t="str">
        <f t="shared" si="11"/>
        <v>film &amp; video</v>
      </c>
      <c r="T124" t="str">
        <f t="shared" si="8"/>
        <v>science fiction</v>
      </c>
    </row>
    <row r="125" spans="1:20" ht="60" x14ac:dyDescent="0.25">
      <c r="A125">
        <v>123</v>
      </c>
      <c r="B125" s="1" t="s">
        <v>125</v>
      </c>
      <c r="C125" s="1" t="s">
        <v>4234</v>
      </c>
      <c r="D125" s="3">
        <v>55000</v>
      </c>
      <c r="E125" s="3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9"/>
        <v>2.7454545454545453E-3</v>
      </c>
      <c r="P125" s="3">
        <f t="shared" si="6"/>
        <v>25.166666666666668</v>
      </c>
      <c r="Q125" s="28">
        <f t="shared" si="10"/>
        <v>41904.573657407404</v>
      </c>
      <c r="R125" s="28">
        <f t="shared" si="7"/>
        <v>41940.708333333328</v>
      </c>
      <c r="S125" t="str">
        <f t="shared" si="11"/>
        <v>film &amp; video</v>
      </c>
      <c r="T125" t="str">
        <f t="shared" si="8"/>
        <v>science fiction</v>
      </c>
    </row>
    <row r="126" spans="1:20" ht="45" x14ac:dyDescent="0.25">
      <c r="A126">
        <v>124</v>
      </c>
      <c r="B126" s="1" t="s">
        <v>126</v>
      </c>
      <c r="C126" s="1" t="s">
        <v>4235</v>
      </c>
      <c r="D126" s="3">
        <v>4000</v>
      </c>
      <c r="E126" s="3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9"/>
        <v>0</v>
      </c>
      <c r="P126" s="3">
        <f t="shared" si="6"/>
        <v>0</v>
      </c>
      <c r="Q126" s="28">
        <f t="shared" si="10"/>
        <v>42114.720393518517</v>
      </c>
      <c r="R126" s="28">
        <f t="shared" si="7"/>
        <v>42139.720393518517</v>
      </c>
      <c r="S126" t="str">
        <f t="shared" si="11"/>
        <v>film &amp; video</v>
      </c>
      <c r="T126" t="str">
        <f t="shared" si="8"/>
        <v>science fiction</v>
      </c>
    </row>
    <row r="127" spans="1:20" ht="60" x14ac:dyDescent="0.25">
      <c r="A127">
        <v>125</v>
      </c>
      <c r="B127" s="1" t="s">
        <v>127</v>
      </c>
      <c r="C127" s="1" t="s">
        <v>4236</v>
      </c>
      <c r="D127" s="3">
        <v>500</v>
      </c>
      <c r="E127" s="3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9"/>
        <v>0.14000000000000001</v>
      </c>
      <c r="P127" s="3">
        <f t="shared" si="6"/>
        <v>11.666666666666666</v>
      </c>
      <c r="Q127" s="28">
        <f t="shared" si="10"/>
        <v>42709.78564814815</v>
      </c>
      <c r="R127" s="28">
        <f t="shared" si="7"/>
        <v>42769.78564814815</v>
      </c>
      <c r="S127" t="str">
        <f t="shared" si="11"/>
        <v>film &amp; video</v>
      </c>
      <c r="T127" t="str">
        <f t="shared" si="8"/>
        <v>science fiction</v>
      </c>
    </row>
    <row r="128" spans="1:20" ht="60" x14ac:dyDescent="0.25">
      <c r="A128">
        <v>126</v>
      </c>
      <c r="B128" s="1" t="s">
        <v>128</v>
      </c>
      <c r="C128" s="1" t="s">
        <v>4237</v>
      </c>
      <c r="D128" s="3">
        <v>25000</v>
      </c>
      <c r="E128" s="3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9"/>
        <v>5.5480000000000002E-2</v>
      </c>
      <c r="P128" s="3">
        <f t="shared" si="6"/>
        <v>106.69230769230769</v>
      </c>
      <c r="Q128" s="28">
        <f t="shared" si="10"/>
        <v>42135.381215277775</v>
      </c>
      <c r="R128" s="28">
        <f t="shared" si="7"/>
        <v>42165.874999999993</v>
      </c>
      <c r="S128" t="str">
        <f t="shared" si="11"/>
        <v>film &amp; video</v>
      </c>
      <c r="T128" t="str">
        <f t="shared" si="8"/>
        <v>science fiction</v>
      </c>
    </row>
    <row r="129" spans="1:20" ht="60" x14ac:dyDescent="0.25">
      <c r="A129">
        <v>127</v>
      </c>
      <c r="B129" s="1" t="s">
        <v>129</v>
      </c>
      <c r="C129" s="1" t="s">
        <v>4238</v>
      </c>
      <c r="D129" s="3">
        <v>8000</v>
      </c>
      <c r="E129" s="3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9"/>
        <v>2.375E-2</v>
      </c>
      <c r="P129" s="3">
        <f t="shared" si="6"/>
        <v>47.5</v>
      </c>
      <c r="Q129" s="28">
        <f t="shared" si="10"/>
        <v>42067.415983796294</v>
      </c>
      <c r="R129" s="28">
        <f t="shared" si="7"/>
        <v>42097.37431712963</v>
      </c>
      <c r="S129" t="str">
        <f t="shared" si="11"/>
        <v>film &amp; video</v>
      </c>
      <c r="T129" t="str">
        <f t="shared" si="8"/>
        <v>science fiction</v>
      </c>
    </row>
    <row r="130" spans="1:20" ht="30" x14ac:dyDescent="0.25">
      <c r="A130">
        <v>128</v>
      </c>
      <c r="B130" s="1" t="s">
        <v>130</v>
      </c>
      <c r="C130" s="1" t="s">
        <v>4239</v>
      </c>
      <c r="D130" s="3">
        <v>100000</v>
      </c>
      <c r="E130" s="3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9"/>
        <v>1.8669999999999999E-2</v>
      </c>
      <c r="P130" s="3">
        <f t="shared" si="6"/>
        <v>311.16666666666669</v>
      </c>
      <c r="Q130" s="28">
        <f t="shared" si="10"/>
        <v>42628.019594907404</v>
      </c>
      <c r="R130" s="28">
        <f t="shared" si="7"/>
        <v>42663.019594907404</v>
      </c>
      <c r="S130" t="str">
        <f t="shared" si="11"/>
        <v>film &amp; video</v>
      </c>
      <c r="T130" t="str">
        <f t="shared" si="8"/>
        <v>science fiction</v>
      </c>
    </row>
    <row r="131" spans="1:20" ht="60" x14ac:dyDescent="0.25">
      <c r="A131">
        <v>129</v>
      </c>
      <c r="B131" s="1" t="s">
        <v>131</v>
      </c>
      <c r="C131" s="1" t="s">
        <v>4240</v>
      </c>
      <c r="D131" s="3">
        <v>20000</v>
      </c>
      <c r="E131" s="3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9"/>
        <v>0</v>
      </c>
      <c r="P131" s="3">
        <f t="shared" ref="P131:P194" si="12">IFERROR(E131/L131,0)</f>
        <v>0</v>
      </c>
      <c r="Q131" s="28">
        <f t="shared" si="10"/>
        <v>41882.728969907403</v>
      </c>
      <c r="R131" s="28">
        <f t="shared" ref="R131:R194" si="13">(I131/86400)+25569+(-5/24)</f>
        <v>41942.728969907403</v>
      </c>
      <c r="S131" t="str">
        <f t="shared" si="11"/>
        <v>film &amp; video</v>
      </c>
      <c r="T131" t="str">
        <f t="shared" ref="T131:T194" si="14">RIGHT(N131,LEN(N131)-FIND("/",N131))</f>
        <v>science fiction</v>
      </c>
    </row>
    <row r="132" spans="1:20" ht="60" x14ac:dyDescent="0.25">
      <c r="A132">
        <v>130</v>
      </c>
      <c r="B132" s="1" t="s">
        <v>132</v>
      </c>
      <c r="C132" s="1" t="s">
        <v>4241</v>
      </c>
      <c r="D132" s="3">
        <v>600</v>
      </c>
      <c r="E132" s="3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ref="O132:O195" si="15">E132/D132</f>
        <v>0</v>
      </c>
      <c r="P132" s="3">
        <f t="shared" si="12"/>
        <v>0</v>
      </c>
      <c r="Q132" s="28">
        <f t="shared" ref="Q132:Q195" si="16">(((J132/60)/60)/24)+DATE(1970,1,1)+(-5/24)</f>
        <v>41778.707083333327</v>
      </c>
      <c r="R132" s="28">
        <f t="shared" si="13"/>
        <v>41806.636111111111</v>
      </c>
      <c r="S132" t="str">
        <f t="shared" ref="S132:S195" si="17">LEFT(N:N,FIND("/",N132)-1)</f>
        <v>film &amp; video</v>
      </c>
      <c r="T132" t="str">
        <f t="shared" si="14"/>
        <v>science fiction</v>
      </c>
    </row>
    <row r="133" spans="1:20" x14ac:dyDescent="0.25">
      <c r="A133">
        <v>131</v>
      </c>
      <c r="B133" s="1" t="s">
        <v>133</v>
      </c>
      <c r="C133" s="1" t="s">
        <v>4242</v>
      </c>
      <c r="D133" s="3">
        <v>1200</v>
      </c>
      <c r="E133" s="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5"/>
        <v>0</v>
      </c>
      <c r="P133" s="3">
        <f t="shared" si="12"/>
        <v>0</v>
      </c>
      <c r="Q133" s="28">
        <f t="shared" si="16"/>
        <v>42541.629178240742</v>
      </c>
      <c r="R133" s="28">
        <f t="shared" si="13"/>
        <v>42556.791666666664</v>
      </c>
      <c r="S133" t="str">
        <f t="shared" si="17"/>
        <v>film &amp; video</v>
      </c>
      <c r="T133" t="str">
        <f t="shared" si="14"/>
        <v>science fiction</v>
      </c>
    </row>
    <row r="134" spans="1:20" ht="60" x14ac:dyDescent="0.25">
      <c r="A134">
        <v>132</v>
      </c>
      <c r="B134" s="1" t="s">
        <v>134</v>
      </c>
      <c r="C134" s="1" t="s">
        <v>4243</v>
      </c>
      <c r="D134" s="3">
        <v>80000</v>
      </c>
      <c r="E134" s="3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5"/>
        <v>9.5687499999999995E-2</v>
      </c>
      <c r="P134" s="3">
        <f t="shared" si="12"/>
        <v>94.506172839506178</v>
      </c>
      <c r="Q134" s="28">
        <f t="shared" si="16"/>
        <v>41905.60424768518</v>
      </c>
      <c r="R134" s="28">
        <f t="shared" si="13"/>
        <v>41950.645914351851</v>
      </c>
      <c r="S134" t="str">
        <f t="shared" si="17"/>
        <v>film &amp; video</v>
      </c>
      <c r="T134" t="str">
        <f t="shared" si="14"/>
        <v>science fiction</v>
      </c>
    </row>
    <row r="135" spans="1:20" ht="45" x14ac:dyDescent="0.25">
      <c r="A135">
        <v>133</v>
      </c>
      <c r="B135" s="1" t="s">
        <v>135</v>
      </c>
      <c r="C135" s="1" t="s">
        <v>4244</v>
      </c>
      <c r="D135" s="3">
        <v>71764</v>
      </c>
      <c r="E135" s="3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5"/>
        <v>0</v>
      </c>
      <c r="P135" s="3">
        <f t="shared" si="12"/>
        <v>0</v>
      </c>
      <c r="Q135" s="28">
        <f t="shared" si="16"/>
        <v>42491.599351851844</v>
      </c>
      <c r="R135" s="28">
        <f t="shared" si="13"/>
        <v>42521.521527777775</v>
      </c>
      <c r="S135" t="str">
        <f t="shared" si="17"/>
        <v>film &amp; video</v>
      </c>
      <c r="T135" t="str">
        <f t="shared" si="14"/>
        <v>science fiction</v>
      </c>
    </row>
    <row r="136" spans="1:20" ht="30" x14ac:dyDescent="0.25">
      <c r="A136">
        <v>134</v>
      </c>
      <c r="B136" s="1" t="s">
        <v>136</v>
      </c>
      <c r="C136" s="1" t="s">
        <v>4245</v>
      </c>
      <c r="D136" s="3">
        <v>5000</v>
      </c>
      <c r="E136" s="3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5"/>
        <v>0</v>
      </c>
      <c r="P136" s="3">
        <f t="shared" si="12"/>
        <v>0</v>
      </c>
      <c r="Q136" s="28">
        <f t="shared" si="16"/>
        <v>42221.701597222222</v>
      </c>
      <c r="R136" s="28">
        <f t="shared" si="13"/>
        <v>42251.499999999993</v>
      </c>
      <c r="S136" t="str">
        <f t="shared" si="17"/>
        <v>film &amp; video</v>
      </c>
      <c r="T136" t="str">
        <f t="shared" si="14"/>
        <v>science fiction</v>
      </c>
    </row>
    <row r="137" spans="1:20" ht="45" x14ac:dyDescent="0.25">
      <c r="A137">
        <v>135</v>
      </c>
      <c r="B137" s="1" t="s">
        <v>137</v>
      </c>
      <c r="C137" s="1" t="s">
        <v>4246</v>
      </c>
      <c r="D137" s="3">
        <v>3000</v>
      </c>
      <c r="E137" s="3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5"/>
        <v>0.13433333333333333</v>
      </c>
      <c r="P137" s="3">
        <f t="shared" si="12"/>
        <v>80.599999999999994</v>
      </c>
      <c r="Q137" s="28">
        <f t="shared" si="16"/>
        <v>41788.173576388886</v>
      </c>
      <c r="R137" s="28">
        <f t="shared" si="13"/>
        <v>41821.583333333328</v>
      </c>
      <c r="S137" t="str">
        <f t="shared" si="17"/>
        <v>film &amp; video</v>
      </c>
      <c r="T137" t="str">
        <f t="shared" si="14"/>
        <v>science fiction</v>
      </c>
    </row>
    <row r="138" spans="1:20" ht="60" x14ac:dyDescent="0.25">
      <c r="A138">
        <v>136</v>
      </c>
      <c r="B138" s="1" t="s">
        <v>138</v>
      </c>
      <c r="C138" s="1" t="s">
        <v>4232</v>
      </c>
      <c r="D138" s="3">
        <v>3000</v>
      </c>
      <c r="E138" s="3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5"/>
        <v>0</v>
      </c>
      <c r="P138" s="3">
        <f t="shared" si="12"/>
        <v>0</v>
      </c>
      <c r="Q138" s="28">
        <f t="shared" si="16"/>
        <v>42096.201782407406</v>
      </c>
      <c r="R138" s="28">
        <f t="shared" si="13"/>
        <v>42140.219444444439</v>
      </c>
      <c r="S138" t="str">
        <f t="shared" si="17"/>
        <v>film &amp; video</v>
      </c>
      <c r="T138" t="str">
        <f t="shared" si="14"/>
        <v>science fiction</v>
      </c>
    </row>
    <row r="139" spans="1:20" ht="60" x14ac:dyDescent="0.25">
      <c r="A139">
        <v>137</v>
      </c>
      <c r="B139" s="1" t="s">
        <v>139</v>
      </c>
      <c r="C139" s="1" t="s">
        <v>4247</v>
      </c>
      <c r="D139" s="3">
        <v>55000</v>
      </c>
      <c r="E139" s="3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5"/>
        <v>0</v>
      </c>
      <c r="P139" s="3">
        <f t="shared" si="12"/>
        <v>0</v>
      </c>
      <c r="Q139" s="28">
        <f t="shared" si="16"/>
        <v>42239.365659722222</v>
      </c>
      <c r="R139" s="28">
        <f t="shared" si="13"/>
        <v>42289.365659722222</v>
      </c>
      <c r="S139" t="str">
        <f t="shared" si="17"/>
        <v>film &amp; video</v>
      </c>
      <c r="T139" t="str">
        <f t="shared" si="14"/>
        <v>science fiction</v>
      </c>
    </row>
    <row r="140" spans="1:20" ht="60" x14ac:dyDescent="0.25">
      <c r="A140">
        <v>138</v>
      </c>
      <c r="B140" s="1" t="s">
        <v>140</v>
      </c>
      <c r="C140" s="1" t="s">
        <v>4248</v>
      </c>
      <c r="D140" s="3">
        <v>150000</v>
      </c>
      <c r="E140" s="3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5"/>
        <v>3.1413333333333335E-2</v>
      </c>
      <c r="P140" s="3">
        <f t="shared" si="12"/>
        <v>81.241379310344826</v>
      </c>
      <c r="Q140" s="28">
        <f t="shared" si="16"/>
        <v>42186.049085648141</v>
      </c>
      <c r="R140" s="28">
        <f t="shared" si="13"/>
        <v>42216.999305555553</v>
      </c>
      <c r="S140" t="str">
        <f t="shared" si="17"/>
        <v>film &amp; video</v>
      </c>
      <c r="T140" t="str">
        <f t="shared" si="14"/>
        <v>science fiction</v>
      </c>
    </row>
    <row r="141" spans="1:20" ht="45" x14ac:dyDescent="0.25">
      <c r="A141">
        <v>139</v>
      </c>
      <c r="B141" s="1" t="s">
        <v>141</v>
      </c>
      <c r="C141" s="1" t="s">
        <v>4249</v>
      </c>
      <c r="D141" s="3">
        <v>500</v>
      </c>
      <c r="E141" s="3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5"/>
        <v>1</v>
      </c>
      <c r="P141" s="3">
        <f t="shared" si="12"/>
        <v>500</v>
      </c>
      <c r="Q141" s="28">
        <f t="shared" si="16"/>
        <v>42187.712638888886</v>
      </c>
      <c r="R141" s="28">
        <f t="shared" si="13"/>
        <v>42197.712638888886</v>
      </c>
      <c r="S141" t="str">
        <f t="shared" si="17"/>
        <v>film &amp; video</v>
      </c>
      <c r="T141" t="str">
        <f t="shared" si="14"/>
        <v>science fiction</v>
      </c>
    </row>
    <row r="142" spans="1:20" ht="60" x14ac:dyDescent="0.25">
      <c r="A142">
        <v>140</v>
      </c>
      <c r="B142" s="1" t="s">
        <v>142</v>
      </c>
      <c r="C142" s="1" t="s">
        <v>4250</v>
      </c>
      <c r="D142" s="3">
        <v>200000</v>
      </c>
      <c r="E142" s="3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5"/>
        <v>0</v>
      </c>
      <c r="P142" s="3">
        <f t="shared" si="12"/>
        <v>0</v>
      </c>
      <c r="Q142" s="28">
        <f t="shared" si="16"/>
        <v>42052.989953703705</v>
      </c>
      <c r="R142" s="28">
        <f t="shared" si="13"/>
        <v>42082.948287037034</v>
      </c>
      <c r="S142" t="str">
        <f t="shared" si="17"/>
        <v>film &amp; video</v>
      </c>
      <c r="T142" t="str">
        <f t="shared" si="14"/>
        <v>science fiction</v>
      </c>
    </row>
    <row r="143" spans="1:20" ht="45" x14ac:dyDescent="0.25">
      <c r="A143">
        <v>141</v>
      </c>
      <c r="B143" s="1" t="s">
        <v>143</v>
      </c>
      <c r="C143" s="1" t="s">
        <v>4251</v>
      </c>
      <c r="D143" s="3">
        <v>12000</v>
      </c>
      <c r="E143" s="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5"/>
        <v>0.10775</v>
      </c>
      <c r="P143" s="3">
        <f t="shared" si="12"/>
        <v>46.178571428571431</v>
      </c>
      <c r="Q143" s="28">
        <f t="shared" si="16"/>
        <v>42109.944710648146</v>
      </c>
      <c r="R143" s="28">
        <f t="shared" si="13"/>
        <v>42154.944710648146</v>
      </c>
      <c r="S143" t="str">
        <f t="shared" si="17"/>
        <v>film &amp; video</v>
      </c>
      <c r="T143" t="str">
        <f t="shared" si="14"/>
        <v>science fiction</v>
      </c>
    </row>
    <row r="144" spans="1:20" ht="60" x14ac:dyDescent="0.25">
      <c r="A144">
        <v>142</v>
      </c>
      <c r="B144" s="1" t="s">
        <v>144</v>
      </c>
      <c r="C144" s="1" t="s">
        <v>4252</v>
      </c>
      <c r="D144" s="3">
        <v>3000</v>
      </c>
      <c r="E144" s="3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5"/>
        <v>3.3333333333333335E-3</v>
      </c>
      <c r="P144" s="3">
        <f t="shared" si="12"/>
        <v>10</v>
      </c>
      <c r="Q144" s="28">
        <f t="shared" si="16"/>
        <v>41938.684930555552</v>
      </c>
      <c r="R144" s="28">
        <f t="shared" si="13"/>
        <v>41959.726597222216</v>
      </c>
      <c r="S144" t="str">
        <f t="shared" si="17"/>
        <v>film &amp; video</v>
      </c>
      <c r="T144" t="str">
        <f t="shared" si="14"/>
        <v>science fiction</v>
      </c>
    </row>
    <row r="145" spans="1:20" ht="60" x14ac:dyDescent="0.25">
      <c r="A145">
        <v>143</v>
      </c>
      <c r="B145" s="1" t="s">
        <v>145</v>
      </c>
      <c r="C145" s="1" t="s">
        <v>4253</v>
      </c>
      <c r="D145" s="3">
        <v>5500</v>
      </c>
      <c r="E145" s="3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5"/>
        <v>0</v>
      </c>
      <c r="P145" s="3">
        <f t="shared" si="12"/>
        <v>0</v>
      </c>
      <c r="Q145" s="28">
        <f t="shared" si="16"/>
        <v>42558.855810185189</v>
      </c>
      <c r="R145" s="28">
        <f t="shared" si="13"/>
        <v>42616.038194444445</v>
      </c>
      <c r="S145" t="str">
        <f t="shared" si="17"/>
        <v>film &amp; video</v>
      </c>
      <c r="T145" t="str">
        <f t="shared" si="14"/>
        <v>science fiction</v>
      </c>
    </row>
    <row r="146" spans="1:20" ht="45" x14ac:dyDescent="0.25">
      <c r="A146">
        <v>144</v>
      </c>
      <c r="B146" s="1" t="s">
        <v>146</v>
      </c>
      <c r="C146" s="1" t="s">
        <v>4254</v>
      </c>
      <c r="D146" s="3">
        <v>7500</v>
      </c>
      <c r="E146" s="3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5"/>
        <v>0.27600000000000002</v>
      </c>
      <c r="P146" s="3">
        <f t="shared" si="12"/>
        <v>55.945945945945944</v>
      </c>
      <c r="Q146" s="28">
        <f t="shared" si="16"/>
        <v>42047.554074074076</v>
      </c>
      <c r="R146" s="28">
        <f t="shared" si="13"/>
        <v>42107.512407407405</v>
      </c>
      <c r="S146" t="str">
        <f t="shared" si="17"/>
        <v>film &amp; video</v>
      </c>
      <c r="T146" t="str">
        <f t="shared" si="14"/>
        <v>science fiction</v>
      </c>
    </row>
    <row r="147" spans="1:20" ht="60" x14ac:dyDescent="0.25">
      <c r="A147">
        <v>145</v>
      </c>
      <c r="B147" s="1" t="s">
        <v>147</v>
      </c>
      <c r="C147" s="1" t="s">
        <v>4255</v>
      </c>
      <c r="D147" s="3">
        <v>4500</v>
      </c>
      <c r="E147" s="3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5"/>
        <v>7.5111111111111115E-2</v>
      </c>
      <c r="P147" s="3">
        <f t="shared" si="12"/>
        <v>37.555555555555557</v>
      </c>
      <c r="Q147" s="28">
        <f t="shared" si="16"/>
        <v>42200.333935185183</v>
      </c>
      <c r="R147" s="28">
        <f t="shared" si="13"/>
        <v>42227.333935185183</v>
      </c>
      <c r="S147" t="str">
        <f t="shared" si="17"/>
        <v>film &amp; video</v>
      </c>
      <c r="T147" t="str">
        <f t="shared" si="14"/>
        <v>science fiction</v>
      </c>
    </row>
    <row r="148" spans="1:20" ht="60" x14ac:dyDescent="0.25">
      <c r="A148">
        <v>146</v>
      </c>
      <c r="B148" s="1" t="s">
        <v>148</v>
      </c>
      <c r="C148" s="1" t="s">
        <v>4256</v>
      </c>
      <c r="D148" s="3">
        <v>20000</v>
      </c>
      <c r="E148" s="3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5"/>
        <v>5.7499999999999999E-3</v>
      </c>
      <c r="P148" s="3">
        <f t="shared" si="12"/>
        <v>38.333333333333336</v>
      </c>
      <c r="Q148" s="28">
        <f t="shared" si="16"/>
        <v>42692.807847222219</v>
      </c>
      <c r="R148" s="28">
        <f t="shared" si="13"/>
        <v>42752.807847222219</v>
      </c>
      <c r="S148" t="str">
        <f t="shared" si="17"/>
        <v>film &amp; video</v>
      </c>
      <c r="T148" t="str">
        <f t="shared" si="14"/>
        <v>science fiction</v>
      </c>
    </row>
    <row r="149" spans="1:20" ht="30" x14ac:dyDescent="0.25">
      <c r="A149">
        <v>147</v>
      </c>
      <c r="B149" s="1" t="s">
        <v>149</v>
      </c>
      <c r="C149" s="1" t="s">
        <v>4257</v>
      </c>
      <c r="D149" s="3">
        <v>7000</v>
      </c>
      <c r="E149" s="3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5"/>
        <v>0</v>
      </c>
      <c r="P149" s="3">
        <f t="shared" si="12"/>
        <v>0</v>
      </c>
      <c r="Q149" s="28">
        <f t="shared" si="16"/>
        <v>41969.559490740743</v>
      </c>
      <c r="R149" s="28">
        <f t="shared" si="13"/>
        <v>42012.554166666661</v>
      </c>
      <c r="S149" t="str">
        <f t="shared" si="17"/>
        <v>film &amp; video</v>
      </c>
      <c r="T149" t="str">
        <f t="shared" si="14"/>
        <v>science fiction</v>
      </c>
    </row>
    <row r="150" spans="1:20" ht="60" x14ac:dyDescent="0.25">
      <c r="A150">
        <v>148</v>
      </c>
      <c r="B150" s="1" t="s">
        <v>150</v>
      </c>
      <c r="C150" s="1" t="s">
        <v>4258</v>
      </c>
      <c r="D150" s="3">
        <v>50000</v>
      </c>
      <c r="E150" s="3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5"/>
        <v>8.0000000000000004E-4</v>
      </c>
      <c r="P150" s="3">
        <f t="shared" si="12"/>
        <v>20</v>
      </c>
      <c r="Q150" s="28">
        <f t="shared" si="16"/>
        <v>42397.073333333326</v>
      </c>
      <c r="R150" s="28">
        <f t="shared" si="13"/>
        <v>42427.073333333326</v>
      </c>
      <c r="S150" t="str">
        <f t="shared" si="17"/>
        <v>film &amp; video</v>
      </c>
      <c r="T150" t="str">
        <f t="shared" si="14"/>
        <v>science fiction</v>
      </c>
    </row>
    <row r="151" spans="1:20" ht="60" x14ac:dyDescent="0.25">
      <c r="A151">
        <v>149</v>
      </c>
      <c r="B151" s="1" t="s">
        <v>151</v>
      </c>
      <c r="C151" s="1" t="s">
        <v>4259</v>
      </c>
      <c r="D151" s="3">
        <v>10000</v>
      </c>
      <c r="E151" s="3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5"/>
        <v>9.1999999999999998E-3</v>
      </c>
      <c r="P151" s="3">
        <f t="shared" si="12"/>
        <v>15.333333333333334</v>
      </c>
      <c r="Q151" s="28">
        <f t="shared" si="16"/>
        <v>41967.963773148142</v>
      </c>
      <c r="R151" s="28">
        <f t="shared" si="13"/>
        <v>41998.124999999993</v>
      </c>
      <c r="S151" t="str">
        <f t="shared" si="17"/>
        <v>film &amp; video</v>
      </c>
      <c r="T151" t="str">
        <f t="shared" si="14"/>
        <v>science fiction</v>
      </c>
    </row>
    <row r="152" spans="1:20" ht="45" x14ac:dyDescent="0.25">
      <c r="A152">
        <v>150</v>
      </c>
      <c r="B152" s="1" t="s">
        <v>152</v>
      </c>
      <c r="C152" s="1" t="s">
        <v>4260</v>
      </c>
      <c r="D152" s="3">
        <v>130000</v>
      </c>
      <c r="E152" s="3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5"/>
        <v>0.23163076923076922</v>
      </c>
      <c r="P152" s="3">
        <f t="shared" si="12"/>
        <v>449.43283582089555</v>
      </c>
      <c r="Q152" s="28">
        <f t="shared" si="16"/>
        <v>42089.95349537037</v>
      </c>
      <c r="R152" s="28">
        <f t="shared" si="13"/>
        <v>42149.95349537037</v>
      </c>
      <c r="S152" t="str">
        <f t="shared" si="17"/>
        <v>film &amp; video</v>
      </c>
      <c r="T152" t="str">
        <f t="shared" si="14"/>
        <v>science fiction</v>
      </c>
    </row>
    <row r="153" spans="1:20" ht="60" x14ac:dyDescent="0.25">
      <c r="A153">
        <v>151</v>
      </c>
      <c r="B153" s="1" t="s">
        <v>153</v>
      </c>
      <c r="C153" s="1" t="s">
        <v>4261</v>
      </c>
      <c r="D153" s="3">
        <v>250000</v>
      </c>
      <c r="E153" s="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5"/>
        <v>5.5999999999999995E-4</v>
      </c>
      <c r="P153" s="3">
        <f t="shared" si="12"/>
        <v>28</v>
      </c>
      <c r="Q153" s="28">
        <f t="shared" si="16"/>
        <v>42113.342488425922</v>
      </c>
      <c r="R153" s="28">
        <f t="shared" si="13"/>
        <v>42173.342488425922</v>
      </c>
      <c r="S153" t="str">
        <f t="shared" si="17"/>
        <v>film &amp; video</v>
      </c>
      <c r="T153" t="str">
        <f t="shared" si="14"/>
        <v>science fiction</v>
      </c>
    </row>
    <row r="154" spans="1:20" ht="30" x14ac:dyDescent="0.25">
      <c r="A154">
        <v>152</v>
      </c>
      <c r="B154" s="1" t="s">
        <v>154</v>
      </c>
      <c r="C154" s="1" t="s">
        <v>4262</v>
      </c>
      <c r="D154" s="3">
        <v>380000</v>
      </c>
      <c r="E154" s="3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5"/>
        <v>7.8947368421052633E-5</v>
      </c>
      <c r="P154" s="3">
        <f t="shared" si="12"/>
        <v>15</v>
      </c>
      <c r="Q154" s="28">
        <f t="shared" si="16"/>
        <v>41874.869212962964</v>
      </c>
      <c r="R154" s="28">
        <f t="shared" si="13"/>
        <v>41904.869212962956</v>
      </c>
      <c r="S154" t="str">
        <f t="shared" si="17"/>
        <v>film &amp; video</v>
      </c>
      <c r="T154" t="str">
        <f t="shared" si="14"/>
        <v>science fiction</v>
      </c>
    </row>
    <row r="155" spans="1:20" ht="45" x14ac:dyDescent="0.25">
      <c r="A155">
        <v>153</v>
      </c>
      <c r="B155" s="1" t="s">
        <v>155</v>
      </c>
      <c r="C155" s="1" t="s">
        <v>4263</v>
      </c>
      <c r="D155" s="3">
        <v>50000</v>
      </c>
      <c r="E155" s="3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5"/>
        <v>7.1799999999999998E-3</v>
      </c>
      <c r="P155" s="3">
        <f t="shared" si="12"/>
        <v>35.9</v>
      </c>
      <c r="Q155" s="28">
        <f t="shared" si="16"/>
        <v>41933.377824074072</v>
      </c>
      <c r="R155" s="28">
        <f t="shared" si="13"/>
        <v>41975.419490740744</v>
      </c>
      <c r="S155" t="str">
        <f t="shared" si="17"/>
        <v>film &amp; video</v>
      </c>
      <c r="T155" t="str">
        <f t="shared" si="14"/>
        <v>science fiction</v>
      </c>
    </row>
    <row r="156" spans="1:20" ht="45" x14ac:dyDescent="0.25">
      <c r="A156">
        <v>154</v>
      </c>
      <c r="B156" s="1" t="s">
        <v>156</v>
      </c>
      <c r="C156" s="1" t="s">
        <v>4264</v>
      </c>
      <c r="D156" s="3">
        <v>1500</v>
      </c>
      <c r="E156" s="3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5"/>
        <v>2.6666666666666668E-2</v>
      </c>
      <c r="P156" s="3">
        <f t="shared" si="12"/>
        <v>13.333333333333334</v>
      </c>
      <c r="Q156" s="28">
        <f t="shared" si="16"/>
        <v>42115.339062499996</v>
      </c>
      <c r="R156" s="28">
        <f t="shared" si="13"/>
        <v>42158.339062499996</v>
      </c>
      <c r="S156" t="str">
        <f t="shared" si="17"/>
        <v>film &amp; video</v>
      </c>
      <c r="T156" t="str">
        <f t="shared" si="14"/>
        <v>science fiction</v>
      </c>
    </row>
    <row r="157" spans="1:20" ht="60" x14ac:dyDescent="0.25">
      <c r="A157">
        <v>155</v>
      </c>
      <c r="B157" s="1" t="s">
        <v>157</v>
      </c>
      <c r="C157" s="1" t="s">
        <v>4265</v>
      </c>
      <c r="D157" s="3">
        <v>1350000</v>
      </c>
      <c r="E157" s="3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5"/>
        <v>6.0000000000000002E-5</v>
      </c>
      <c r="P157" s="3">
        <f t="shared" si="12"/>
        <v>20.25</v>
      </c>
      <c r="Q157" s="28">
        <f t="shared" si="16"/>
        <v>42168.351099537038</v>
      </c>
      <c r="R157" s="28">
        <f t="shared" si="13"/>
        <v>42208.351099537038</v>
      </c>
      <c r="S157" t="str">
        <f t="shared" si="17"/>
        <v>film &amp; video</v>
      </c>
      <c r="T157" t="str">
        <f t="shared" si="14"/>
        <v>science fiction</v>
      </c>
    </row>
    <row r="158" spans="1:20" ht="60" x14ac:dyDescent="0.25">
      <c r="A158">
        <v>156</v>
      </c>
      <c r="B158" s="1" t="s">
        <v>158</v>
      </c>
      <c r="C158" s="1" t="s">
        <v>4266</v>
      </c>
      <c r="D158" s="3">
        <v>35000</v>
      </c>
      <c r="E158" s="3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5"/>
        <v>5.0999999999999997E-2</v>
      </c>
      <c r="P158" s="3">
        <f t="shared" si="12"/>
        <v>119</v>
      </c>
      <c r="Q158" s="28">
        <f t="shared" si="16"/>
        <v>41793.916620370372</v>
      </c>
      <c r="R158" s="28">
        <f t="shared" si="13"/>
        <v>41853.916620370372</v>
      </c>
      <c r="S158" t="str">
        <f t="shared" si="17"/>
        <v>film &amp; video</v>
      </c>
      <c r="T158" t="str">
        <f t="shared" si="14"/>
        <v>science fiction</v>
      </c>
    </row>
    <row r="159" spans="1:20" ht="45" x14ac:dyDescent="0.25">
      <c r="A159">
        <v>157</v>
      </c>
      <c r="B159" s="1" t="s">
        <v>159</v>
      </c>
      <c r="C159" s="1" t="s">
        <v>4267</v>
      </c>
      <c r="D159" s="3">
        <v>2995</v>
      </c>
      <c r="E159" s="3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5"/>
        <v>2.671118530884808E-3</v>
      </c>
      <c r="P159" s="3">
        <f t="shared" si="12"/>
        <v>4</v>
      </c>
      <c r="Q159" s="28">
        <f t="shared" si="16"/>
        <v>42396.703379629624</v>
      </c>
      <c r="R159" s="28">
        <f t="shared" si="13"/>
        <v>42426.703379629624</v>
      </c>
      <c r="S159" t="str">
        <f t="shared" si="17"/>
        <v>film &amp; video</v>
      </c>
      <c r="T159" t="str">
        <f t="shared" si="14"/>
        <v>science fiction</v>
      </c>
    </row>
    <row r="160" spans="1:20" ht="60" x14ac:dyDescent="0.25">
      <c r="A160">
        <v>158</v>
      </c>
      <c r="B160" s="1" t="s">
        <v>160</v>
      </c>
      <c r="C160" s="1" t="s">
        <v>4268</v>
      </c>
      <c r="D160" s="3">
        <v>5000</v>
      </c>
      <c r="E160" s="3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5"/>
        <v>0</v>
      </c>
      <c r="P160" s="3">
        <f t="shared" si="12"/>
        <v>0</v>
      </c>
      <c r="Q160" s="28">
        <f t="shared" si="16"/>
        <v>41903.868379629625</v>
      </c>
      <c r="R160" s="28">
        <f t="shared" si="13"/>
        <v>41933.868379629625</v>
      </c>
      <c r="S160" t="str">
        <f t="shared" si="17"/>
        <v>film &amp; video</v>
      </c>
      <c r="T160" t="str">
        <f t="shared" si="14"/>
        <v>science fiction</v>
      </c>
    </row>
    <row r="161" spans="1:20" ht="60" x14ac:dyDescent="0.25">
      <c r="A161">
        <v>159</v>
      </c>
      <c r="B161" s="1" t="s">
        <v>161</v>
      </c>
      <c r="C161" s="1" t="s">
        <v>4269</v>
      </c>
      <c r="D161" s="3">
        <v>500000</v>
      </c>
      <c r="E161" s="3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5"/>
        <v>2.0000000000000002E-5</v>
      </c>
      <c r="P161" s="3">
        <f t="shared" si="12"/>
        <v>10</v>
      </c>
      <c r="Q161" s="28">
        <f t="shared" si="16"/>
        <v>42514.226215277777</v>
      </c>
      <c r="R161" s="28">
        <f t="shared" si="13"/>
        <v>42554.226215277777</v>
      </c>
      <c r="S161" t="str">
        <f t="shared" si="17"/>
        <v>film &amp; video</v>
      </c>
      <c r="T161" t="str">
        <f t="shared" si="14"/>
        <v>science fiction</v>
      </c>
    </row>
    <row r="162" spans="1:20" ht="60" x14ac:dyDescent="0.25">
      <c r="A162">
        <v>160</v>
      </c>
      <c r="B162" s="1" t="s">
        <v>162</v>
      </c>
      <c r="C162" s="1" t="s">
        <v>4270</v>
      </c>
      <c r="D162" s="3">
        <v>5000</v>
      </c>
      <c r="E162" s="3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5"/>
        <v>0</v>
      </c>
      <c r="P162" s="3">
        <f t="shared" si="12"/>
        <v>0</v>
      </c>
      <c r="Q162" s="28">
        <f t="shared" si="16"/>
        <v>42171.704756944448</v>
      </c>
      <c r="R162" s="28">
        <f t="shared" si="13"/>
        <v>42231.70475694444</v>
      </c>
      <c r="S162" t="str">
        <f t="shared" si="17"/>
        <v>film &amp; video</v>
      </c>
      <c r="T162" t="str">
        <f t="shared" si="14"/>
        <v>drama</v>
      </c>
    </row>
    <row r="163" spans="1:20" ht="60" x14ac:dyDescent="0.25">
      <c r="A163">
        <v>161</v>
      </c>
      <c r="B163" s="1" t="s">
        <v>163</v>
      </c>
      <c r="C163" s="1" t="s">
        <v>4271</v>
      </c>
      <c r="D163" s="3">
        <v>50000</v>
      </c>
      <c r="E163" s="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5"/>
        <v>1E-4</v>
      </c>
      <c r="P163" s="3">
        <f t="shared" si="12"/>
        <v>5</v>
      </c>
      <c r="Q163" s="28">
        <f t="shared" si="16"/>
        <v>41792.479108796295</v>
      </c>
      <c r="R163" s="28">
        <f t="shared" si="13"/>
        <v>41822.479108796295</v>
      </c>
      <c r="S163" t="str">
        <f t="shared" si="17"/>
        <v>film &amp; video</v>
      </c>
      <c r="T163" t="str">
        <f t="shared" si="14"/>
        <v>drama</v>
      </c>
    </row>
    <row r="164" spans="1:20" ht="45" x14ac:dyDescent="0.25">
      <c r="A164">
        <v>162</v>
      </c>
      <c r="B164" s="1" t="s">
        <v>164</v>
      </c>
      <c r="C164" s="1" t="s">
        <v>4272</v>
      </c>
      <c r="D164" s="3">
        <v>2800</v>
      </c>
      <c r="E164" s="3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5"/>
        <v>0.15535714285714286</v>
      </c>
      <c r="P164" s="3">
        <f t="shared" si="12"/>
        <v>43.5</v>
      </c>
      <c r="Q164" s="28">
        <f t="shared" si="16"/>
        <v>41834.91847222222</v>
      </c>
      <c r="R164" s="28">
        <f t="shared" si="13"/>
        <v>41867.779166666667</v>
      </c>
      <c r="S164" t="str">
        <f t="shared" si="17"/>
        <v>film &amp; video</v>
      </c>
      <c r="T164" t="str">
        <f t="shared" si="14"/>
        <v>drama</v>
      </c>
    </row>
    <row r="165" spans="1:20" ht="60" x14ac:dyDescent="0.25">
      <c r="A165">
        <v>163</v>
      </c>
      <c r="B165" s="1" t="s">
        <v>165</v>
      </c>
      <c r="C165" s="1" t="s">
        <v>4273</v>
      </c>
      <c r="D165" s="3">
        <v>2000000</v>
      </c>
      <c r="E165" s="3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5"/>
        <v>0</v>
      </c>
      <c r="P165" s="3">
        <f t="shared" si="12"/>
        <v>0</v>
      </c>
      <c r="Q165" s="28">
        <f t="shared" si="16"/>
        <v>42243.752939814811</v>
      </c>
      <c r="R165" s="28">
        <f t="shared" si="13"/>
        <v>42277.791666666664</v>
      </c>
      <c r="S165" t="str">
        <f t="shared" si="17"/>
        <v>film &amp; video</v>
      </c>
      <c r="T165" t="str">
        <f t="shared" si="14"/>
        <v>drama</v>
      </c>
    </row>
    <row r="166" spans="1:20" ht="60" x14ac:dyDescent="0.25">
      <c r="A166">
        <v>164</v>
      </c>
      <c r="B166" s="1" t="s">
        <v>166</v>
      </c>
      <c r="C166" s="1" t="s">
        <v>4274</v>
      </c>
      <c r="D166" s="3">
        <v>120000</v>
      </c>
      <c r="E166" s="3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5"/>
        <v>5.3333333333333332E-3</v>
      </c>
      <c r="P166" s="3">
        <f t="shared" si="12"/>
        <v>91.428571428571431</v>
      </c>
      <c r="Q166" s="28">
        <f t="shared" si="16"/>
        <v>41841.554409722223</v>
      </c>
      <c r="R166" s="28">
        <f t="shared" si="13"/>
        <v>41901.554409722223</v>
      </c>
      <c r="S166" t="str">
        <f t="shared" si="17"/>
        <v>film &amp; video</v>
      </c>
      <c r="T166" t="str">
        <f t="shared" si="14"/>
        <v>drama</v>
      </c>
    </row>
    <row r="167" spans="1:20" ht="30" x14ac:dyDescent="0.25">
      <c r="A167">
        <v>165</v>
      </c>
      <c r="B167" s="1" t="s">
        <v>167</v>
      </c>
      <c r="C167" s="1" t="s">
        <v>4275</v>
      </c>
      <c r="D167" s="3">
        <v>17000</v>
      </c>
      <c r="E167" s="3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5"/>
        <v>0</v>
      </c>
      <c r="P167" s="3">
        <f t="shared" si="12"/>
        <v>0</v>
      </c>
      <c r="Q167" s="28">
        <f t="shared" si="16"/>
        <v>42351.450509259252</v>
      </c>
      <c r="R167" s="28">
        <f t="shared" si="13"/>
        <v>42381.450509259252</v>
      </c>
      <c r="S167" t="str">
        <f t="shared" si="17"/>
        <v>film &amp; video</v>
      </c>
      <c r="T167" t="str">
        <f t="shared" si="14"/>
        <v>drama</v>
      </c>
    </row>
    <row r="168" spans="1:20" ht="45" x14ac:dyDescent="0.25">
      <c r="A168">
        <v>166</v>
      </c>
      <c r="B168" s="1" t="s">
        <v>168</v>
      </c>
      <c r="C168" s="1" t="s">
        <v>4276</v>
      </c>
      <c r="D168" s="3">
        <v>5000</v>
      </c>
      <c r="E168" s="3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5"/>
        <v>0.6</v>
      </c>
      <c r="P168" s="3">
        <f t="shared" si="12"/>
        <v>3000</v>
      </c>
      <c r="Q168" s="28">
        <f t="shared" si="16"/>
        <v>42720.867615740739</v>
      </c>
      <c r="R168" s="28">
        <f t="shared" si="13"/>
        <v>42750.867615740739</v>
      </c>
      <c r="S168" t="str">
        <f t="shared" si="17"/>
        <v>film &amp; video</v>
      </c>
      <c r="T168" t="str">
        <f t="shared" si="14"/>
        <v>drama</v>
      </c>
    </row>
    <row r="169" spans="1:20" ht="45" x14ac:dyDescent="0.25">
      <c r="A169">
        <v>167</v>
      </c>
      <c r="B169" s="1" t="s">
        <v>169</v>
      </c>
      <c r="C169" s="1" t="s">
        <v>4277</v>
      </c>
      <c r="D169" s="3">
        <v>110000</v>
      </c>
      <c r="E169" s="3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5"/>
        <v>1E-4</v>
      </c>
      <c r="P169" s="3">
        <f t="shared" si="12"/>
        <v>5.5</v>
      </c>
      <c r="Q169" s="28">
        <f t="shared" si="16"/>
        <v>42160.719155092585</v>
      </c>
      <c r="R169" s="28">
        <f t="shared" si="13"/>
        <v>42220.719155092585</v>
      </c>
      <c r="S169" t="str">
        <f t="shared" si="17"/>
        <v>film &amp; video</v>
      </c>
      <c r="T169" t="str">
        <f t="shared" si="14"/>
        <v>drama</v>
      </c>
    </row>
    <row r="170" spans="1:20" ht="60" x14ac:dyDescent="0.25">
      <c r="A170">
        <v>168</v>
      </c>
      <c r="B170" s="1" t="s">
        <v>170</v>
      </c>
      <c r="C170" s="1" t="s">
        <v>4278</v>
      </c>
      <c r="D170" s="3">
        <v>8000</v>
      </c>
      <c r="E170" s="3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5"/>
        <v>4.0625000000000001E-2</v>
      </c>
      <c r="P170" s="3">
        <f t="shared" si="12"/>
        <v>108.33333333333333</v>
      </c>
      <c r="Q170" s="28">
        <f t="shared" si="16"/>
        <v>42052.626967592594</v>
      </c>
      <c r="R170" s="28">
        <f t="shared" si="13"/>
        <v>42082.585300925923</v>
      </c>
      <c r="S170" t="str">
        <f t="shared" si="17"/>
        <v>film &amp; video</v>
      </c>
      <c r="T170" t="str">
        <f t="shared" si="14"/>
        <v>drama</v>
      </c>
    </row>
    <row r="171" spans="1:20" ht="60" x14ac:dyDescent="0.25">
      <c r="A171">
        <v>169</v>
      </c>
      <c r="B171" s="1" t="s">
        <v>171</v>
      </c>
      <c r="C171" s="1" t="s">
        <v>4279</v>
      </c>
      <c r="D171" s="3">
        <v>2500</v>
      </c>
      <c r="E171" s="3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5"/>
        <v>0.224</v>
      </c>
      <c r="P171" s="3">
        <f t="shared" si="12"/>
        <v>56</v>
      </c>
      <c r="Q171" s="28">
        <f t="shared" si="16"/>
        <v>41900.296979166662</v>
      </c>
      <c r="R171" s="28">
        <f t="shared" si="13"/>
        <v>41930.296979166662</v>
      </c>
      <c r="S171" t="str">
        <f t="shared" si="17"/>
        <v>film &amp; video</v>
      </c>
      <c r="T171" t="str">
        <f t="shared" si="14"/>
        <v>drama</v>
      </c>
    </row>
    <row r="172" spans="1:20" ht="60" x14ac:dyDescent="0.25">
      <c r="A172">
        <v>170</v>
      </c>
      <c r="B172" s="1" t="s">
        <v>172</v>
      </c>
      <c r="C172" s="1" t="s">
        <v>4280</v>
      </c>
      <c r="D172" s="3">
        <v>10000</v>
      </c>
      <c r="E172" s="3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5"/>
        <v>3.2500000000000001E-2</v>
      </c>
      <c r="P172" s="3">
        <f t="shared" si="12"/>
        <v>32.5</v>
      </c>
      <c r="Q172" s="28">
        <f t="shared" si="16"/>
        <v>42216.769479166665</v>
      </c>
      <c r="R172" s="28">
        <f t="shared" si="13"/>
        <v>42246.019444444442</v>
      </c>
      <c r="S172" t="str">
        <f t="shared" si="17"/>
        <v>film &amp; video</v>
      </c>
      <c r="T172" t="str">
        <f t="shared" si="14"/>
        <v>drama</v>
      </c>
    </row>
    <row r="173" spans="1:20" ht="45" x14ac:dyDescent="0.25">
      <c r="A173">
        <v>171</v>
      </c>
      <c r="B173" s="1" t="s">
        <v>173</v>
      </c>
      <c r="C173" s="1" t="s">
        <v>4281</v>
      </c>
      <c r="D173" s="3">
        <v>50000</v>
      </c>
      <c r="E173" s="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5"/>
        <v>2.0000000000000002E-5</v>
      </c>
      <c r="P173" s="3">
        <f t="shared" si="12"/>
        <v>1</v>
      </c>
      <c r="Q173" s="28">
        <f t="shared" si="16"/>
        <v>42533.972384259258</v>
      </c>
      <c r="R173" s="28">
        <f t="shared" si="13"/>
        <v>42593.972384259258</v>
      </c>
      <c r="S173" t="str">
        <f t="shared" si="17"/>
        <v>film &amp; video</v>
      </c>
      <c r="T173" t="str">
        <f t="shared" si="14"/>
        <v>drama</v>
      </c>
    </row>
    <row r="174" spans="1:20" ht="45" x14ac:dyDescent="0.25">
      <c r="A174">
        <v>172</v>
      </c>
      <c r="B174" s="1" t="s">
        <v>174</v>
      </c>
      <c r="C174" s="1" t="s">
        <v>4282</v>
      </c>
      <c r="D174" s="3">
        <v>95000</v>
      </c>
      <c r="E174" s="3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5"/>
        <v>0</v>
      </c>
      <c r="P174" s="3">
        <f t="shared" si="12"/>
        <v>0</v>
      </c>
      <c r="Q174" s="28">
        <f t="shared" si="16"/>
        <v>42047.186608796292</v>
      </c>
      <c r="R174" s="28">
        <f t="shared" si="13"/>
        <v>42082.144942129627</v>
      </c>
      <c r="S174" t="str">
        <f t="shared" si="17"/>
        <v>film &amp; video</v>
      </c>
      <c r="T174" t="str">
        <f t="shared" si="14"/>
        <v>drama</v>
      </c>
    </row>
    <row r="175" spans="1:20" ht="45" x14ac:dyDescent="0.25">
      <c r="A175">
        <v>173</v>
      </c>
      <c r="B175" s="1" t="s">
        <v>175</v>
      </c>
      <c r="C175" s="1" t="s">
        <v>4283</v>
      </c>
      <c r="D175" s="3">
        <v>1110</v>
      </c>
      <c r="E175" s="3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5"/>
        <v>0</v>
      </c>
      <c r="P175" s="3">
        <f t="shared" si="12"/>
        <v>0</v>
      </c>
      <c r="Q175" s="28">
        <f t="shared" si="16"/>
        <v>42033.364675925921</v>
      </c>
      <c r="R175" s="28">
        <f t="shared" si="13"/>
        <v>42063.364675925921</v>
      </c>
      <c r="S175" t="str">
        <f t="shared" si="17"/>
        <v>film &amp; video</v>
      </c>
      <c r="T175" t="str">
        <f t="shared" si="14"/>
        <v>drama</v>
      </c>
    </row>
    <row r="176" spans="1:20" ht="60" x14ac:dyDescent="0.25">
      <c r="A176">
        <v>174</v>
      </c>
      <c r="B176" s="1" t="s">
        <v>176</v>
      </c>
      <c r="C176" s="1" t="s">
        <v>4284</v>
      </c>
      <c r="D176" s="3">
        <v>6000</v>
      </c>
      <c r="E176" s="3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5"/>
        <v>0</v>
      </c>
      <c r="P176" s="3">
        <f t="shared" si="12"/>
        <v>0</v>
      </c>
      <c r="Q176" s="28">
        <f t="shared" si="16"/>
        <v>42072.55064814815</v>
      </c>
      <c r="R176" s="28">
        <f t="shared" si="13"/>
        <v>42132.55064814815</v>
      </c>
      <c r="S176" t="str">
        <f t="shared" si="17"/>
        <v>film &amp; video</v>
      </c>
      <c r="T176" t="str">
        <f t="shared" si="14"/>
        <v>drama</v>
      </c>
    </row>
    <row r="177" spans="1:20" ht="60" x14ac:dyDescent="0.25">
      <c r="A177">
        <v>175</v>
      </c>
      <c r="B177" s="1" t="s">
        <v>177</v>
      </c>
      <c r="C177" s="1" t="s">
        <v>4285</v>
      </c>
      <c r="D177" s="3">
        <v>20000</v>
      </c>
      <c r="E177" s="3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5"/>
        <v>6.4850000000000005E-2</v>
      </c>
      <c r="P177" s="3">
        <f t="shared" si="12"/>
        <v>49.884615384615387</v>
      </c>
      <c r="Q177" s="28">
        <f t="shared" si="16"/>
        <v>41855.569571759253</v>
      </c>
      <c r="R177" s="28">
        <f t="shared" si="13"/>
        <v>41880.569571759253</v>
      </c>
      <c r="S177" t="str">
        <f t="shared" si="17"/>
        <v>film &amp; video</v>
      </c>
      <c r="T177" t="str">
        <f t="shared" si="14"/>
        <v>drama</v>
      </c>
    </row>
    <row r="178" spans="1:20" ht="60" x14ac:dyDescent="0.25">
      <c r="A178">
        <v>176</v>
      </c>
      <c r="B178" s="1" t="s">
        <v>178</v>
      </c>
      <c r="C178" s="1" t="s">
        <v>4286</v>
      </c>
      <c r="D178" s="3">
        <v>1500</v>
      </c>
      <c r="E178" s="3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5"/>
        <v>0</v>
      </c>
      <c r="P178" s="3">
        <f t="shared" si="12"/>
        <v>0</v>
      </c>
      <c r="Q178" s="28">
        <f t="shared" si="16"/>
        <v>42191.615729166668</v>
      </c>
      <c r="R178" s="28">
        <f t="shared" si="13"/>
        <v>42221.615729166668</v>
      </c>
      <c r="S178" t="str">
        <f t="shared" si="17"/>
        <v>film &amp; video</v>
      </c>
      <c r="T178" t="str">
        <f t="shared" si="14"/>
        <v>drama</v>
      </c>
    </row>
    <row r="179" spans="1:20" ht="30" x14ac:dyDescent="0.25">
      <c r="A179">
        <v>177</v>
      </c>
      <c r="B179" s="1" t="s">
        <v>179</v>
      </c>
      <c r="C179" s="1" t="s">
        <v>4287</v>
      </c>
      <c r="D179" s="3">
        <v>450</v>
      </c>
      <c r="E179" s="3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5"/>
        <v>0.4</v>
      </c>
      <c r="P179" s="3">
        <f t="shared" si="12"/>
        <v>25.714285714285715</v>
      </c>
      <c r="Q179" s="28">
        <f t="shared" si="16"/>
        <v>42069.839421296296</v>
      </c>
      <c r="R179" s="28">
        <f t="shared" si="13"/>
        <v>42086.797754629624</v>
      </c>
      <c r="S179" t="str">
        <f t="shared" si="17"/>
        <v>film &amp; video</v>
      </c>
      <c r="T179" t="str">
        <f t="shared" si="14"/>
        <v>drama</v>
      </c>
    </row>
    <row r="180" spans="1:20" ht="45" x14ac:dyDescent="0.25">
      <c r="A180">
        <v>178</v>
      </c>
      <c r="B180" s="1" t="s">
        <v>180</v>
      </c>
      <c r="C180" s="1" t="s">
        <v>4288</v>
      </c>
      <c r="D180" s="3">
        <v>500000</v>
      </c>
      <c r="E180" s="3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5"/>
        <v>0</v>
      </c>
      <c r="P180" s="3">
        <f t="shared" si="12"/>
        <v>0</v>
      </c>
      <c r="Q180" s="28">
        <f t="shared" si="16"/>
        <v>42304.747048611105</v>
      </c>
      <c r="R180" s="28">
        <f t="shared" si="13"/>
        <v>42334.788715277777</v>
      </c>
      <c r="S180" t="str">
        <f t="shared" si="17"/>
        <v>film &amp; video</v>
      </c>
      <c r="T180" t="str">
        <f t="shared" si="14"/>
        <v>drama</v>
      </c>
    </row>
    <row r="181" spans="1:20" ht="30" x14ac:dyDescent="0.25">
      <c r="A181">
        <v>179</v>
      </c>
      <c r="B181" s="1" t="s">
        <v>181</v>
      </c>
      <c r="C181" s="1" t="s">
        <v>4289</v>
      </c>
      <c r="D181" s="3">
        <v>1000</v>
      </c>
      <c r="E181" s="3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5"/>
        <v>0.2</v>
      </c>
      <c r="P181" s="3">
        <f t="shared" si="12"/>
        <v>100</v>
      </c>
      <c r="Q181" s="28">
        <f t="shared" si="16"/>
        <v>42402.872164351851</v>
      </c>
      <c r="R181" s="28">
        <f t="shared" si="13"/>
        <v>42432.872164351851</v>
      </c>
      <c r="S181" t="str">
        <f t="shared" si="17"/>
        <v>film &amp; video</v>
      </c>
      <c r="T181" t="str">
        <f t="shared" si="14"/>
        <v>drama</v>
      </c>
    </row>
    <row r="182" spans="1:20" ht="45" x14ac:dyDescent="0.25">
      <c r="A182">
        <v>180</v>
      </c>
      <c r="B182" s="1" t="s">
        <v>182</v>
      </c>
      <c r="C182" s="1" t="s">
        <v>4290</v>
      </c>
      <c r="D182" s="3">
        <v>1200</v>
      </c>
      <c r="E182" s="3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5"/>
        <v>0.33416666666666667</v>
      </c>
      <c r="P182" s="3">
        <f t="shared" si="12"/>
        <v>30.846153846153847</v>
      </c>
      <c r="Q182" s="28">
        <f t="shared" si="16"/>
        <v>42067.782905092587</v>
      </c>
      <c r="R182" s="28">
        <f t="shared" si="13"/>
        <v>42107.583333333336</v>
      </c>
      <c r="S182" t="str">
        <f t="shared" si="17"/>
        <v>film &amp; video</v>
      </c>
      <c r="T182" t="str">
        <f t="shared" si="14"/>
        <v>drama</v>
      </c>
    </row>
    <row r="183" spans="1:20" ht="60" x14ac:dyDescent="0.25">
      <c r="A183">
        <v>181</v>
      </c>
      <c r="B183" s="1" t="s">
        <v>183</v>
      </c>
      <c r="C183" s="1" t="s">
        <v>4291</v>
      </c>
      <c r="D183" s="3">
        <v>3423</v>
      </c>
      <c r="E183" s="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5"/>
        <v>0.21092608822670172</v>
      </c>
      <c r="P183" s="3">
        <f t="shared" si="12"/>
        <v>180.5</v>
      </c>
      <c r="Q183" s="28">
        <f t="shared" si="16"/>
        <v>42147.533506944441</v>
      </c>
      <c r="R183" s="28">
        <f t="shared" si="13"/>
        <v>42177.533506944441</v>
      </c>
      <c r="S183" t="str">
        <f t="shared" si="17"/>
        <v>film &amp; video</v>
      </c>
      <c r="T183" t="str">
        <f t="shared" si="14"/>
        <v>drama</v>
      </c>
    </row>
    <row r="184" spans="1:20" ht="60" x14ac:dyDescent="0.25">
      <c r="A184">
        <v>182</v>
      </c>
      <c r="B184" s="1" t="s">
        <v>184</v>
      </c>
      <c r="C184" s="1" t="s">
        <v>4292</v>
      </c>
      <c r="D184" s="3">
        <v>1000</v>
      </c>
      <c r="E184" s="3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5"/>
        <v>0</v>
      </c>
      <c r="P184" s="3">
        <f t="shared" si="12"/>
        <v>0</v>
      </c>
      <c r="Q184" s="28">
        <f t="shared" si="16"/>
        <v>42711.803611111107</v>
      </c>
      <c r="R184" s="28">
        <f t="shared" si="13"/>
        <v>42741.803611111107</v>
      </c>
      <c r="S184" t="str">
        <f t="shared" si="17"/>
        <v>film &amp; video</v>
      </c>
      <c r="T184" t="str">
        <f t="shared" si="14"/>
        <v>drama</v>
      </c>
    </row>
    <row r="185" spans="1:20" x14ac:dyDescent="0.25">
      <c r="A185">
        <v>183</v>
      </c>
      <c r="B185" s="1" t="s">
        <v>185</v>
      </c>
      <c r="C185" s="1" t="s">
        <v>4293</v>
      </c>
      <c r="D185" s="3">
        <v>12500</v>
      </c>
      <c r="E185" s="3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5"/>
        <v>0.35855999999999999</v>
      </c>
      <c r="P185" s="3">
        <f t="shared" si="12"/>
        <v>373.5</v>
      </c>
      <c r="Q185" s="28">
        <f t="shared" si="16"/>
        <v>41939.601967592593</v>
      </c>
      <c r="R185" s="28">
        <f t="shared" si="13"/>
        <v>41969.643634259257</v>
      </c>
      <c r="S185" t="str">
        <f t="shared" si="17"/>
        <v>film &amp; video</v>
      </c>
      <c r="T185" t="str">
        <f t="shared" si="14"/>
        <v>drama</v>
      </c>
    </row>
    <row r="186" spans="1:20" ht="60" x14ac:dyDescent="0.25">
      <c r="A186">
        <v>184</v>
      </c>
      <c r="B186" s="1" t="s">
        <v>186</v>
      </c>
      <c r="C186" s="1" t="s">
        <v>4294</v>
      </c>
      <c r="D186" s="3">
        <v>1500</v>
      </c>
      <c r="E186" s="3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5"/>
        <v>3.4000000000000002E-2</v>
      </c>
      <c r="P186" s="3">
        <f t="shared" si="12"/>
        <v>25.5</v>
      </c>
      <c r="Q186" s="28">
        <f t="shared" si="16"/>
        <v>41825.58289351852</v>
      </c>
      <c r="R186" s="28">
        <f t="shared" si="13"/>
        <v>41882.957638888889</v>
      </c>
      <c r="S186" t="str">
        <f t="shared" si="17"/>
        <v>film &amp; video</v>
      </c>
      <c r="T186" t="str">
        <f t="shared" si="14"/>
        <v>drama</v>
      </c>
    </row>
    <row r="187" spans="1:20" x14ac:dyDescent="0.25">
      <c r="A187">
        <v>185</v>
      </c>
      <c r="B187" s="1" t="s">
        <v>187</v>
      </c>
      <c r="C187" s="1" t="s">
        <v>4295</v>
      </c>
      <c r="D187" s="3">
        <v>40000</v>
      </c>
      <c r="E187" s="3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5"/>
        <v>5.5E-2</v>
      </c>
      <c r="P187" s="3">
        <f t="shared" si="12"/>
        <v>220</v>
      </c>
      <c r="Q187" s="28">
        <f t="shared" si="16"/>
        <v>42570.702997685185</v>
      </c>
      <c r="R187" s="28">
        <f t="shared" si="13"/>
        <v>42600.702997685185</v>
      </c>
      <c r="S187" t="str">
        <f t="shared" si="17"/>
        <v>film &amp; video</v>
      </c>
      <c r="T187" t="str">
        <f t="shared" si="14"/>
        <v>drama</v>
      </c>
    </row>
    <row r="188" spans="1:20" ht="60" x14ac:dyDescent="0.25">
      <c r="A188">
        <v>186</v>
      </c>
      <c r="B188" s="1" t="s">
        <v>188</v>
      </c>
      <c r="C188" s="1" t="s">
        <v>4296</v>
      </c>
      <c r="D188" s="3">
        <v>5000</v>
      </c>
      <c r="E188" s="3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5"/>
        <v>0</v>
      </c>
      <c r="P188" s="3">
        <f t="shared" si="12"/>
        <v>0</v>
      </c>
      <c r="Q188" s="28">
        <f t="shared" si="16"/>
        <v>42767.604560185187</v>
      </c>
      <c r="R188" s="28">
        <f t="shared" si="13"/>
        <v>42797.624999999993</v>
      </c>
      <c r="S188" t="str">
        <f t="shared" si="17"/>
        <v>film &amp; video</v>
      </c>
      <c r="T188" t="str">
        <f t="shared" si="14"/>
        <v>drama</v>
      </c>
    </row>
    <row r="189" spans="1:20" ht="45" x14ac:dyDescent="0.25">
      <c r="A189">
        <v>187</v>
      </c>
      <c r="B189" s="1" t="s">
        <v>189</v>
      </c>
      <c r="C189" s="1" t="s">
        <v>4297</v>
      </c>
      <c r="D189" s="3">
        <v>5000</v>
      </c>
      <c r="E189" s="3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5"/>
        <v>0.16</v>
      </c>
      <c r="P189" s="3">
        <f t="shared" si="12"/>
        <v>160</v>
      </c>
      <c r="Q189" s="28">
        <f t="shared" si="16"/>
        <v>42182.02612268518</v>
      </c>
      <c r="R189" s="28">
        <f t="shared" si="13"/>
        <v>42206.082638888889</v>
      </c>
      <c r="S189" t="str">
        <f t="shared" si="17"/>
        <v>film &amp; video</v>
      </c>
      <c r="T189" t="str">
        <f t="shared" si="14"/>
        <v>drama</v>
      </c>
    </row>
    <row r="190" spans="1:20" ht="60" x14ac:dyDescent="0.25">
      <c r="A190">
        <v>188</v>
      </c>
      <c r="B190" s="1" t="s">
        <v>190</v>
      </c>
      <c r="C190" s="1" t="s">
        <v>4298</v>
      </c>
      <c r="D190" s="3">
        <v>1500</v>
      </c>
      <c r="E190" s="3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5"/>
        <v>0</v>
      </c>
      <c r="P190" s="3">
        <f t="shared" si="12"/>
        <v>0</v>
      </c>
      <c r="Q190" s="28">
        <f t="shared" si="16"/>
        <v>41856.974710648145</v>
      </c>
      <c r="R190" s="28">
        <f t="shared" si="13"/>
        <v>41886.974710648145</v>
      </c>
      <c r="S190" t="str">
        <f t="shared" si="17"/>
        <v>film &amp; video</v>
      </c>
      <c r="T190" t="str">
        <f t="shared" si="14"/>
        <v>drama</v>
      </c>
    </row>
    <row r="191" spans="1:20" ht="60" x14ac:dyDescent="0.25">
      <c r="A191">
        <v>189</v>
      </c>
      <c r="B191" s="1" t="s">
        <v>191</v>
      </c>
      <c r="C191" s="1" t="s">
        <v>4299</v>
      </c>
      <c r="D191" s="3">
        <v>500000</v>
      </c>
      <c r="E191" s="3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5"/>
        <v>6.8999999999999997E-4</v>
      </c>
      <c r="P191" s="3">
        <f t="shared" si="12"/>
        <v>69</v>
      </c>
      <c r="Q191" s="28">
        <f t="shared" si="16"/>
        <v>42556.482372685183</v>
      </c>
      <c r="R191" s="28">
        <f t="shared" si="13"/>
        <v>42616.482372685183</v>
      </c>
      <c r="S191" t="str">
        <f t="shared" si="17"/>
        <v>film &amp; video</v>
      </c>
      <c r="T191" t="str">
        <f t="shared" si="14"/>
        <v>drama</v>
      </c>
    </row>
    <row r="192" spans="1:20" x14ac:dyDescent="0.25">
      <c r="A192">
        <v>190</v>
      </c>
      <c r="B192" s="1" t="s">
        <v>192</v>
      </c>
      <c r="C192" s="1" t="s">
        <v>4300</v>
      </c>
      <c r="D192" s="3">
        <v>12000</v>
      </c>
      <c r="E192" s="3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5"/>
        <v>4.1666666666666666E-3</v>
      </c>
      <c r="P192" s="3">
        <f t="shared" si="12"/>
        <v>50</v>
      </c>
      <c r="Q192" s="28">
        <f t="shared" si="16"/>
        <v>42527.442662037036</v>
      </c>
      <c r="R192" s="28">
        <f t="shared" si="13"/>
        <v>42537.442662037036</v>
      </c>
      <c r="S192" t="str">
        <f t="shared" si="17"/>
        <v>film &amp; video</v>
      </c>
      <c r="T192" t="str">
        <f t="shared" si="14"/>
        <v>drama</v>
      </c>
    </row>
    <row r="193" spans="1:20" ht="45" x14ac:dyDescent="0.25">
      <c r="A193">
        <v>191</v>
      </c>
      <c r="B193" s="1" t="s">
        <v>193</v>
      </c>
      <c r="C193" s="1" t="s">
        <v>4301</v>
      </c>
      <c r="D193" s="3">
        <v>5000</v>
      </c>
      <c r="E193" s="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5"/>
        <v>0.05</v>
      </c>
      <c r="P193" s="3">
        <f t="shared" si="12"/>
        <v>83.333333333333329</v>
      </c>
      <c r="Q193" s="28">
        <f t="shared" si="16"/>
        <v>42239.233078703699</v>
      </c>
      <c r="R193" s="28">
        <f t="shared" si="13"/>
        <v>42279.233078703699</v>
      </c>
      <c r="S193" t="str">
        <f t="shared" si="17"/>
        <v>film &amp; video</v>
      </c>
      <c r="T193" t="str">
        <f t="shared" si="14"/>
        <v>drama</v>
      </c>
    </row>
    <row r="194" spans="1:20" ht="60" x14ac:dyDescent="0.25">
      <c r="A194">
        <v>192</v>
      </c>
      <c r="B194" s="1" t="s">
        <v>194</v>
      </c>
      <c r="C194" s="1" t="s">
        <v>4302</v>
      </c>
      <c r="D194" s="3">
        <v>1000000</v>
      </c>
      <c r="E194" s="3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5"/>
        <v>1.7E-5</v>
      </c>
      <c r="P194" s="3">
        <f t="shared" si="12"/>
        <v>5.666666666666667</v>
      </c>
      <c r="Q194" s="28">
        <f t="shared" si="16"/>
        <v>41899.583703703705</v>
      </c>
      <c r="R194" s="28">
        <f t="shared" si="13"/>
        <v>41929.583703703705</v>
      </c>
      <c r="S194" t="str">
        <f t="shared" si="17"/>
        <v>film &amp; video</v>
      </c>
      <c r="T194" t="str">
        <f t="shared" si="14"/>
        <v>drama</v>
      </c>
    </row>
    <row r="195" spans="1:20" ht="60" x14ac:dyDescent="0.25">
      <c r="A195">
        <v>193</v>
      </c>
      <c r="B195" s="1" t="s">
        <v>195</v>
      </c>
      <c r="C195" s="1" t="s">
        <v>4303</v>
      </c>
      <c r="D195" s="3">
        <v>1000</v>
      </c>
      <c r="E195" s="3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5"/>
        <v>0</v>
      </c>
      <c r="P195" s="3">
        <f t="shared" ref="P195:P258" si="18">IFERROR(E195/L195,0)</f>
        <v>0</v>
      </c>
      <c r="Q195" s="28">
        <f t="shared" si="16"/>
        <v>41911.726458333331</v>
      </c>
      <c r="R195" s="28">
        <f t="shared" ref="R195:R258" si="19">(I195/86400)+25569+(-5/24)</f>
        <v>41971.768124999995</v>
      </c>
      <c r="S195" t="str">
        <f t="shared" si="17"/>
        <v>film &amp; video</v>
      </c>
      <c r="T195" t="str">
        <f t="shared" ref="T195:T258" si="20">RIGHT(N195,LEN(N195)-FIND("/",N195))</f>
        <v>drama</v>
      </c>
    </row>
    <row r="196" spans="1:20" ht="45" x14ac:dyDescent="0.25">
      <c r="A196">
        <v>194</v>
      </c>
      <c r="B196" s="1" t="s">
        <v>196</v>
      </c>
      <c r="C196" s="1" t="s">
        <v>4304</v>
      </c>
      <c r="D196" s="3">
        <v>2500</v>
      </c>
      <c r="E196" s="3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ref="O196:O259" si="21">E196/D196</f>
        <v>1.1999999999999999E-3</v>
      </c>
      <c r="P196" s="3">
        <f t="shared" si="18"/>
        <v>1</v>
      </c>
      <c r="Q196" s="28">
        <f t="shared" ref="Q196:Q259" si="22">(((J196/60)/60)/24)+DATE(1970,1,1)+(-5/24)</f>
        <v>42375.788553240738</v>
      </c>
      <c r="R196" s="28">
        <f t="shared" si="19"/>
        <v>42435.788553240738</v>
      </c>
      <c r="S196" t="str">
        <f t="shared" ref="S196:S259" si="23">LEFT(N:N,FIND("/",N196)-1)</f>
        <v>film &amp; video</v>
      </c>
      <c r="T196" t="str">
        <f t="shared" si="20"/>
        <v>drama</v>
      </c>
    </row>
    <row r="197" spans="1:20" ht="45" x14ac:dyDescent="0.25">
      <c r="A197">
        <v>195</v>
      </c>
      <c r="B197" s="1" t="s">
        <v>197</v>
      </c>
      <c r="C197" s="1" t="s">
        <v>4305</v>
      </c>
      <c r="D197" s="3">
        <v>2000000</v>
      </c>
      <c r="E197" s="3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21"/>
        <v>0</v>
      </c>
      <c r="P197" s="3">
        <f t="shared" si="18"/>
        <v>0</v>
      </c>
      <c r="Q197" s="28">
        <f t="shared" si="22"/>
        <v>42135.462175925924</v>
      </c>
      <c r="R197" s="28">
        <f t="shared" si="19"/>
        <v>42195.462175925924</v>
      </c>
      <c r="S197" t="str">
        <f t="shared" si="23"/>
        <v>film &amp; video</v>
      </c>
      <c r="T197" t="str">
        <f t="shared" si="20"/>
        <v>drama</v>
      </c>
    </row>
    <row r="198" spans="1:20" ht="45" x14ac:dyDescent="0.25">
      <c r="A198">
        <v>196</v>
      </c>
      <c r="B198" s="1" t="s">
        <v>198</v>
      </c>
      <c r="C198" s="1" t="s">
        <v>4306</v>
      </c>
      <c r="D198" s="3">
        <v>3500</v>
      </c>
      <c r="E198" s="3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21"/>
        <v>0.41857142857142859</v>
      </c>
      <c r="P198" s="3">
        <f t="shared" si="18"/>
        <v>77.10526315789474</v>
      </c>
      <c r="Q198" s="28">
        <f t="shared" si="22"/>
        <v>42259.334467592591</v>
      </c>
      <c r="R198" s="28">
        <f t="shared" si="19"/>
        <v>42287.666666666664</v>
      </c>
      <c r="S198" t="str">
        <f t="shared" si="23"/>
        <v>film &amp; video</v>
      </c>
      <c r="T198" t="str">
        <f t="shared" si="20"/>
        <v>drama</v>
      </c>
    </row>
    <row r="199" spans="1:20" ht="60" x14ac:dyDescent="0.25">
      <c r="A199">
        <v>197</v>
      </c>
      <c r="B199" s="1" t="s">
        <v>199</v>
      </c>
      <c r="C199" s="1" t="s">
        <v>4307</v>
      </c>
      <c r="D199" s="3">
        <v>2500</v>
      </c>
      <c r="E199" s="3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21"/>
        <v>0.1048</v>
      </c>
      <c r="P199" s="3">
        <f t="shared" si="18"/>
        <v>32.75</v>
      </c>
      <c r="Q199" s="28">
        <f t="shared" si="22"/>
        <v>42741.640046296299</v>
      </c>
      <c r="R199" s="28">
        <f t="shared" si="19"/>
        <v>42783.666666666664</v>
      </c>
      <c r="S199" t="str">
        <f t="shared" si="23"/>
        <v>film &amp; video</v>
      </c>
      <c r="T199" t="str">
        <f t="shared" si="20"/>
        <v>drama</v>
      </c>
    </row>
    <row r="200" spans="1:20" ht="60" x14ac:dyDescent="0.25">
      <c r="A200">
        <v>198</v>
      </c>
      <c r="B200" s="1" t="s">
        <v>200</v>
      </c>
      <c r="C200" s="1" t="s">
        <v>4308</v>
      </c>
      <c r="D200" s="3">
        <v>25000</v>
      </c>
      <c r="E200" s="3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21"/>
        <v>1.116E-2</v>
      </c>
      <c r="P200" s="3">
        <f t="shared" si="18"/>
        <v>46.5</v>
      </c>
      <c r="Q200" s="28">
        <f t="shared" si="22"/>
        <v>41887.175023148149</v>
      </c>
      <c r="R200" s="28">
        <f t="shared" si="19"/>
        <v>41917.175023148149</v>
      </c>
      <c r="S200" t="str">
        <f t="shared" si="23"/>
        <v>film &amp; video</v>
      </c>
      <c r="T200" t="str">
        <f t="shared" si="20"/>
        <v>drama</v>
      </c>
    </row>
    <row r="201" spans="1:20" ht="60" x14ac:dyDescent="0.25">
      <c r="A201">
        <v>199</v>
      </c>
      <c r="B201" s="1" t="s">
        <v>201</v>
      </c>
      <c r="C201" s="1" t="s">
        <v>4309</v>
      </c>
      <c r="D201" s="3">
        <v>10000</v>
      </c>
      <c r="E201" s="3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21"/>
        <v>0</v>
      </c>
      <c r="P201" s="3">
        <f t="shared" si="18"/>
        <v>0</v>
      </c>
      <c r="Q201" s="28">
        <f t="shared" si="22"/>
        <v>42583.915532407402</v>
      </c>
      <c r="R201" s="28">
        <f t="shared" si="19"/>
        <v>42613.915532407402</v>
      </c>
      <c r="S201" t="str">
        <f t="shared" si="23"/>
        <v>film &amp; video</v>
      </c>
      <c r="T201" t="str">
        <f t="shared" si="20"/>
        <v>drama</v>
      </c>
    </row>
    <row r="202" spans="1:20" ht="45" x14ac:dyDescent="0.25">
      <c r="A202">
        <v>200</v>
      </c>
      <c r="B202" s="1" t="s">
        <v>202</v>
      </c>
      <c r="C202" s="1" t="s">
        <v>4310</v>
      </c>
      <c r="D202" s="3">
        <v>6000</v>
      </c>
      <c r="E202" s="3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21"/>
        <v>0.26192500000000002</v>
      </c>
      <c r="P202" s="3">
        <f t="shared" si="18"/>
        <v>87.308333333333337</v>
      </c>
      <c r="Q202" s="28">
        <f t="shared" si="22"/>
        <v>41866.875034722223</v>
      </c>
      <c r="R202" s="28">
        <f t="shared" si="19"/>
        <v>41896.875034722216</v>
      </c>
      <c r="S202" t="str">
        <f t="shared" si="23"/>
        <v>film &amp; video</v>
      </c>
      <c r="T202" t="str">
        <f t="shared" si="20"/>
        <v>drama</v>
      </c>
    </row>
    <row r="203" spans="1:20" ht="60" x14ac:dyDescent="0.25">
      <c r="A203">
        <v>201</v>
      </c>
      <c r="B203" s="1" t="s">
        <v>203</v>
      </c>
      <c r="C203" s="1" t="s">
        <v>4311</v>
      </c>
      <c r="D203" s="3">
        <v>650</v>
      </c>
      <c r="E203" s="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21"/>
        <v>0.58461538461538465</v>
      </c>
      <c r="P203" s="3">
        <f t="shared" si="18"/>
        <v>54.285714285714285</v>
      </c>
      <c r="Q203" s="28">
        <f t="shared" si="22"/>
        <v>42023.610289351847</v>
      </c>
      <c r="R203" s="28">
        <f t="shared" si="19"/>
        <v>42043.610289351847</v>
      </c>
      <c r="S203" t="str">
        <f t="shared" si="23"/>
        <v>film &amp; video</v>
      </c>
      <c r="T203" t="str">
        <f t="shared" si="20"/>
        <v>drama</v>
      </c>
    </row>
    <row r="204" spans="1:20" x14ac:dyDescent="0.25">
      <c r="A204">
        <v>202</v>
      </c>
      <c r="B204" s="1" t="s">
        <v>204</v>
      </c>
      <c r="C204" s="1" t="s">
        <v>4312</v>
      </c>
      <c r="D204" s="3">
        <v>6000</v>
      </c>
      <c r="E204" s="3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21"/>
        <v>0</v>
      </c>
      <c r="P204" s="3">
        <f t="shared" si="18"/>
        <v>0</v>
      </c>
      <c r="Q204" s="28">
        <f t="shared" si="22"/>
        <v>42255.719490740739</v>
      </c>
      <c r="R204" s="28">
        <f t="shared" si="19"/>
        <v>42285.665972222218</v>
      </c>
      <c r="S204" t="str">
        <f t="shared" si="23"/>
        <v>film &amp; video</v>
      </c>
      <c r="T204" t="str">
        <f t="shared" si="20"/>
        <v>drama</v>
      </c>
    </row>
    <row r="205" spans="1:20" ht="60" x14ac:dyDescent="0.25">
      <c r="A205">
        <v>203</v>
      </c>
      <c r="B205" s="1" t="s">
        <v>205</v>
      </c>
      <c r="C205" s="1" t="s">
        <v>4313</v>
      </c>
      <c r="D205" s="3">
        <v>2500</v>
      </c>
      <c r="E205" s="3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21"/>
        <v>0.2984</v>
      </c>
      <c r="P205" s="3">
        <f t="shared" si="18"/>
        <v>93.25</v>
      </c>
      <c r="Q205" s="28">
        <f t="shared" si="22"/>
        <v>41973.639629629623</v>
      </c>
      <c r="R205" s="28">
        <f t="shared" si="19"/>
        <v>42033.639629629623</v>
      </c>
      <c r="S205" t="str">
        <f t="shared" si="23"/>
        <v>film &amp; video</v>
      </c>
      <c r="T205" t="str">
        <f t="shared" si="20"/>
        <v>drama</v>
      </c>
    </row>
    <row r="206" spans="1:20" ht="60" x14ac:dyDescent="0.25">
      <c r="A206">
        <v>204</v>
      </c>
      <c r="B206" s="1" t="s">
        <v>206</v>
      </c>
      <c r="C206" s="1" t="s">
        <v>4314</v>
      </c>
      <c r="D206" s="3">
        <v>300000</v>
      </c>
      <c r="E206" s="3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21"/>
        <v>0.50721666666666665</v>
      </c>
      <c r="P206" s="3">
        <f t="shared" si="18"/>
        <v>117.68368136117556</v>
      </c>
      <c r="Q206" s="28">
        <f t="shared" si="22"/>
        <v>42556.375034722216</v>
      </c>
      <c r="R206" s="28">
        <f t="shared" si="19"/>
        <v>42586.375034722216</v>
      </c>
      <c r="S206" t="str">
        <f t="shared" si="23"/>
        <v>film &amp; video</v>
      </c>
      <c r="T206" t="str">
        <f t="shared" si="20"/>
        <v>drama</v>
      </c>
    </row>
    <row r="207" spans="1:20" ht="45" x14ac:dyDescent="0.25">
      <c r="A207">
        <v>205</v>
      </c>
      <c r="B207" s="1" t="s">
        <v>207</v>
      </c>
      <c r="C207" s="1" t="s">
        <v>4315</v>
      </c>
      <c r="D207" s="3">
        <v>8000</v>
      </c>
      <c r="E207" s="3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21"/>
        <v>0.16250000000000001</v>
      </c>
      <c r="P207" s="3">
        <f t="shared" si="18"/>
        <v>76.470588235294116</v>
      </c>
      <c r="Q207" s="28">
        <f t="shared" si="22"/>
        <v>42248.423865740733</v>
      </c>
      <c r="R207" s="28">
        <f t="shared" si="19"/>
        <v>42283.423865740733</v>
      </c>
      <c r="S207" t="str">
        <f t="shared" si="23"/>
        <v>film &amp; video</v>
      </c>
      <c r="T207" t="str">
        <f t="shared" si="20"/>
        <v>drama</v>
      </c>
    </row>
    <row r="208" spans="1:20" ht="45" x14ac:dyDescent="0.25">
      <c r="A208">
        <v>206</v>
      </c>
      <c r="B208" s="1" t="s">
        <v>208</v>
      </c>
      <c r="C208" s="1" t="s">
        <v>4316</v>
      </c>
      <c r="D208" s="3">
        <v>12700</v>
      </c>
      <c r="E208" s="3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21"/>
        <v>0</v>
      </c>
      <c r="P208" s="3">
        <f t="shared" si="18"/>
        <v>0</v>
      </c>
      <c r="Q208" s="28">
        <f t="shared" si="22"/>
        <v>42566.79609953703</v>
      </c>
      <c r="R208" s="28">
        <f t="shared" si="19"/>
        <v>42587.79609953703</v>
      </c>
      <c r="S208" t="str">
        <f t="shared" si="23"/>
        <v>film &amp; video</v>
      </c>
      <c r="T208" t="str">
        <f t="shared" si="20"/>
        <v>drama</v>
      </c>
    </row>
    <row r="209" spans="1:20" ht="45" x14ac:dyDescent="0.25">
      <c r="A209">
        <v>207</v>
      </c>
      <c r="B209" s="1" t="s">
        <v>209</v>
      </c>
      <c r="C209" s="1" t="s">
        <v>4317</v>
      </c>
      <c r="D209" s="3">
        <v>14000</v>
      </c>
      <c r="E209" s="3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21"/>
        <v>0.15214285714285714</v>
      </c>
      <c r="P209" s="3">
        <f t="shared" si="18"/>
        <v>163.84615384615384</v>
      </c>
      <c r="Q209" s="28">
        <f t="shared" si="22"/>
        <v>41977.988865740735</v>
      </c>
      <c r="R209" s="28">
        <f t="shared" si="19"/>
        <v>42007.988865740735</v>
      </c>
      <c r="S209" t="str">
        <f t="shared" si="23"/>
        <v>film &amp; video</v>
      </c>
      <c r="T209" t="str">
        <f t="shared" si="20"/>
        <v>drama</v>
      </c>
    </row>
    <row r="210" spans="1:20" ht="60" x14ac:dyDescent="0.25">
      <c r="A210">
        <v>208</v>
      </c>
      <c r="B210" s="1" t="s">
        <v>210</v>
      </c>
      <c r="C210" s="1" t="s">
        <v>4318</v>
      </c>
      <c r="D210" s="3">
        <v>50000</v>
      </c>
      <c r="E210" s="3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21"/>
        <v>0</v>
      </c>
      <c r="P210" s="3">
        <f t="shared" si="18"/>
        <v>0</v>
      </c>
      <c r="Q210" s="28">
        <f t="shared" si="22"/>
        <v>41959.16165509259</v>
      </c>
      <c r="R210" s="28">
        <f t="shared" si="19"/>
        <v>41989.16165509259</v>
      </c>
      <c r="S210" t="str">
        <f t="shared" si="23"/>
        <v>film &amp; video</v>
      </c>
      <c r="T210" t="str">
        <f t="shared" si="20"/>
        <v>drama</v>
      </c>
    </row>
    <row r="211" spans="1:20" ht="60" x14ac:dyDescent="0.25">
      <c r="A211">
        <v>209</v>
      </c>
      <c r="B211" s="1" t="s">
        <v>211</v>
      </c>
      <c r="C211" s="1" t="s">
        <v>4319</v>
      </c>
      <c r="D211" s="3">
        <v>25000</v>
      </c>
      <c r="E211" s="3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21"/>
        <v>0</v>
      </c>
      <c r="P211" s="3">
        <f t="shared" si="18"/>
        <v>0</v>
      </c>
      <c r="Q211" s="28">
        <f t="shared" si="22"/>
        <v>42165.714525462965</v>
      </c>
      <c r="R211" s="28">
        <f t="shared" si="19"/>
        <v>42195.714525462965</v>
      </c>
      <c r="S211" t="str">
        <f t="shared" si="23"/>
        <v>film &amp; video</v>
      </c>
      <c r="T211" t="str">
        <f t="shared" si="20"/>
        <v>drama</v>
      </c>
    </row>
    <row r="212" spans="1:20" ht="60" x14ac:dyDescent="0.25">
      <c r="A212">
        <v>210</v>
      </c>
      <c r="B212" s="1" t="s">
        <v>212</v>
      </c>
      <c r="C212" s="1" t="s">
        <v>4320</v>
      </c>
      <c r="D212" s="3">
        <v>12000</v>
      </c>
      <c r="E212" s="3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21"/>
        <v>0.2525</v>
      </c>
      <c r="P212" s="3">
        <f t="shared" si="18"/>
        <v>91.818181818181813</v>
      </c>
      <c r="Q212" s="28">
        <f t="shared" si="22"/>
        <v>42248.856388888882</v>
      </c>
      <c r="R212" s="28">
        <f t="shared" si="19"/>
        <v>42277.999999999993</v>
      </c>
      <c r="S212" t="str">
        <f t="shared" si="23"/>
        <v>film &amp; video</v>
      </c>
      <c r="T212" t="str">
        <f t="shared" si="20"/>
        <v>drama</v>
      </c>
    </row>
    <row r="213" spans="1:20" ht="60" x14ac:dyDescent="0.25">
      <c r="A213">
        <v>211</v>
      </c>
      <c r="B213" s="1" t="s">
        <v>213</v>
      </c>
      <c r="C213" s="1" t="s">
        <v>4321</v>
      </c>
      <c r="D213" s="3">
        <v>5000</v>
      </c>
      <c r="E213" s="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21"/>
        <v>0.44600000000000001</v>
      </c>
      <c r="P213" s="3">
        <f t="shared" si="18"/>
        <v>185.83333333333334</v>
      </c>
      <c r="Q213" s="28">
        <f t="shared" si="22"/>
        <v>42235.951585648152</v>
      </c>
      <c r="R213" s="28">
        <f t="shared" si="19"/>
        <v>42265.951585648145</v>
      </c>
      <c r="S213" t="str">
        <f t="shared" si="23"/>
        <v>film &amp; video</v>
      </c>
      <c r="T213" t="str">
        <f t="shared" si="20"/>
        <v>drama</v>
      </c>
    </row>
    <row r="214" spans="1:20" ht="45" x14ac:dyDescent="0.25">
      <c r="A214">
        <v>212</v>
      </c>
      <c r="B214" s="1" t="s">
        <v>214</v>
      </c>
      <c r="C214" s="1" t="s">
        <v>4322</v>
      </c>
      <c r="D214" s="3">
        <v>6300</v>
      </c>
      <c r="E214" s="3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21"/>
        <v>1.5873015873015873E-4</v>
      </c>
      <c r="P214" s="3">
        <f t="shared" si="18"/>
        <v>1</v>
      </c>
      <c r="Q214" s="28">
        <f t="shared" si="22"/>
        <v>42416.672685185178</v>
      </c>
      <c r="R214" s="28">
        <f t="shared" si="19"/>
        <v>42476.631018518521</v>
      </c>
      <c r="S214" t="str">
        <f t="shared" si="23"/>
        <v>film &amp; video</v>
      </c>
      <c r="T214" t="str">
        <f t="shared" si="20"/>
        <v>drama</v>
      </c>
    </row>
    <row r="215" spans="1:20" ht="45" x14ac:dyDescent="0.25">
      <c r="A215">
        <v>213</v>
      </c>
      <c r="B215" s="1" t="s">
        <v>215</v>
      </c>
      <c r="C215" s="1" t="s">
        <v>4323</v>
      </c>
      <c r="D215" s="3">
        <v>50000</v>
      </c>
      <c r="E215" s="3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21"/>
        <v>4.0000000000000002E-4</v>
      </c>
      <c r="P215" s="3">
        <f t="shared" si="18"/>
        <v>20</v>
      </c>
      <c r="Q215" s="28">
        <f t="shared" si="22"/>
        <v>42202.385960648149</v>
      </c>
      <c r="R215" s="28">
        <f t="shared" si="19"/>
        <v>42232.379641203697</v>
      </c>
      <c r="S215" t="str">
        <f t="shared" si="23"/>
        <v>film &amp; video</v>
      </c>
      <c r="T215" t="str">
        <f t="shared" si="20"/>
        <v>drama</v>
      </c>
    </row>
    <row r="216" spans="1:20" ht="60" x14ac:dyDescent="0.25">
      <c r="A216">
        <v>214</v>
      </c>
      <c r="B216" s="1" t="s">
        <v>216</v>
      </c>
      <c r="C216" s="1" t="s">
        <v>4324</v>
      </c>
      <c r="D216" s="3">
        <v>12500</v>
      </c>
      <c r="E216" s="3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21"/>
        <v>8.0000000000000007E-5</v>
      </c>
      <c r="P216" s="3">
        <f t="shared" si="18"/>
        <v>1</v>
      </c>
      <c r="Q216" s="28">
        <f t="shared" si="22"/>
        <v>42009.432280092595</v>
      </c>
      <c r="R216" s="28">
        <f t="shared" si="19"/>
        <v>42069.432280092595</v>
      </c>
      <c r="S216" t="str">
        <f t="shared" si="23"/>
        <v>film &amp; video</v>
      </c>
      <c r="T216" t="str">
        <f t="shared" si="20"/>
        <v>drama</v>
      </c>
    </row>
    <row r="217" spans="1:20" ht="60" x14ac:dyDescent="0.25">
      <c r="A217">
        <v>215</v>
      </c>
      <c r="B217" s="1" t="s">
        <v>217</v>
      </c>
      <c r="C217" s="1" t="s">
        <v>4325</v>
      </c>
      <c r="D217" s="3">
        <v>4400</v>
      </c>
      <c r="E217" s="3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21"/>
        <v>2.2727272727272726E-3</v>
      </c>
      <c r="P217" s="3">
        <f t="shared" si="18"/>
        <v>10</v>
      </c>
      <c r="Q217" s="28">
        <f t="shared" si="22"/>
        <v>42375.021782407406</v>
      </c>
      <c r="R217" s="28">
        <f t="shared" si="19"/>
        <v>42417.790972222218</v>
      </c>
      <c r="S217" t="str">
        <f t="shared" si="23"/>
        <v>film &amp; video</v>
      </c>
      <c r="T217" t="str">
        <f t="shared" si="20"/>
        <v>drama</v>
      </c>
    </row>
    <row r="218" spans="1:20" ht="60" x14ac:dyDescent="0.25">
      <c r="A218">
        <v>216</v>
      </c>
      <c r="B218" s="1" t="s">
        <v>218</v>
      </c>
      <c r="C218" s="1" t="s">
        <v>4326</v>
      </c>
      <c r="D218" s="3">
        <v>50000</v>
      </c>
      <c r="E218" s="3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21"/>
        <v>0.55698440000000005</v>
      </c>
      <c r="P218" s="3">
        <f t="shared" si="18"/>
        <v>331.53833333333336</v>
      </c>
      <c r="Q218" s="28">
        <f t="shared" si="22"/>
        <v>42066.750428240739</v>
      </c>
      <c r="R218" s="28">
        <f t="shared" si="19"/>
        <v>42116.708761574067</v>
      </c>
      <c r="S218" t="str">
        <f t="shared" si="23"/>
        <v>film &amp; video</v>
      </c>
      <c r="T218" t="str">
        <f t="shared" si="20"/>
        <v>drama</v>
      </c>
    </row>
    <row r="219" spans="1:20" x14ac:dyDescent="0.25">
      <c r="A219">
        <v>217</v>
      </c>
      <c r="B219" s="1" t="s">
        <v>219</v>
      </c>
      <c r="C219" s="1" t="s">
        <v>4327</v>
      </c>
      <c r="D219" s="3">
        <v>100000</v>
      </c>
      <c r="E219" s="3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21"/>
        <v>0.11942999999999999</v>
      </c>
      <c r="P219" s="3">
        <f t="shared" si="18"/>
        <v>314.28947368421052</v>
      </c>
      <c r="Q219" s="28">
        <f t="shared" si="22"/>
        <v>41970.432280092595</v>
      </c>
      <c r="R219" s="28">
        <f t="shared" si="19"/>
        <v>42001.432280092595</v>
      </c>
      <c r="S219" t="str">
        <f t="shared" si="23"/>
        <v>film &amp; video</v>
      </c>
      <c r="T219" t="str">
        <f t="shared" si="20"/>
        <v>drama</v>
      </c>
    </row>
    <row r="220" spans="1:20" ht="60" x14ac:dyDescent="0.25">
      <c r="A220">
        <v>218</v>
      </c>
      <c r="B220" s="1" t="s">
        <v>220</v>
      </c>
      <c r="C220" s="1" t="s">
        <v>4328</v>
      </c>
      <c r="D220" s="3">
        <v>5000</v>
      </c>
      <c r="E220" s="3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21"/>
        <v>0.02</v>
      </c>
      <c r="P220" s="3">
        <f t="shared" si="18"/>
        <v>100</v>
      </c>
      <c r="Q220" s="28">
        <f t="shared" si="22"/>
        <v>42079.420011574075</v>
      </c>
      <c r="R220" s="28">
        <f t="shared" si="19"/>
        <v>42139.420011574075</v>
      </c>
      <c r="S220" t="str">
        <f t="shared" si="23"/>
        <v>film &amp; video</v>
      </c>
      <c r="T220" t="str">
        <f t="shared" si="20"/>
        <v>drama</v>
      </c>
    </row>
    <row r="221" spans="1:20" ht="45" x14ac:dyDescent="0.25">
      <c r="A221">
        <v>219</v>
      </c>
      <c r="B221" s="1" t="s">
        <v>221</v>
      </c>
      <c r="C221" s="1" t="s">
        <v>4329</v>
      </c>
      <c r="D221" s="3">
        <v>50000</v>
      </c>
      <c r="E221" s="3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21"/>
        <v>0.17630000000000001</v>
      </c>
      <c r="P221" s="3">
        <f t="shared" si="18"/>
        <v>115.98684210526316</v>
      </c>
      <c r="Q221" s="28">
        <f t="shared" si="22"/>
        <v>42429.118344907409</v>
      </c>
      <c r="R221" s="28">
        <f t="shared" si="19"/>
        <v>42461.082638888889</v>
      </c>
      <c r="S221" t="str">
        <f t="shared" si="23"/>
        <v>film &amp; video</v>
      </c>
      <c r="T221" t="str">
        <f t="shared" si="20"/>
        <v>drama</v>
      </c>
    </row>
    <row r="222" spans="1:20" ht="45" x14ac:dyDescent="0.25">
      <c r="A222">
        <v>220</v>
      </c>
      <c r="B222" s="1" t="s">
        <v>222</v>
      </c>
      <c r="C222" s="1" t="s">
        <v>4330</v>
      </c>
      <c r="D222" s="3">
        <v>50000</v>
      </c>
      <c r="E222" s="3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21"/>
        <v>7.1999999999999998E-3</v>
      </c>
      <c r="P222" s="3">
        <f t="shared" si="18"/>
        <v>120</v>
      </c>
      <c r="Q222" s="28">
        <f t="shared" si="22"/>
        <v>42195.435532407406</v>
      </c>
      <c r="R222" s="28">
        <f t="shared" si="19"/>
        <v>42236.629166666666</v>
      </c>
      <c r="S222" t="str">
        <f t="shared" si="23"/>
        <v>film &amp; video</v>
      </c>
      <c r="T222" t="str">
        <f t="shared" si="20"/>
        <v>drama</v>
      </c>
    </row>
    <row r="223" spans="1:20" ht="30" x14ac:dyDescent="0.25">
      <c r="A223">
        <v>221</v>
      </c>
      <c r="B223" s="1" t="s">
        <v>223</v>
      </c>
      <c r="C223" s="1" t="s">
        <v>4331</v>
      </c>
      <c r="D223" s="3">
        <v>50000</v>
      </c>
      <c r="E223" s="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21"/>
        <v>0</v>
      </c>
      <c r="P223" s="3">
        <f t="shared" si="18"/>
        <v>0</v>
      </c>
      <c r="Q223" s="28">
        <f t="shared" si="22"/>
        <v>42031.629212962966</v>
      </c>
      <c r="R223" s="28">
        <f t="shared" si="19"/>
        <v>42091.587546296294</v>
      </c>
      <c r="S223" t="str">
        <f t="shared" si="23"/>
        <v>film &amp; video</v>
      </c>
      <c r="T223" t="str">
        <f t="shared" si="20"/>
        <v>drama</v>
      </c>
    </row>
    <row r="224" spans="1:20" ht="60" x14ac:dyDescent="0.25">
      <c r="A224">
        <v>222</v>
      </c>
      <c r="B224" s="1" t="s">
        <v>224</v>
      </c>
      <c r="C224" s="1" t="s">
        <v>4332</v>
      </c>
      <c r="D224" s="3">
        <v>1000</v>
      </c>
      <c r="E224" s="3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21"/>
        <v>0.13</v>
      </c>
      <c r="P224" s="3">
        <f t="shared" si="18"/>
        <v>65</v>
      </c>
      <c r="Q224" s="28">
        <f t="shared" si="22"/>
        <v>42031.561550925922</v>
      </c>
      <c r="R224" s="28">
        <f t="shared" si="19"/>
        <v>42089.902083333327</v>
      </c>
      <c r="S224" t="str">
        <f t="shared" si="23"/>
        <v>film &amp; video</v>
      </c>
      <c r="T224" t="str">
        <f t="shared" si="20"/>
        <v>drama</v>
      </c>
    </row>
    <row r="225" spans="1:20" ht="60" x14ac:dyDescent="0.25">
      <c r="A225">
        <v>223</v>
      </c>
      <c r="B225" s="1" t="s">
        <v>225</v>
      </c>
      <c r="C225" s="1" t="s">
        <v>4333</v>
      </c>
      <c r="D225" s="3">
        <v>1500000</v>
      </c>
      <c r="E225" s="3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21"/>
        <v>0</v>
      </c>
      <c r="P225" s="3">
        <f t="shared" si="18"/>
        <v>0</v>
      </c>
      <c r="Q225" s="28">
        <f t="shared" si="22"/>
        <v>42481.839699074073</v>
      </c>
      <c r="R225" s="28">
        <f t="shared" si="19"/>
        <v>42511.836805555555</v>
      </c>
      <c r="S225" t="str">
        <f t="shared" si="23"/>
        <v>film &amp; video</v>
      </c>
      <c r="T225" t="str">
        <f t="shared" si="20"/>
        <v>drama</v>
      </c>
    </row>
    <row r="226" spans="1:20" ht="60" x14ac:dyDescent="0.25">
      <c r="A226">
        <v>224</v>
      </c>
      <c r="B226" s="1" t="s">
        <v>226</v>
      </c>
      <c r="C226" s="1" t="s">
        <v>4334</v>
      </c>
      <c r="D226" s="3">
        <v>6000000</v>
      </c>
      <c r="E226" s="3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21"/>
        <v>0</v>
      </c>
      <c r="P226" s="3">
        <f t="shared" si="18"/>
        <v>0</v>
      </c>
      <c r="Q226" s="28">
        <f t="shared" si="22"/>
        <v>42135.026921296296</v>
      </c>
      <c r="R226" s="28">
        <f t="shared" si="19"/>
        <v>42195.026921296296</v>
      </c>
      <c r="S226" t="str">
        <f t="shared" si="23"/>
        <v>film &amp; video</v>
      </c>
      <c r="T226" t="str">
        <f t="shared" si="20"/>
        <v>drama</v>
      </c>
    </row>
    <row r="227" spans="1:20" ht="45" x14ac:dyDescent="0.25">
      <c r="A227">
        <v>225</v>
      </c>
      <c r="B227" s="1" t="s">
        <v>227</v>
      </c>
      <c r="C227" s="1" t="s">
        <v>4335</v>
      </c>
      <c r="D227" s="3">
        <v>200</v>
      </c>
      <c r="E227" s="3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21"/>
        <v>0</v>
      </c>
      <c r="P227" s="3">
        <f t="shared" si="18"/>
        <v>0</v>
      </c>
      <c r="Q227" s="28">
        <f t="shared" si="22"/>
        <v>42438.752939814811</v>
      </c>
      <c r="R227" s="28">
        <f t="shared" si="19"/>
        <v>42468.711273148147</v>
      </c>
      <c r="S227" t="str">
        <f t="shared" si="23"/>
        <v>film &amp; video</v>
      </c>
      <c r="T227" t="str">
        <f t="shared" si="20"/>
        <v>drama</v>
      </c>
    </row>
    <row r="228" spans="1:20" ht="45" x14ac:dyDescent="0.25">
      <c r="A228">
        <v>226</v>
      </c>
      <c r="B228" s="1" t="s">
        <v>228</v>
      </c>
      <c r="C228" s="1" t="s">
        <v>4336</v>
      </c>
      <c r="D228" s="3">
        <v>29000</v>
      </c>
      <c r="E228" s="3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21"/>
        <v>8.6206896551724137E-3</v>
      </c>
      <c r="P228" s="3">
        <f t="shared" si="18"/>
        <v>125</v>
      </c>
      <c r="Q228" s="28">
        <f t="shared" si="22"/>
        <v>42106.457685185182</v>
      </c>
      <c r="R228" s="28">
        <f t="shared" si="19"/>
        <v>42155.186805555553</v>
      </c>
      <c r="S228" t="str">
        <f t="shared" si="23"/>
        <v>film &amp; video</v>
      </c>
      <c r="T228" t="str">
        <f t="shared" si="20"/>
        <v>drama</v>
      </c>
    </row>
    <row r="229" spans="1:20" ht="45" x14ac:dyDescent="0.25">
      <c r="A229">
        <v>227</v>
      </c>
      <c r="B229" s="1" t="s">
        <v>229</v>
      </c>
      <c r="C229" s="1" t="s">
        <v>4337</v>
      </c>
      <c r="D229" s="3">
        <v>28000</v>
      </c>
      <c r="E229" s="3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21"/>
        <v>0</v>
      </c>
      <c r="P229" s="3">
        <f t="shared" si="18"/>
        <v>0</v>
      </c>
      <c r="Q229" s="28">
        <f t="shared" si="22"/>
        <v>42164.685659722221</v>
      </c>
      <c r="R229" s="28">
        <f t="shared" si="19"/>
        <v>42194.685659722221</v>
      </c>
      <c r="S229" t="str">
        <f t="shared" si="23"/>
        <v>film &amp; video</v>
      </c>
      <c r="T229" t="str">
        <f t="shared" si="20"/>
        <v>drama</v>
      </c>
    </row>
    <row r="230" spans="1:20" ht="30" x14ac:dyDescent="0.25">
      <c r="A230">
        <v>228</v>
      </c>
      <c r="B230" s="1" t="s">
        <v>230</v>
      </c>
      <c r="C230" s="1" t="s">
        <v>4338</v>
      </c>
      <c r="D230" s="3">
        <v>8000</v>
      </c>
      <c r="E230" s="3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21"/>
        <v>0</v>
      </c>
      <c r="P230" s="3">
        <f t="shared" si="18"/>
        <v>0</v>
      </c>
      <c r="Q230" s="28">
        <f t="shared" si="22"/>
        <v>42096.478067129625</v>
      </c>
      <c r="R230" s="28">
        <f t="shared" si="19"/>
        <v>42156.478067129625</v>
      </c>
      <c r="S230" t="str">
        <f t="shared" si="23"/>
        <v>film &amp; video</v>
      </c>
      <c r="T230" t="str">
        <f t="shared" si="20"/>
        <v>drama</v>
      </c>
    </row>
    <row r="231" spans="1:20" ht="60" x14ac:dyDescent="0.25">
      <c r="A231">
        <v>229</v>
      </c>
      <c r="B231" s="1" t="s">
        <v>231</v>
      </c>
      <c r="C231" s="1" t="s">
        <v>4339</v>
      </c>
      <c r="D231" s="3">
        <v>3000</v>
      </c>
      <c r="E231" s="3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21"/>
        <v>0</v>
      </c>
      <c r="P231" s="3">
        <f t="shared" si="18"/>
        <v>0</v>
      </c>
      <c r="Q231" s="28">
        <f t="shared" si="22"/>
        <v>42383.725659722222</v>
      </c>
      <c r="R231" s="28">
        <f t="shared" si="19"/>
        <v>42413.725659722222</v>
      </c>
      <c r="S231" t="str">
        <f t="shared" si="23"/>
        <v>film &amp; video</v>
      </c>
      <c r="T231" t="str">
        <f t="shared" si="20"/>
        <v>drama</v>
      </c>
    </row>
    <row r="232" spans="1:20" ht="60" x14ac:dyDescent="0.25">
      <c r="A232">
        <v>230</v>
      </c>
      <c r="B232" s="1" t="s">
        <v>232</v>
      </c>
      <c r="C232" s="1" t="s">
        <v>4340</v>
      </c>
      <c r="D232" s="3">
        <v>15000</v>
      </c>
      <c r="E232" s="3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21"/>
        <v>4.0000000000000001E-3</v>
      </c>
      <c r="P232" s="3">
        <f t="shared" si="18"/>
        <v>30</v>
      </c>
      <c r="Q232" s="28">
        <f t="shared" si="22"/>
        <v>42129.568877314807</v>
      </c>
      <c r="R232" s="28">
        <f t="shared" si="19"/>
        <v>42159.568877314814</v>
      </c>
      <c r="S232" t="str">
        <f t="shared" si="23"/>
        <v>film &amp; video</v>
      </c>
      <c r="T232" t="str">
        <f t="shared" si="20"/>
        <v>drama</v>
      </c>
    </row>
    <row r="233" spans="1:20" ht="60" x14ac:dyDescent="0.25">
      <c r="A233">
        <v>231</v>
      </c>
      <c r="B233" s="1" t="s">
        <v>233</v>
      </c>
      <c r="C233" s="1" t="s">
        <v>4341</v>
      </c>
      <c r="D233" s="3">
        <v>1500000</v>
      </c>
      <c r="E233" s="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21"/>
        <v>0</v>
      </c>
      <c r="P233" s="3">
        <f t="shared" si="18"/>
        <v>0</v>
      </c>
      <c r="Q233" s="28">
        <f t="shared" si="22"/>
        <v>42341.750590277778</v>
      </c>
      <c r="R233" s="28">
        <f t="shared" si="19"/>
        <v>42371.75059027777</v>
      </c>
      <c r="S233" t="str">
        <f t="shared" si="23"/>
        <v>film &amp; video</v>
      </c>
      <c r="T233" t="str">
        <f t="shared" si="20"/>
        <v>drama</v>
      </c>
    </row>
    <row r="234" spans="1:20" ht="60" x14ac:dyDescent="0.25">
      <c r="A234">
        <v>232</v>
      </c>
      <c r="B234" s="1" t="s">
        <v>234</v>
      </c>
      <c r="C234" s="1" t="s">
        <v>4342</v>
      </c>
      <c r="D234" s="3">
        <v>4000</v>
      </c>
      <c r="E234" s="3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21"/>
        <v>2.75E-2</v>
      </c>
      <c r="P234" s="3">
        <f t="shared" si="18"/>
        <v>15.714285714285714</v>
      </c>
      <c r="Q234" s="28">
        <f t="shared" si="22"/>
        <v>42032.617430555554</v>
      </c>
      <c r="R234" s="28">
        <f t="shared" si="19"/>
        <v>42062.617430555554</v>
      </c>
      <c r="S234" t="str">
        <f t="shared" si="23"/>
        <v>film &amp; video</v>
      </c>
      <c r="T234" t="str">
        <f t="shared" si="20"/>
        <v>drama</v>
      </c>
    </row>
    <row r="235" spans="1:20" ht="45" x14ac:dyDescent="0.25">
      <c r="A235">
        <v>233</v>
      </c>
      <c r="B235" s="1" t="s">
        <v>235</v>
      </c>
      <c r="C235" s="1" t="s">
        <v>4343</v>
      </c>
      <c r="D235" s="3">
        <v>350000</v>
      </c>
      <c r="E235" s="3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21"/>
        <v>0</v>
      </c>
      <c r="P235" s="3">
        <f t="shared" si="18"/>
        <v>0</v>
      </c>
      <c r="Q235" s="28">
        <f t="shared" si="22"/>
        <v>42612.703379629624</v>
      </c>
      <c r="R235" s="28">
        <f t="shared" si="19"/>
        <v>42642.703379629624</v>
      </c>
      <c r="S235" t="str">
        <f t="shared" si="23"/>
        <v>film &amp; video</v>
      </c>
      <c r="T235" t="str">
        <f t="shared" si="20"/>
        <v>drama</v>
      </c>
    </row>
    <row r="236" spans="1:20" ht="60" x14ac:dyDescent="0.25">
      <c r="A236">
        <v>234</v>
      </c>
      <c r="B236" s="1" t="s">
        <v>236</v>
      </c>
      <c r="C236" s="1" t="s">
        <v>4344</v>
      </c>
      <c r="D236" s="3">
        <v>1000</v>
      </c>
      <c r="E236" s="3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21"/>
        <v>0.40100000000000002</v>
      </c>
      <c r="P236" s="3">
        <f t="shared" si="18"/>
        <v>80.2</v>
      </c>
      <c r="Q236" s="28">
        <f t="shared" si="22"/>
        <v>42135.82707175926</v>
      </c>
      <c r="R236" s="28">
        <f t="shared" si="19"/>
        <v>42175.82707175926</v>
      </c>
      <c r="S236" t="str">
        <f t="shared" si="23"/>
        <v>film &amp; video</v>
      </c>
      <c r="T236" t="str">
        <f t="shared" si="20"/>
        <v>drama</v>
      </c>
    </row>
    <row r="237" spans="1:20" ht="45" x14ac:dyDescent="0.25">
      <c r="A237">
        <v>235</v>
      </c>
      <c r="B237" s="1" t="s">
        <v>237</v>
      </c>
      <c r="C237" s="1" t="s">
        <v>4345</v>
      </c>
      <c r="D237" s="3">
        <v>10000</v>
      </c>
      <c r="E237" s="3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21"/>
        <v>0</v>
      </c>
      <c r="P237" s="3">
        <f t="shared" si="18"/>
        <v>0</v>
      </c>
      <c r="Q237" s="28">
        <f t="shared" si="22"/>
        <v>42164.700196759259</v>
      </c>
      <c r="R237" s="28">
        <f t="shared" si="19"/>
        <v>42194.700196759259</v>
      </c>
      <c r="S237" t="str">
        <f t="shared" si="23"/>
        <v>film &amp; video</v>
      </c>
      <c r="T237" t="str">
        <f t="shared" si="20"/>
        <v>drama</v>
      </c>
    </row>
    <row r="238" spans="1:20" ht="60" x14ac:dyDescent="0.25">
      <c r="A238">
        <v>236</v>
      </c>
      <c r="B238" s="1" t="s">
        <v>238</v>
      </c>
      <c r="C238" s="1" t="s">
        <v>4346</v>
      </c>
      <c r="D238" s="3">
        <v>150000</v>
      </c>
      <c r="E238" s="3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21"/>
        <v>0</v>
      </c>
      <c r="P238" s="3">
        <f t="shared" si="18"/>
        <v>0</v>
      </c>
      <c r="Q238" s="28">
        <f t="shared" si="22"/>
        <v>42320.876145833325</v>
      </c>
      <c r="R238" s="28">
        <f t="shared" si="19"/>
        <v>42373.791666666664</v>
      </c>
      <c r="S238" t="str">
        <f t="shared" si="23"/>
        <v>film &amp; video</v>
      </c>
      <c r="T238" t="str">
        <f t="shared" si="20"/>
        <v>drama</v>
      </c>
    </row>
    <row r="239" spans="1:20" ht="30" x14ac:dyDescent="0.25">
      <c r="A239">
        <v>237</v>
      </c>
      <c r="B239" s="1" t="s">
        <v>239</v>
      </c>
      <c r="C239" s="1" t="s">
        <v>4347</v>
      </c>
      <c r="D239" s="3">
        <v>15000</v>
      </c>
      <c r="E239" s="3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21"/>
        <v>3.3333333333333335E-3</v>
      </c>
      <c r="P239" s="3">
        <f t="shared" si="18"/>
        <v>50</v>
      </c>
      <c r="Q239" s="28">
        <f t="shared" si="22"/>
        <v>42377.368854166663</v>
      </c>
      <c r="R239" s="28">
        <f t="shared" si="19"/>
        <v>42437.368854166663</v>
      </c>
      <c r="S239" t="str">
        <f t="shared" si="23"/>
        <v>film &amp; video</v>
      </c>
      <c r="T239" t="str">
        <f t="shared" si="20"/>
        <v>drama</v>
      </c>
    </row>
    <row r="240" spans="1:20" ht="60" x14ac:dyDescent="0.25">
      <c r="A240">
        <v>238</v>
      </c>
      <c r="B240" s="1" t="s">
        <v>240</v>
      </c>
      <c r="C240" s="1" t="s">
        <v>4348</v>
      </c>
      <c r="D240" s="3">
        <v>26000</v>
      </c>
      <c r="E240" s="3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21"/>
        <v>0</v>
      </c>
      <c r="P240" s="3">
        <f t="shared" si="18"/>
        <v>0</v>
      </c>
      <c r="Q240" s="28">
        <f t="shared" si="22"/>
        <v>42713.754166666658</v>
      </c>
      <c r="R240" s="28">
        <f t="shared" si="19"/>
        <v>42734.166666666664</v>
      </c>
      <c r="S240" t="str">
        <f t="shared" si="23"/>
        <v>film &amp; video</v>
      </c>
      <c r="T240" t="str">
        <f t="shared" si="20"/>
        <v>drama</v>
      </c>
    </row>
    <row r="241" spans="1:20" ht="45" x14ac:dyDescent="0.25">
      <c r="A241">
        <v>239</v>
      </c>
      <c r="B241" s="1" t="s">
        <v>241</v>
      </c>
      <c r="C241" s="1" t="s">
        <v>4349</v>
      </c>
      <c r="D241" s="3">
        <v>1000</v>
      </c>
      <c r="E241" s="3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21"/>
        <v>0.25</v>
      </c>
      <c r="P241" s="3">
        <f t="shared" si="18"/>
        <v>50</v>
      </c>
      <c r="Q241" s="28">
        <f t="shared" si="22"/>
        <v>42296.901967592588</v>
      </c>
      <c r="R241" s="28">
        <f t="shared" si="19"/>
        <v>42316.291666666664</v>
      </c>
      <c r="S241" t="str">
        <f t="shared" si="23"/>
        <v>film &amp; video</v>
      </c>
      <c r="T241" t="str">
        <f t="shared" si="20"/>
        <v>drama</v>
      </c>
    </row>
    <row r="242" spans="1:20" ht="60" x14ac:dyDescent="0.25">
      <c r="A242">
        <v>240</v>
      </c>
      <c r="B242" s="1" t="s">
        <v>242</v>
      </c>
      <c r="C242" s="1" t="s">
        <v>4350</v>
      </c>
      <c r="D242" s="3">
        <v>15000</v>
      </c>
      <c r="E242" s="3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21"/>
        <v>1.0763413333333334</v>
      </c>
      <c r="P242" s="3">
        <f t="shared" si="18"/>
        <v>117.84759124087591</v>
      </c>
      <c r="Q242" s="28">
        <f t="shared" si="22"/>
        <v>41354.500127314815</v>
      </c>
      <c r="R242" s="28">
        <f t="shared" si="19"/>
        <v>41399.500127314815</v>
      </c>
      <c r="S242" t="str">
        <f t="shared" si="23"/>
        <v>film &amp; video</v>
      </c>
      <c r="T242" t="str">
        <f t="shared" si="20"/>
        <v>documentary</v>
      </c>
    </row>
    <row r="243" spans="1:20" ht="60" x14ac:dyDescent="0.25">
      <c r="A243">
        <v>241</v>
      </c>
      <c r="B243" s="1" t="s">
        <v>243</v>
      </c>
      <c r="C243" s="1" t="s">
        <v>4351</v>
      </c>
      <c r="D243" s="3">
        <v>36400</v>
      </c>
      <c r="E243" s="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21"/>
        <v>1.1263736263736264</v>
      </c>
      <c r="P243" s="3">
        <f t="shared" si="18"/>
        <v>109.04255319148936</v>
      </c>
      <c r="Q243" s="28">
        <f t="shared" si="22"/>
        <v>41949.489629629628</v>
      </c>
      <c r="R243" s="28">
        <f t="shared" si="19"/>
        <v>41994.489629629628</v>
      </c>
      <c r="S243" t="str">
        <f t="shared" si="23"/>
        <v>film &amp; video</v>
      </c>
      <c r="T243" t="str">
        <f t="shared" si="20"/>
        <v>documentary</v>
      </c>
    </row>
    <row r="244" spans="1:20" ht="45" x14ac:dyDescent="0.25">
      <c r="A244">
        <v>242</v>
      </c>
      <c r="B244" s="1" t="s">
        <v>244</v>
      </c>
      <c r="C244" s="1" t="s">
        <v>4352</v>
      </c>
      <c r="D244" s="3">
        <v>13000</v>
      </c>
      <c r="E244" s="3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21"/>
        <v>1.1346153846153846</v>
      </c>
      <c r="P244" s="3">
        <f t="shared" si="18"/>
        <v>73.019801980198025</v>
      </c>
      <c r="Q244" s="28">
        <f t="shared" si="22"/>
        <v>40862.28460648148</v>
      </c>
      <c r="R244" s="28">
        <f t="shared" si="19"/>
        <v>40897.28460648148</v>
      </c>
      <c r="S244" t="str">
        <f t="shared" si="23"/>
        <v>film &amp; video</v>
      </c>
      <c r="T244" t="str">
        <f t="shared" si="20"/>
        <v>documentary</v>
      </c>
    </row>
    <row r="245" spans="1:20" ht="45" x14ac:dyDescent="0.25">
      <c r="A245">
        <v>243</v>
      </c>
      <c r="B245" s="1" t="s">
        <v>245</v>
      </c>
      <c r="C245" s="1" t="s">
        <v>4353</v>
      </c>
      <c r="D245" s="3">
        <v>25000</v>
      </c>
      <c r="E245" s="3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21"/>
        <v>1.0259199999999999</v>
      </c>
      <c r="P245" s="3">
        <f t="shared" si="18"/>
        <v>78.195121951219505</v>
      </c>
      <c r="Q245" s="28">
        <f t="shared" si="22"/>
        <v>41661.839166666665</v>
      </c>
      <c r="R245" s="28">
        <f t="shared" si="19"/>
        <v>41691.839166666665</v>
      </c>
      <c r="S245" t="str">
        <f t="shared" si="23"/>
        <v>film &amp; video</v>
      </c>
      <c r="T245" t="str">
        <f t="shared" si="20"/>
        <v>documentary</v>
      </c>
    </row>
    <row r="246" spans="1:20" ht="60" x14ac:dyDescent="0.25">
      <c r="A246">
        <v>244</v>
      </c>
      <c r="B246" s="2">
        <v>39756</v>
      </c>
      <c r="C246" s="1" t="s">
        <v>4354</v>
      </c>
      <c r="D246" s="3">
        <v>3500</v>
      </c>
      <c r="E246" s="3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21"/>
        <v>1.1375714285714287</v>
      </c>
      <c r="P246" s="3">
        <f t="shared" si="18"/>
        <v>47.398809523809526</v>
      </c>
      <c r="Q246" s="28">
        <f t="shared" si="22"/>
        <v>40213.115266203698</v>
      </c>
      <c r="R246" s="28">
        <f t="shared" si="19"/>
        <v>40253.087500000001</v>
      </c>
      <c r="S246" t="str">
        <f t="shared" si="23"/>
        <v>film &amp; video</v>
      </c>
      <c r="T246" t="str">
        <f t="shared" si="20"/>
        <v>documentary</v>
      </c>
    </row>
    <row r="247" spans="1:20" ht="60" x14ac:dyDescent="0.25">
      <c r="A247">
        <v>245</v>
      </c>
      <c r="B247" s="1" t="s">
        <v>246</v>
      </c>
      <c r="C247" s="1" t="s">
        <v>4355</v>
      </c>
      <c r="D247" s="3">
        <v>5000</v>
      </c>
      <c r="E247" s="3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21"/>
        <v>1.0371999999999999</v>
      </c>
      <c r="P247" s="3">
        <f t="shared" si="18"/>
        <v>54.020833333333336</v>
      </c>
      <c r="Q247" s="28">
        <f t="shared" si="22"/>
        <v>41106.844733796293</v>
      </c>
      <c r="R247" s="28">
        <f t="shared" si="19"/>
        <v>41136.844733796293</v>
      </c>
      <c r="S247" t="str">
        <f t="shared" si="23"/>
        <v>film &amp; video</v>
      </c>
      <c r="T247" t="str">
        <f t="shared" si="20"/>
        <v>documentary</v>
      </c>
    </row>
    <row r="248" spans="1:20" ht="45" x14ac:dyDescent="0.25">
      <c r="A248">
        <v>246</v>
      </c>
      <c r="B248" s="1" t="s">
        <v>247</v>
      </c>
      <c r="C248" s="1" t="s">
        <v>4356</v>
      </c>
      <c r="D248" s="3">
        <v>5000</v>
      </c>
      <c r="E248" s="3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21"/>
        <v>3.0546000000000002</v>
      </c>
      <c r="P248" s="3">
        <f t="shared" si="18"/>
        <v>68.488789237668158</v>
      </c>
      <c r="Q248" s="28">
        <f t="shared" si="22"/>
        <v>40480.155150462961</v>
      </c>
      <c r="R248" s="28">
        <f t="shared" si="19"/>
        <v>40530.196817129625</v>
      </c>
      <c r="S248" t="str">
        <f t="shared" si="23"/>
        <v>film &amp; video</v>
      </c>
      <c r="T248" t="str">
        <f t="shared" si="20"/>
        <v>documentary</v>
      </c>
    </row>
    <row r="249" spans="1:20" ht="60" x14ac:dyDescent="0.25">
      <c r="A249">
        <v>247</v>
      </c>
      <c r="B249" s="1" t="s">
        <v>248</v>
      </c>
      <c r="C249" s="1" t="s">
        <v>4357</v>
      </c>
      <c r="D249" s="3">
        <v>5000</v>
      </c>
      <c r="E249" s="3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21"/>
        <v>1.341</v>
      </c>
      <c r="P249" s="3">
        <f t="shared" si="18"/>
        <v>108.14516129032258</v>
      </c>
      <c r="Q249" s="28">
        <f t="shared" si="22"/>
        <v>40430.395995370367</v>
      </c>
      <c r="R249" s="28">
        <f t="shared" si="19"/>
        <v>40466.943749999999</v>
      </c>
      <c r="S249" t="str">
        <f t="shared" si="23"/>
        <v>film &amp; video</v>
      </c>
      <c r="T249" t="str">
        <f t="shared" si="20"/>
        <v>documentary</v>
      </c>
    </row>
    <row r="250" spans="1:20" ht="60" x14ac:dyDescent="0.25">
      <c r="A250">
        <v>248</v>
      </c>
      <c r="B250" s="1" t="s">
        <v>249</v>
      </c>
      <c r="C250" s="1" t="s">
        <v>4358</v>
      </c>
      <c r="D250" s="3">
        <v>85000</v>
      </c>
      <c r="E250" s="3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21"/>
        <v>1.0133294117647058</v>
      </c>
      <c r="P250" s="3">
        <f t="shared" si="18"/>
        <v>589.95205479452056</v>
      </c>
      <c r="Q250" s="28">
        <f t="shared" si="22"/>
        <v>40870.566076388888</v>
      </c>
      <c r="R250" s="28">
        <f t="shared" si="19"/>
        <v>40915.566076388888</v>
      </c>
      <c r="S250" t="str">
        <f t="shared" si="23"/>
        <v>film &amp; video</v>
      </c>
      <c r="T250" t="str">
        <f t="shared" si="20"/>
        <v>documentary</v>
      </c>
    </row>
    <row r="251" spans="1:20" ht="60" x14ac:dyDescent="0.25">
      <c r="A251">
        <v>249</v>
      </c>
      <c r="B251" s="1" t="s">
        <v>250</v>
      </c>
      <c r="C251" s="1" t="s">
        <v>4359</v>
      </c>
      <c r="D251" s="3">
        <v>10000</v>
      </c>
      <c r="E251" s="3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21"/>
        <v>1.1292</v>
      </c>
      <c r="P251" s="3">
        <f t="shared" si="18"/>
        <v>48.051063829787232</v>
      </c>
      <c r="Q251" s="28">
        <f t="shared" si="22"/>
        <v>40332.715509259258</v>
      </c>
      <c r="R251" s="28">
        <f t="shared" si="19"/>
        <v>40412.527777777774</v>
      </c>
      <c r="S251" t="str">
        <f t="shared" si="23"/>
        <v>film &amp; video</v>
      </c>
      <c r="T251" t="str">
        <f t="shared" si="20"/>
        <v>documentary</v>
      </c>
    </row>
    <row r="252" spans="1:20" ht="60" x14ac:dyDescent="0.25">
      <c r="A252">
        <v>250</v>
      </c>
      <c r="B252" s="1" t="s">
        <v>251</v>
      </c>
      <c r="C252" s="1" t="s">
        <v>4360</v>
      </c>
      <c r="D252" s="3">
        <v>30000</v>
      </c>
      <c r="E252" s="3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21"/>
        <v>1.0558333333333334</v>
      </c>
      <c r="P252" s="3">
        <f t="shared" si="18"/>
        <v>72.482837528604122</v>
      </c>
      <c r="Q252" s="28">
        <f t="shared" si="22"/>
        <v>41401.357534722221</v>
      </c>
      <c r="R252" s="28">
        <f t="shared" si="19"/>
        <v>41431.357534722221</v>
      </c>
      <c r="S252" t="str">
        <f t="shared" si="23"/>
        <v>film &amp; video</v>
      </c>
      <c r="T252" t="str">
        <f t="shared" si="20"/>
        <v>documentary</v>
      </c>
    </row>
    <row r="253" spans="1:20" ht="45" x14ac:dyDescent="0.25">
      <c r="A253">
        <v>251</v>
      </c>
      <c r="B253" s="1" t="s">
        <v>252</v>
      </c>
      <c r="C253" s="1" t="s">
        <v>4361</v>
      </c>
      <c r="D253" s="3">
        <v>3500</v>
      </c>
      <c r="E253" s="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21"/>
        <v>1.2557142857142858</v>
      </c>
      <c r="P253" s="3">
        <f t="shared" si="18"/>
        <v>57.077922077922075</v>
      </c>
      <c r="Q253" s="28">
        <f t="shared" si="22"/>
        <v>41013.579236111109</v>
      </c>
      <c r="R253" s="28">
        <f t="shared" si="19"/>
        <v>41045.583333333328</v>
      </c>
      <c r="S253" t="str">
        <f t="shared" si="23"/>
        <v>film &amp; video</v>
      </c>
      <c r="T253" t="str">
        <f t="shared" si="20"/>
        <v>documentary</v>
      </c>
    </row>
    <row r="254" spans="1:20" ht="45" x14ac:dyDescent="0.25">
      <c r="A254">
        <v>252</v>
      </c>
      <c r="B254" s="1" t="s">
        <v>253</v>
      </c>
      <c r="C254" s="1" t="s">
        <v>4362</v>
      </c>
      <c r="D254" s="3">
        <v>5000</v>
      </c>
      <c r="E254" s="3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21"/>
        <v>1.8455999999999999</v>
      </c>
      <c r="P254" s="3">
        <f t="shared" si="18"/>
        <v>85.444444444444443</v>
      </c>
      <c r="Q254" s="28">
        <f t="shared" si="22"/>
        <v>40266.454375000001</v>
      </c>
      <c r="R254" s="28">
        <f t="shared" si="19"/>
        <v>40329.957638888889</v>
      </c>
      <c r="S254" t="str">
        <f t="shared" si="23"/>
        <v>film &amp; video</v>
      </c>
      <c r="T254" t="str">
        <f t="shared" si="20"/>
        <v>documentary</v>
      </c>
    </row>
    <row r="255" spans="1:20" ht="60" x14ac:dyDescent="0.25">
      <c r="A255">
        <v>253</v>
      </c>
      <c r="B255" s="1" t="s">
        <v>254</v>
      </c>
      <c r="C255" s="1" t="s">
        <v>4363</v>
      </c>
      <c r="D255" s="3">
        <v>1500</v>
      </c>
      <c r="E255" s="3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21"/>
        <v>1.0073333333333334</v>
      </c>
      <c r="P255" s="3">
        <f t="shared" si="18"/>
        <v>215.85714285714286</v>
      </c>
      <c r="Q255" s="28">
        <f t="shared" si="22"/>
        <v>40924.44253472222</v>
      </c>
      <c r="R255" s="28">
        <f t="shared" si="19"/>
        <v>40954.44253472222</v>
      </c>
      <c r="S255" t="str">
        <f t="shared" si="23"/>
        <v>film &amp; video</v>
      </c>
      <c r="T255" t="str">
        <f t="shared" si="20"/>
        <v>documentary</v>
      </c>
    </row>
    <row r="256" spans="1:20" ht="45" x14ac:dyDescent="0.25">
      <c r="A256">
        <v>254</v>
      </c>
      <c r="B256" s="1" t="s">
        <v>255</v>
      </c>
      <c r="C256" s="1" t="s">
        <v>4364</v>
      </c>
      <c r="D256" s="3">
        <v>24000</v>
      </c>
      <c r="E256" s="3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21"/>
        <v>1.1694724999999999</v>
      </c>
      <c r="P256" s="3">
        <f t="shared" si="18"/>
        <v>89.38643312101911</v>
      </c>
      <c r="Q256" s="28">
        <f t="shared" si="22"/>
        <v>42263.744328703695</v>
      </c>
      <c r="R256" s="28">
        <f t="shared" si="19"/>
        <v>42293.874999999993</v>
      </c>
      <c r="S256" t="str">
        <f t="shared" si="23"/>
        <v>film &amp; video</v>
      </c>
      <c r="T256" t="str">
        <f t="shared" si="20"/>
        <v>documentary</v>
      </c>
    </row>
    <row r="257" spans="1:20" ht="30" x14ac:dyDescent="0.25">
      <c r="A257">
        <v>255</v>
      </c>
      <c r="B257" s="1" t="s">
        <v>256</v>
      </c>
      <c r="C257" s="1" t="s">
        <v>4365</v>
      </c>
      <c r="D257" s="3">
        <v>8000</v>
      </c>
      <c r="E257" s="3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21"/>
        <v>1.0673325</v>
      </c>
      <c r="P257" s="3">
        <f t="shared" si="18"/>
        <v>45.418404255319146</v>
      </c>
      <c r="Q257" s="28">
        <f t="shared" si="22"/>
        <v>40588.318078703705</v>
      </c>
      <c r="R257" s="28">
        <f t="shared" si="19"/>
        <v>40618.276412037034</v>
      </c>
      <c r="S257" t="str">
        <f t="shared" si="23"/>
        <v>film &amp; video</v>
      </c>
      <c r="T257" t="str">
        <f t="shared" si="20"/>
        <v>documentary</v>
      </c>
    </row>
    <row r="258" spans="1:20" ht="60" x14ac:dyDescent="0.25">
      <c r="A258">
        <v>256</v>
      </c>
      <c r="B258" s="1" t="s">
        <v>257</v>
      </c>
      <c r="C258" s="1" t="s">
        <v>4366</v>
      </c>
      <c r="D258" s="3">
        <v>13000</v>
      </c>
      <c r="E258" s="3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21"/>
        <v>1.391</v>
      </c>
      <c r="P258" s="3">
        <f t="shared" si="18"/>
        <v>65.756363636363631</v>
      </c>
      <c r="Q258" s="28">
        <f t="shared" si="22"/>
        <v>41319.560960648145</v>
      </c>
      <c r="R258" s="28">
        <f t="shared" si="19"/>
        <v>41349.560960648145</v>
      </c>
      <c r="S258" t="str">
        <f t="shared" si="23"/>
        <v>film &amp; video</v>
      </c>
      <c r="T258" t="str">
        <f t="shared" si="20"/>
        <v>documentary</v>
      </c>
    </row>
    <row r="259" spans="1:20" ht="60" x14ac:dyDescent="0.25">
      <c r="A259">
        <v>257</v>
      </c>
      <c r="B259" s="1" t="s">
        <v>258</v>
      </c>
      <c r="C259" s="1" t="s">
        <v>4367</v>
      </c>
      <c r="D259" s="3">
        <v>35000</v>
      </c>
      <c r="E259" s="3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21"/>
        <v>1.0672648571428571</v>
      </c>
      <c r="P259" s="3">
        <f t="shared" ref="P259:P322" si="24">IFERROR(E259/L259,0)</f>
        <v>66.70405357142856</v>
      </c>
      <c r="Q259" s="28">
        <f t="shared" si="22"/>
        <v>42479.418541666666</v>
      </c>
      <c r="R259" s="28">
        <f t="shared" ref="R259:R322" si="25">(I259/86400)+25569+(-5/24)</f>
        <v>42509.418541666666</v>
      </c>
      <c r="S259" t="str">
        <f t="shared" si="23"/>
        <v>film &amp; video</v>
      </c>
      <c r="T259" t="str">
        <f t="shared" ref="T259:T322" si="26">RIGHT(N259,LEN(N259)-FIND("/",N259))</f>
        <v>documentary</v>
      </c>
    </row>
    <row r="260" spans="1:20" ht="60" x14ac:dyDescent="0.25">
      <c r="A260">
        <v>258</v>
      </c>
      <c r="B260" s="1" t="s">
        <v>259</v>
      </c>
      <c r="C260" s="1" t="s">
        <v>4368</v>
      </c>
      <c r="D260" s="3">
        <v>30000</v>
      </c>
      <c r="E260" s="3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ref="O260:O323" si="27">E260/D260</f>
        <v>1.9114</v>
      </c>
      <c r="P260" s="3">
        <f t="shared" si="24"/>
        <v>83.345930232558146</v>
      </c>
      <c r="Q260" s="28">
        <f t="shared" ref="Q260:Q323" si="28">(((J260/60)/60)/24)+DATE(1970,1,1)+(-5/24)</f>
        <v>40681.843356481477</v>
      </c>
      <c r="R260" s="28">
        <f t="shared" si="25"/>
        <v>40711.843356481477</v>
      </c>
      <c r="S260" t="str">
        <f t="shared" ref="S260:S323" si="29">LEFT(N:N,FIND("/",N260)-1)</f>
        <v>film &amp; video</v>
      </c>
      <c r="T260" t="str">
        <f t="shared" si="26"/>
        <v>documentary</v>
      </c>
    </row>
    <row r="261" spans="1:20" ht="60" x14ac:dyDescent="0.25">
      <c r="A261">
        <v>259</v>
      </c>
      <c r="B261" s="1" t="s">
        <v>260</v>
      </c>
      <c r="C261" s="1" t="s">
        <v>4369</v>
      </c>
      <c r="D261" s="3">
        <v>75000</v>
      </c>
      <c r="E261" s="3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7"/>
        <v>1.3193789333333332</v>
      </c>
      <c r="P261" s="3">
        <f t="shared" si="24"/>
        <v>105.04609341825902</v>
      </c>
      <c r="Q261" s="28">
        <f t="shared" si="28"/>
        <v>42072.529733796291</v>
      </c>
      <c r="R261" s="28">
        <f t="shared" si="25"/>
        <v>42102.529733796291</v>
      </c>
      <c r="S261" t="str">
        <f t="shared" si="29"/>
        <v>film &amp; video</v>
      </c>
      <c r="T261" t="str">
        <f t="shared" si="26"/>
        <v>documentary</v>
      </c>
    </row>
    <row r="262" spans="1:20" ht="45" x14ac:dyDescent="0.25">
      <c r="A262">
        <v>260</v>
      </c>
      <c r="B262" s="1" t="s">
        <v>261</v>
      </c>
      <c r="C262" s="1" t="s">
        <v>4370</v>
      </c>
      <c r="D262" s="3">
        <v>10000</v>
      </c>
      <c r="E262" s="3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7"/>
        <v>1.0640000000000001</v>
      </c>
      <c r="P262" s="3">
        <f t="shared" si="24"/>
        <v>120.90909090909091</v>
      </c>
      <c r="Q262" s="28">
        <f t="shared" si="28"/>
        <v>40330.547210648147</v>
      </c>
      <c r="R262" s="28">
        <f t="shared" si="25"/>
        <v>40376.207638888889</v>
      </c>
      <c r="S262" t="str">
        <f t="shared" si="29"/>
        <v>film &amp; video</v>
      </c>
      <c r="T262" t="str">
        <f t="shared" si="26"/>
        <v>documentary</v>
      </c>
    </row>
    <row r="263" spans="1:20" ht="45" x14ac:dyDescent="0.25">
      <c r="A263">
        <v>261</v>
      </c>
      <c r="B263" s="1" t="s">
        <v>262</v>
      </c>
      <c r="C263" s="1" t="s">
        <v>4371</v>
      </c>
      <c r="D263" s="3">
        <v>20000</v>
      </c>
      <c r="E263" s="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7"/>
        <v>1.0740000000000001</v>
      </c>
      <c r="P263" s="3">
        <f t="shared" si="24"/>
        <v>97.63636363636364</v>
      </c>
      <c r="Q263" s="28">
        <f t="shared" si="28"/>
        <v>41017.677129629628</v>
      </c>
      <c r="R263" s="28">
        <f t="shared" si="25"/>
        <v>41067.413194444445</v>
      </c>
      <c r="S263" t="str">
        <f t="shared" si="29"/>
        <v>film &amp; video</v>
      </c>
      <c r="T263" t="str">
        <f t="shared" si="26"/>
        <v>documentary</v>
      </c>
    </row>
    <row r="264" spans="1:20" ht="30" x14ac:dyDescent="0.25">
      <c r="A264">
        <v>262</v>
      </c>
      <c r="B264" s="1" t="s">
        <v>263</v>
      </c>
      <c r="C264" s="1" t="s">
        <v>4372</v>
      </c>
      <c r="D264" s="3">
        <v>2500</v>
      </c>
      <c r="E264" s="3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7"/>
        <v>2.4</v>
      </c>
      <c r="P264" s="3">
        <f t="shared" si="24"/>
        <v>41.379310344827587</v>
      </c>
      <c r="Q264" s="28">
        <f t="shared" si="28"/>
        <v>40555.039675925924</v>
      </c>
      <c r="R264" s="28">
        <f t="shared" si="25"/>
        <v>40600.039675925924</v>
      </c>
      <c r="S264" t="str">
        <f t="shared" si="29"/>
        <v>film &amp; video</v>
      </c>
      <c r="T264" t="str">
        <f t="shared" si="26"/>
        <v>documentary</v>
      </c>
    </row>
    <row r="265" spans="1:20" ht="60" x14ac:dyDescent="0.25">
      <c r="A265">
        <v>263</v>
      </c>
      <c r="B265" s="1" t="s">
        <v>264</v>
      </c>
      <c r="C265" s="1" t="s">
        <v>4373</v>
      </c>
      <c r="D265" s="3">
        <v>25000</v>
      </c>
      <c r="E265" s="3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7"/>
        <v>1.1808107999999999</v>
      </c>
      <c r="P265" s="3">
        <f t="shared" si="24"/>
        <v>30.654485981308412</v>
      </c>
      <c r="Q265" s="28">
        <f t="shared" si="28"/>
        <v>41149.746458333328</v>
      </c>
      <c r="R265" s="28">
        <f t="shared" si="25"/>
        <v>41179.746458333328</v>
      </c>
      <c r="S265" t="str">
        <f t="shared" si="29"/>
        <v>film &amp; video</v>
      </c>
      <c r="T265" t="str">
        <f t="shared" si="26"/>
        <v>documentary</v>
      </c>
    </row>
    <row r="266" spans="1:20" ht="60" x14ac:dyDescent="0.25">
      <c r="A266">
        <v>264</v>
      </c>
      <c r="B266" s="1" t="s">
        <v>265</v>
      </c>
      <c r="C266" s="1" t="s">
        <v>4374</v>
      </c>
      <c r="D266" s="3">
        <v>5000</v>
      </c>
      <c r="E266" s="3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7"/>
        <v>1.1819999999999999</v>
      </c>
      <c r="P266" s="3">
        <f t="shared" si="24"/>
        <v>64.945054945054949</v>
      </c>
      <c r="Q266" s="28">
        <f t="shared" si="28"/>
        <v>41010.411979166667</v>
      </c>
      <c r="R266" s="28">
        <f t="shared" si="25"/>
        <v>41040.411979166667</v>
      </c>
      <c r="S266" t="str">
        <f t="shared" si="29"/>
        <v>film &amp; video</v>
      </c>
      <c r="T266" t="str">
        <f t="shared" si="26"/>
        <v>documentary</v>
      </c>
    </row>
    <row r="267" spans="1:20" ht="60" x14ac:dyDescent="0.25">
      <c r="A267">
        <v>265</v>
      </c>
      <c r="B267" s="1" t="s">
        <v>266</v>
      </c>
      <c r="C267" s="1" t="s">
        <v>4375</v>
      </c>
      <c r="D267" s="3">
        <v>5000</v>
      </c>
      <c r="E267" s="3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7"/>
        <v>1.111</v>
      </c>
      <c r="P267" s="3">
        <f t="shared" si="24"/>
        <v>95.775862068965523</v>
      </c>
      <c r="Q267" s="28">
        <f t="shared" si="28"/>
        <v>40267.037384259253</v>
      </c>
      <c r="R267" s="28">
        <f t="shared" si="25"/>
        <v>40308.636111111111</v>
      </c>
      <c r="S267" t="str">
        <f t="shared" si="29"/>
        <v>film &amp; video</v>
      </c>
      <c r="T267" t="str">
        <f t="shared" si="26"/>
        <v>documentary</v>
      </c>
    </row>
    <row r="268" spans="1:20" ht="60" x14ac:dyDescent="0.25">
      <c r="A268">
        <v>266</v>
      </c>
      <c r="B268" s="1" t="s">
        <v>267</v>
      </c>
      <c r="C268" s="1" t="s">
        <v>4376</v>
      </c>
      <c r="D268" s="3">
        <v>1000</v>
      </c>
      <c r="E268" s="3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7"/>
        <v>1.4550000000000001</v>
      </c>
      <c r="P268" s="3">
        <f t="shared" si="24"/>
        <v>40.416666666666664</v>
      </c>
      <c r="Q268" s="28">
        <f t="shared" si="28"/>
        <v>40204.966516203705</v>
      </c>
      <c r="R268" s="28">
        <f t="shared" si="25"/>
        <v>40290.95208333333</v>
      </c>
      <c r="S268" t="str">
        <f t="shared" si="29"/>
        <v>film &amp; video</v>
      </c>
      <c r="T268" t="str">
        <f t="shared" si="26"/>
        <v>documentary</v>
      </c>
    </row>
    <row r="269" spans="1:20" ht="45" x14ac:dyDescent="0.25">
      <c r="A269">
        <v>267</v>
      </c>
      <c r="B269" s="1" t="s">
        <v>268</v>
      </c>
      <c r="C269" s="1" t="s">
        <v>4377</v>
      </c>
      <c r="D269" s="3">
        <v>9850</v>
      </c>
      <c r="E269" s="3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7"/>
        <v>1.3162883248730965</v>
      </c>
      <c r="P269" s="3">
        <f t="shared" si="24"/>
        <v>78.578424242424248</v>
      </c>
      <c r="Q269" s="28">
        <f t="shared" si="28"/>
        <v>41785.244201388887</v>
      </c>
      <c r="R269" s="28">
        <f t="shared" si="25"/>
        <v>41815.244201388887</v>
      </c>
      <c r="S269" t="str">
        <f t="shared" si="29"/>
        <v>film &amp; video</v>
      </c>
      <c r="T269" t="str">
        <f t="shared" si="26"/>
        <v>documentary</v>
      </c>
    </row>
    <row r="270" spans="1:20" ht="60" x14ac:dyDescent="0.25">
      <c r="A270">
        <v>268</v>
      </c>
      <c r="B270" s="1" t="s">
        <v>269</v>
      </c>
      <c r="C270" s="1" t="s">
        <v>4378</v>
      </c>
      <c r="D270" s="3">
        <v>5000</v>
      </c>
      <c r="E270" s="3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7"/>
        <v>1.1140000000000001</v>
      </c>
      <c r="P270" s="3">
        <f t="shared" si="24"/>
        <v>50.18018018018018</v>
      </c>
      <c r="Q270" s="28">
        <f t="shared" si="28"/>
        <v>40808.944189814814</v>
      </c>
      <c r="R270" s="28">
        <f t="shared" si="25"/>
        <v>40853.985856481479</v>
      </c>
      <c r="S270" t="str">
        <f t="shared" si="29"/>
        <v>film &amp; video</v>
      </c>
      <c r="T270" t="str">
        <f t="shared" si="26"/>
        <v>documentary</v>
      </c>
    </row>
    <row r="271" spans="1:20" ht="60" x14ac:dyDescent="0.25">
      <c r="A271">
        <v>269</v>
      </c>
      <c r="B271" s="1" t="s">
        <v>270</v>
      </c>
      <c r="C271" s="1" t="s">
        <v>4379</v>
      </c>
      <c r="D271" s="3">
        <v>100000</v>
      </c>
      <c r="E271" s="3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7"/>
        <v>1.4723377</v>
      </c>
      <c r="P271" s="3">
        <f t="shared" si="24"/>
        <v>92.251735588972423</v>
      </c>
      <c r="Q271" s="28">
        <f t="shared" si="28"/>
        <v>42757.988680555551</v>
      </c>
      <c r="R271" s="28">
        <f t="shared" si="25"/>
        <v>42787.988680555551</v>
      </c>
      <c r="S271" t="str">
        <f t="shared" si="29"/>
        <v>film &amp; video</v>
      </c>
      <c r="T271" t="str">
        <f t="shared" si="26"/>
        <v>documentary</v>
      </c>
    </row>
    <row r="272" spans="1:20" ht="45" x14ac:dyDescent="0.25">
      <c r="A272">
        <v>270</v>
      </c>
      <c r="B272" s="1" t="s">
        <v>271</v>
      </c>
      <c r="C272" s="1" t="s">
        <v>4380</v>
      </c>
      <c r="D272" s="3">
        <v>2300</v>
      </c>
      <c r="E272" s="3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7"/>
        <v>1.5260869565217392</v>
      </c>
      <c r="P272" s="3">
        <f t="shared" si="24"/>
        <v>57.540983606557376</v>
      </c>
      <c r="Q272" s="28">
        <f t="shared" si="28"/>
        <v>40637.658217592587</v>
      </c>
      <c r="R272" s="28">
        <f t="shared" si="25"/>
        <v>40687.958333333328</v>
      </c>
      <c r="S272" t="str">
        <f t="shared" si="29"/>
        <v>film &amp; video</v>
      </c>
      <c r="T272" t="str">
        <f t="shared" si="26"/>
        <v>documentary</v>
      </c>
    </row>
    <row r="273" spans="1:20" ht="60" x14ac:dyDescent="0.25">
      <c r="A273">
        <v>271</v>
      </c>
      <c r="B273" s="1" t="s">
        <v>272</v>
      </c>
      <c r="C273" s="1" t="s">
        <v>4381</v>
      </c>
      <c r="D273" s="3">
        <v>30000</v>
      </c>
      <c r="E273" s="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7"/>
        <v>1.0468</v>
      </c>
      <c r="P273" s="3">
        <f t="shared" si="24"/>
        <v>109.42160278745645</v>
      </c>
      <c r="Q273" s="28">
        <f t="shared" si="28"/>
        <v>41611.891909722224</v>
      </c>
      <c r="R273" s="28">
        <f t="shared" si="25"/>
        <v>41641.125</v>
      </c>
      <c r="S273" t="str">
        <f t="shared" si="29"/>
        <v>film &amp; video</v>
      </c>
      <c r="T273" t="str">
        <f t="shared" si="26"/>
        <v>documentary</v>
      </c>
    </row>
    <row r="274" spans="1:20" ht="60" x14ac:dyDescent="0.25">
      <c r="A274">
        <v>272</v>
      </c>
      <c r="B274" s="1" t="s">
        <v>273</v>
      </c>
      <c r="C274" s="1" t="s">
        <v>4382</v>
      </c>
      <c r="D274" s="3">
        <v>3000</v>
      </c>
      <c r="E274" s="3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7"/>
        <v>1.7743366666666667</v>
      </c>
      <c r="P274" s="3">
        <f t="shared" si="24"/>
        <v>81.892461538461546</v>
      </c>
      <c r="Q274" s="28">
        <f t="shared" si="28"/>
        <v>40235.692025462959</v>
      </c>
      <c r="R274" s="28">
        <f t="shared" si="25"/>
        <v>40296.575694444444</v>
      </c>
      <c r="S274" t="str">
        <f t="shared" si="29"/>
        <v>film &amp; video</v>
      </c>
      <c r="T274" t="str">
        <f t="shared" si="26"/>
        <v>documentary</v>
      </c>
    </row>
    <row r="275" spans="1:20" ht="60" x14ac:dyDescent="0.25">
      <c r="A275">
        <v>273</v>
      </c>
      <c r="B275" s="1" t="s">
        <v>274</v>
      </c>
      <c r="C275" s="1" t="s">
        <v>4383</v>
      </c>
      <c r="D275" s="3">
        <v>5000</v>
      </c>
      <c r="E275" s="3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7"/>
        <v>1.077758</v>
      </c>
      <c r="P275" s="3">
        <f t="shared" si="24"/>
        <v>45.667711864406776</v>
      </c>
      <c r="Q275" s="28">
        <f t="shared" si="28"/>
        <v>40697.29011574074</v>
      </c>
      <c r="R275" s="28">
        <f t="shared" si="25"/>
        <v>40727.29011574074</v>
      </c>
      <c r="S275" t="str">
        <f t="shared" si="29"/>
        <v>film &amp; video</v>
      </c>
      <c r="T275" t="str">
        <f t="shared" si="26"/>
        <v>documentary</v>
      </c>
    </row>
    <row r="276" spans="1:20" ht="60" x14ac:dyDescent="0.25">
      <c r="A276">
        <v>274</v>
      </c>
      <c r="B276" s="1" t="s">
        <v>275</v>
      </c>
      <c r="C276" s="1" t="s">
        <v>4384</v>
      </c>
      <c r="D276" s="3">
        <v>4000</v>
      </c>
      <c r="E276" s="3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7"/>
        <v>1.56</v>
      </c>
      <c r="P276" s="3">
        <f t="shared" si="24"/>
        <v>55.221238938053098</v>
      </c>
      <c r="Q276" s="28">
        <f t="shared" si="28"/>
        <v>40969.704039351847</v>
      </c>
      <c r="R276" s="28">
        <f t="shared" si="25"/>
        <v>41004.082638888889</v>
      </c>
      <c r="S276" t="str">
        <f t="shared" si="29"/>
        <v>film &amp; video</v>
      </c>
      <c r="T276" t="str">
        <f t="shared" si="26"/>
        <v>documentary</v>
      </c>
    </row>
    <row r="277" spans="1:20" ht="45" x14ac:dyDescent="0.25">
      <c r="A277">
        <v>275</v>
      </c>
      <c r="B277" s="1" t="s">
        <v>276</v>
      </c>
      <c r="C277" s="1" t="s">
        <v>4385</v>
      </c>
      <c r="D277" s="3">
        <v>20000</v>
      </c>
      <c r="E277" s="3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7"/>
        <v>1.08395</v>
      </c>
      <c r="P277" s="3">
        <f t="shared" si="24"/>
        <v>65.298192771084331</v>
      </c>
      <c r="Q277" s="28">
        <f t="shared" si="28"/>
        <v>41192.823680555557</v>
      </c>
      <c r="R277" s="28">
        <f t="shared" si="25"/>
        <v>41222.865347222221</v>
      </c>
      <c r="S277" t="str">
        <f t="shared" si="29"/>
        <v>film &amp; video</v>
      </c>
      <c r="T277" t="str">
        <f t="shared" si="26"/>
        <v>documentary</v>
      </c>
    </row>
    <row r="278" spans="1:20" ht="60" x14ac:dyDescent="0.25">
      <c r="A278">
        <v>276</v>
      </c>
      <c r="B278" s="1" t="s">
        <v>277</v>
      </c>
      <c r="C278" s="1" t="s">
        <v>4386</v>
      </c>
      <c r="D278" s="3">
        <v>4000</v>
      </c>
      <c r="E278" s="3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7"/>
        <v>1.476</v>
      </c>
      <c r="P278" s="3">
        <f t="shared" si="24"/>
        <v>95.225806451612897</v>
      </c>
      <c r="Q278" s="28">
        <f t="shared" si="28"/>
        <v>40966.87354166666</v>
      </c>
      <c r="R278" s="28">
        <f t="shared" si="25"/>
        <v>41026.831874999996</v>
      </c>
      <c r="S278" t="str">
        <f t="shared" si="29"/>
        <v>film &amp; video</v>
      </c>
      <c r="T278" t="str">
        <f t="shared" si="26"/>
        <v>documentary</v>
      </c>
    </row>
    <row r="279" spans="1:20" ht="60" x14ac:dyDescent="0.25">
      <c r="A279">
        <v>277</v>
      </c>
      <c r="B279" s="1" t="s">
        <v>278</v>
      </c>
      <c r="C279" s="1" t="s">
        <v>4387</v>
      </c>
      <c r="D279" s="3">
        <v>65000</v>
      </c>
      <c r="E279" s="3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7"/>
        <v>1.1038153846153846</v>
      </c>
      <c r="P279" s="3">
        <f t="shared" si="24"/>
        <v>75.444794952681391</v>
      </c>
      <c r="Q279" s="28">
        <f t="shared" si="28"/>
        <v>42117.68309027778</v>
      </c>
      <c r="R279" s="28">
        <f t="shared" si="25"/>
        <v>42147.68309027778</v>
      </c>
      <c r="S279" t="str">
        <f t="shared" si="29"/>
        <v>film &amp; video</v>
      </c>
      <c r="T279" t="str">
        <f t="shared" si="26"/>
        <v>documentary</v>
      </c>
    </row>
    <row r="280" spans="1:20" ht="45" x14ac:dyDescent="0.25">
      <c r="A280">
        <v>278</v>
      </c>
      <c r="B280" s="1" t="s">
        <v>279</v>
      </c>
      <c r="C280" s="1" t="s">
        <v>4388</v>
      </c>
      <c r="D280" s="3">
        <v>27000</v>
      </c>
      <c r="E280" s="3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7"/>
        <v>1.5034814814814814</v>
      </c>
      <c r="P280" s="3">
        <f t="shared" si="24"/>
        <v>97.816867469879512</v>
      </c>
      <c r="Q280" s="28">
        <f t="shared" si="28"/>
        <v>41163.832627314812</v>
      </c>
      <c r="R280" s="28">
        <f t="shared" si="25"/>
        <v>41193.832627314812</v>
      </c>
      <c r="S280" t="str">
        <f t="shared" si="29"/>
        <v>film &amp; video</v>
      </c>
      <c r="T280" t="str">
        <f t="shared" si="26"/>
        <v>documentary</v>
      </c>
    </row>
    <row r="281" spans="1:20" ht="60" x14ac:dyDescent="0.25">
      <c r="A281">
        <v>279</v>
      </c>
      <c r="B281" s="1" t="s">
        <v>280</v>
      </c>
      <c r="C281" s="1" t="s">
        <v>4389</v>
      </c>
      <c r="D281" s="3">
        <v>17000</v>
      </c>
      <c r="E281" s="3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7"/>
        <v>1.5731829411764706</v>
      </c>
      <c r="P281" s="3">
        <f t="shared" si="24"/>
        <v>87.685606557377056</v>
      </c>
      <c r="Q281" s="28">
        <f t="shared" si="28"/>
        <v>42759.035833333335</v>
      </c>
      <c r="R281" s="28">
        <f t="shared" si="25"/>
        <v>42792.875694444439</v>
      </c>
      <c r="S281" t="str">
        <f t="shared" si="29"/>
        <v>film &amp; video</v>
      </c>
      <c r="T281" t="str">
        <f t="shared" si="26"/>
        <v>documentary</v>
      </c>
    </row>
    <row r="282" spans="1:20" ht="60" x14ac:dyDescent="0.25">
      <c r="A282">
        <v>280</v>
      </c>
      <c r="B282" s="1" t="s">
        <v>281</v>
      </c>
      <c r="C282" s="1" t="s">
        <v>4390</v>
      </c>
      <c r="D282" s="3">
        <v>75000</v>
      </c>
      <c r="E282" s="3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7"/>
        <v>1.5614399999999999</v>
      </c>
      <c r="P282" s="3">
        <f t="shared" si="24"/>
        <v>54.748948106591868</v>
      </c>
      <c r="Q282" s="28">
        <f t="shared" si="28"/>
        <v>41744.382349537031</v>
      </c>
      <c r="R282" s="28">
        <f t="shared" si="25"/>
        <v>41789.382349537038</v>
      </c>
      <c r="S282" t="str">
        <f t="shared" si="29"/>
        <v>film &amp; video</v>
      </c>
      <c r="T282" t="str">
        <f t="shared" si="26"/>
        <v>documentary</v>
      </c>
    </row>
    <row r="283" spans="1:20" ht="60" x14ac:dyDescent="0.25">
      <c r="A283">
        <v>281</v>
      </c>
      <c r="B283" s="1" t="s">
        <v>282</v>
      </c>
      <c r="C283" s="1" t="s">
        <v>4391</v>
      </c>
      <c r="D283" s="3">
        <v>5500</v>
      </c>
      <c r="E283" s="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7"/>
        <v>1.2058763636363636</v>
      </c>
      <c r="P283" s="3">
        <f t="shared" si="24"/>
        <v>83.953417721518989</v>
      </c>
      <c r="Q283" s="28">
        <f t="shared" si="28"/>
        <v>39949.955011574071</v>
      </c>
      <c r="R283" s="28">
        <f t="shared" si="25"/>
        <v>40035.601388888885</v>
      </c>
      <c r="S283" t="str">
        <f t="shared" si="29"/>
        <v>film &amp; video</v>
      </c>
      <c r="T283" t="str">
        <f t="shared" si="26"/>
        <v>documentary</v>
      </c>
    </row>
    <row r="284" spans="1:20" ht="45" x14ac:dyDescent="0.25">
      <c r="A284">
        <v>282</v>
      </c>
      <c r="B284" s="1" t="s">
        <v>283</v>
      </c>
      <c r="C284" s="1" t="s">
        <v>4392</v>
      </c>
      <c r="D284" s="3">
        <v>45000</v>
      </c>
      <c r="E284" s="3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7"/>
        <v>1.0118888888888888</v>
      </c>
      <c r="P284" s="3">
        <f t="shared" si="24"/>
        <v>254.38547486033519</v>
      </c>
      <c r="Q284" s="28">
        <f t="shared" si="28"/>
        <v>40194.711712962962</v>
      </c>
      <c r="R284" s="28">
        <f t="shared" si="25"/>
        <v>40231.708333333328</v>
      </c>
      <c r="S284" t="str">
        <f t="shared" si="29"/>
        <v>film &amp; video</v>
      </c>
      <c r="T284" t="str">
        <f t="shared" si="26"/>
        <v>documentary</v>
      </c>
    </row>
    <row r="285" spans="1:20" ht="30" x14ac:dyDescent="0.25">
      <c r="A285">
        <v>283</v>
      </c>
      <c r="B285" s="1" t="s">
        <v>284</v>
      </c>
      <c r="C285" s="1" t="s">
        <v>4393</v>
      </c>
      <c r="D285" s="3">
        <v>18000</v>
      </c>
      <c r="E285" s="3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7"/>
        <v>1.142725</v>
      </c>
      <c r="P285" s="3">
        <f t="shared" si="24"/>
        <v>101.8269801980198</v>
      </c>
      <c r="Q285" s="28">
        <f t="shared" si="28"/>
        <v>40675.501666666663</v>
      </c>
      <c r="R285" s="28">
        <f t="shared" si="25"/>
        <v>40694.999305555553</v>
      </c>
      <c r="S285" t="str">
        <f t="shared" si="29"/>
        <v>film &amp; video</v>
      </c>
      <c r="T285" t="str">
        <f t="shared" si="26"/>
        <v>documentary</v>
      </c>
    </row>
    <row r="286" spans="1:20" ht="60" x14ac:dyDescent="0.25">
      <c r="A286">
        <v>284</v>
      </c>
      <c r="B286" s="1" t="s">
        <v>285</v>
      </c>
      <c r="C286" s="1" t="s">
        <v>4394</v>
      </c>
      <c r="D286" s="3">
        <v>40000</v>
      </c>
      <c r="E286" s="3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7"/>
        <v>1.0462615</v>
      </c>
      <c r="P286" s="3">
        <f t="shared" si="24"/>
        <v>55.066394736842106</v>
      </c>
      <c r="Q286" s="28">
        <f t="shared" si="28"/>
        <v>40904.529861111107</v>
      </c>
      <c r="R286" s="28">
        <f t="shared" si="25"/>
        <v>40929.529861111107</v>
      </c>
      <c r="S286" t="str">
        <f t="shared" si="29"/>
        <v>film &amp; video</v>
      </c>
      <c r="T286" t="str">
        <f t="shared" si="26"/>
        <v>documentary</v>
      </c>
    </row>
    <row r="287" spans="1:20" ht="45" x14ac:dyDescent="0.25">
      <c r="A287">
        <v>285</v>
      </c>
      <c r="B287" s="1" t="s">
        <v>286</v>
      </c>
      <c r="C287" s="1" t="s">
        <v>4395</v>
      </c>
      <c r="D287" s="3">
        <v>14000</v>
      </c>
      <c r="E287" s="3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7"/>
        <v>2.2882507142857142</v>
      </c>
      <c r="P287" s="3">
        <f t="shared" si="24"/>
        <v>56.901438721136763</v>
      </c>
      <c r="Q287" s="28">
        <f t="shared" si="28"/>
        <v>41506.547777777778</v>
      </c>
      <c r="R287" s="28">
        <f t="shared" si="25"/>
        <v>41536.547777777778</v>
      </c>
      <c r="S287" t="str">
        <f t="shared" si="29"/>
        <v>film &amp; video</v>
      </c>
      <c r="T287" t="str">
        <f t="shared" si="26"/>
        <v>documentary</v>
      </c>
    </row>
    <row r="288" spans="1:20" ht="60" x14ac:dyDescent="0.25">
      <c r="A288">
        <v>286</v>
      </c>
      <c r="B288" s="1" t="s">
        <v>287</v>
      </c>
      <c r="C288" s="1" t="s">
        <v>4396</v>
      </c>
      <c r="D288" s="3">
        <v>15000</v>
      </c>
      <c r="E288" s="3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7"/>
        <v>1.0915333333333332</v>
      </c>
      <c r="P288" s="3">
        <f t="shared" si="24"/>
        <v>121.28148148148148</v>
      </c>
      <c r="Q288" s="28">
        <f t="shared" si="28"/>
        <v>41313.60791666666</v>
      </c>
      <c r="R288" s="28">
        <f t="shared" si="25"/>
        <v>41358.566249999996</v>
      </c>
      <c r="S288" t="str">
        <f t="shared" si="29"/>
        <v>film &amp; video</v>
      </c>
      <c r="T288" t="str">
        <f t="shared" si="26"/>
        <v>documentary</v>
      </c>
    </row>
    <row r="289" spans="1:20" ht="30" x14ac:dyDescent="0.25">
      <c r="A289">
        <v>287</v>
      </c>
      <c r="B289" s="1" t="s">
        <v>288</v>
      </c>
      <c r="C289" s="1" t="s">
        <v>4397</v>
      </c>
      <c r="D289" s="3">
        <v>15000</v>
      </c>
      <c r="E289" s="3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7"/>
        <v>1.7629999999999999</v>
      </c>
      <c r="P289" s="3">
        <f t="shared" si="24"/>
        <v>91.189655172413794</v>
      </c>
      <c r="Q289" s="28">
        <f t="shared" si="28"/>
        <v>41184.069652777776</v>
      </c>
      <c r="R289" s="28">
        <f t="shared" si="25"/>
        <v>41214.958333333328</v>
      </c>
      <c r="S289" t="str">
        <f t="shared" si="29"/>
        <v>film &amp; video</v>
      </c>
      <c r="T289" t="str">
        <f t="shared" si="26"/>
        <v>documentary</v>
      </c>
    </row>
    <row r="290" spans="1:20" ht="60" x14ac:dyDescent="0.25">
      <c r="A290">
        <v>288</v>
      </c>
      <c r="B290" s="1" t="s">
        <v>289</v>
      </c>
      <c r="C290" s="1" t="s">
        <v>4398</v>
      </c>
      <c r="D290" s="3">
        <v>50000</v>
      </c>
      <c r="E290" s="3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7"/>
        <v>1.0321061999999999</v>
      </c>
      <c r="P290" s="3">
        <f t="shared" si="24"/>
        <v>115.44812080536913</v>
      </c>
      <c r="Q290" s="28">
        <f t="shared" si="28"/>
        <v>41050.960567129623</v>
      </c>
      <c r="R290" s="28">
        <f t="shared" si="25"/>
        <v>41085.960567129623</v>
      </c>
      <c r="S290" t="str">
        <f t="shared" si="29"/>
        <v>film &amp; video</v>
      </c>
      <c r="T290" t="str">
        <f t="shared" si="26"/>
        <v>documentary</v>
      </c>
    </row>
    <row r="291" spans="1:20" ht="60" x14ac:dyDescent="0.25">
      <c r="A291">
        <v>289</v>
      </c>
      <c r="B291" s="1" t="s">
        <v>290</v>
      </c>
      <c r="C291" s="1" t="s">
        <v>4399</v>
      </c>
      <c r="D291" s="3">
        <v>15000</v>
      </c>
      <c r="E291" s="3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7"/>
        <v>1.0482</v>
      </c>
      <c r="P291" s="3">
        <f t="shared" si="24"/>
        <v>67.771551724137936</v>
      </c>
      <c r="Q291" s="28">
        <f t="shared" si="28"/>
        <v>41550.248078703698</v>
      </c>
      <c r="R291" s="28">
        <f t="shared" si="25"/>
        <v>41580.248078703698</v>
      </c>
      <c r="S291" t="str">
        <f t="shared" si="29"/>
        <v>film &amp; video</v>
      </c>
      <c r="T291" t="str">
        <f t="shared" si="26"/>
        <v>documentary</v>
      </c>
    </row>
    <row r="292" spans="1:20" ht="45" x14ac:dyDescent="0.25">
      <c r="A292">
        <v>290</v>
      </c>
      <c r="B292" s="1" t="s">
        <v>291</v>
      </c>
      <c r="C292" s="1" t="s">
        <v>4400</v>
      </c>
      <c r="D292" s="3">
        <v>4500</v>
      </c>
      <c r="E292" s="3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7"/>
        <v>1.0668444444444445</v>
      </c>
      <c r="P292" s="3">
        <f t="shared" si="24"/>
        <v>28.576190476190476</v>
      </c>
      <c r="Q292" s="28">
        <f t="shared" si="28"/>
        <v>40526.160844907405</v>
      </c>
      <c r="R292" s="28">
        <f t="shared" si="25"/>
        <v>40576.124305555553</v>
      </c>
      <c r="S292" t="str">
        <f t="shared" si="29"/>
        <v>film &amp; video</v>
      </c>
      <c r="T292" t="str">
        <f t="shared" si="26"/>
        <v>documentary</v>
      </c>
    </row>
    <row r="293" spans="1:20" ht="45" x14ac:dyDescent="0.25">
      <c r="A293">
        <v>291</v>
      </c>
      <c r="B293" s="1" t="s">
        <v>292</v>
      </c>
      <c r="C293" s="1" t="s">
        <v>4401</v>
      </c>
      <c r="D293" s="3">
        <v>5000</v>
      </c>
      <c r="E293" s="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7"/>
        <v>1.2001999999999999</v>
      </c>
      <c r="P293" s="3">
        <f t="shared" si="24"/>
        <v>46.8828125</v>
      </c>
      <c r="Q293" s="28">
        <f t="shared" si="28"/>
        <v>41376.560717592591</v>
      </c>
      <c r="R293" s="28">
        <f t="shared" si="25"/>
        <v>41394.792361111111</v>
      </c>
      <c r="S293" t="str">
        <f t="shared" si="29"/>
        <v>film &amp; video</v>
      </c>
      <c r="T293" t="str">
        <f t="shared" si="26"/>
        <v>documentary</v>
      </c>
    </row>
    <row r="294" spans="1:20" ht="60" x14ac:dyDescent="0.25">
      <c r="A294">
        <v>292</v>
      </c>
      <c r="B294" s="1" t="s">
        <v>293</v>
      </c>
      <c r="C294" s="1" t="s">
        <v>4402</v>
      </c>
      <c r="D294" s="3">
        <v>75000</v>
      </c>
      <c r="E294" s="3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7"/>
        <v>1.0150693333333334</v>
      </c>
      <c r="P294" s="3">
        <f t="shared" si="24"/>
        <v>154.42231237322514</v>
      </c>
      <c r="Q294" s="28">
        <f t="shared" si="28"/>
        <v>40812.594895833332</v>
      </c>
      <c r="R294" s="28">
        <f t="shared" si="25"/>
        <v>40844.957638888889</v>
      </c>
      <c r="S294" t="str">
        <f t="shared" si="29"/>
        <v>film &amp; video</v>
      </c>
      <c r="T294" t="str">
        <f t="shared" si="26"/>
        <v>documentary</v>
      </c>
    </row>
    <row r="295" spans="1:20" ht="60" x14ac:dyDescent="0.25">
      <c r="A295">
        <v>293</v>
      </c>
      <c r="B295" s="1" t="s">
        <v>294</v>
      </c>
      <c r="C295" s="1" t="s">
        <v>4403</v>
      </c>
      <c r="D295" s="3">
        <v>26000</v>
      </c>
      <c r="E295" s="3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7"/>
        <v>1.0138461538461538</v>
      </c>
      <c r="P295" s="3">
        <f t="shared" si="24"/>
        <v>201.22137404580153</v>
      </c>
      <c r="Q295" s="28">
        <f t="shared" si="28"/>
        <v>41719.459652777776</v>
      </c>
      <c r="R295" s="28">
        <f t="shared" si="25"/>
        <v>41749.459652777776</v>
      </c>
      <c r="S295" t="str">
        <f t="shared" si="29"/>
        <v>film &amp; video</v>
      </c>
      <c r="T295" t="str">
        <f t="shared" si="26"/>
        <v>documentary</v>
      </c>
    </row>
    <row r="296" spans="1:20" ht="90" x14ac:dyDescent="0.25">
      <c r="A296">
        <v>294</v>
      </c>
      <c r="B296" s="1" t="s">
        <v>295</v>
      </c>
      <c r="C296" s="1" t="s">
        <v>4404</v>
      </c>
      <c r="D296" s="3">
        <v>5000</v>
      </c>
      <c r="E296" s="3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7"/>
        <v>1</v>
      </c>
      <c r="P296" s="3">
        <f t="shared" si="24"/>
        <v>100</v>
      </c>
      <c r="Q296" s="28">
        <f t="shared" si="28"/>
        <v>40342.876087962963</v>
      </c>
      <c r="R296" s="28">
        <f t="shared" si="25"/>
        <v>40378.458333333328</v>
      </c>
      <c r="S296" t="str">
        <f t="shared" si="29"/>
        <v>film &amp; video</v>
      </c>
      <c r="T296" t="str">
        <f t="shared" si="26"/>
        <v>documentary</v>
      </c>
    </row>
    <row r="297" spans="1:20" ht="60" x14ac:dyDescent="0.25">
      <c r="A297">
        <v>295</v>
      </c>
      <c r="B297" s="1" t="s">
        <v>296</v>
      </c>
      <c r="C297" s="1" t="s">
        <v>4405</v>
      </c>
      <c r="D297" s="3">
        <v>50000</v>
      </c>
      <c r="E297" s="3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7"/>
        <v>1.3310911999999999</v>
      </c>
      <c r="P297" s="3">
        <f t="shared" si="24"/>
        <v>100.08204511278196</v>
      </c>
      <c r="Q297" s="28">
        <f t="shared" si="28"/>
        <v>41518.796400462961</v>
      </c>
      <c r="R297" s="28">
        <f t="shared" si="25"/>
        <v>41578.791666666664</v>
      </c>
      <c r="S297" t="str">
        <f t="shared" si="29"/>
        <v>film &amp; video</v>
      </c>
      <c r="T297" t="str">
        <f t="shared" si="26"/>
        <v>documentary</v>
      </c>
    </row>
    <row r="298" spans="1:20" ht="45" x14ac:dyDescent="0.25">
      <c r="A298">
        <v>296</v>
      </c>
      <c r="B298" s="1" t="s">
        <v>297</v>
      </c>
      <c r="C298" s="1" t="s">
        <v>4406</v>
      </c>
      <c r="D298" s="3">
        <v>25000</v>
      </c>
      <c r="E298" s="3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7"/>
        <v>1.187262</v>
      </c>
      <c r="P298" s="3">
        <f t="shared" si="24"/>
        <v>230.08953488372092</v>
      </c>
      <c r="Q298" s="28">
        <f t="shared" si="28"/>
        <v>41134.267164351848</v>
      </c>
      <c r="R298" s="28">
        <f t="shared" si="25"/>
        <v>41159.267164351848</v>
      </c>
      <c r="S298" t="str">
        <f t="shared" si="29"/>
        <v>film &amp; video</v>
      </c>
      <c r="T298" t="str">
        <f t="shared" si="26"/>
        <v>documentary</v>
      </c>
    </row>
    <row r="299" spans="1:20" ht="60" x14ac:dyDescent="0.25">
      <c r="A299">
        <v>297</v>
      </c>
      <c r="B299" s="1" t="s">
        <v>298</v>
      </c>
      <c r="C299" s="1" t="s">
        <v>4407</v>
      </c>
      <c r="D299" s="3">
        <v>20000</v>
      </c>
      <c r="E299" s="3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7"/>
        <v>1.0064</v>
      </c>
      <c r="P299" s="3">
        <f t="shared" si="24"/>
        <v>141.74647887323943</v>
      </c>
      <c r="Q299" s="28">
        <f t="shared" si="28"/>
        <v>42089.519687500004</v>
      </c>
      <c r="R299" s="28">
        <f t="shared" si="25"/>
        <v>42124.957638888889</v>
      </c>
      <c r="S299" t="str">
        <f t="shared" si="29"/>
        <v>film &amp; video</v>
      </c>
      <c r="T299" t="str">
        <f t="shared" si="26"/>
        <v>documentary</v>
      </c>
    </row>
    <row r="300" spans="1:20" ht="30" x14ac:dyDescent="0.25">
      <c r="A300">
        <v>298</v>
      </c>
      <c r="B300" s="1" t="s">
        <v>299</v>
      </c>
      <c r="C300" s="1" t="s">
        <v>4408</v>
      </c>
      <c r="D300" s="3">
        <v>126000</v>
      </c>
      <c r="E300" s="3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7"/>
        <v>1.089324126984127</v>
      </c>
      <c r="P300" s="3">
        <f t="shared" si="24"/>
        <v>56.344351395730705</v>
      </c>
      <c r="Q300" s="28">
        <f t="shared" si="28"/>
        <v>41709.255185185182</v>
      </c>
      <c r="R300" s="28">
        <f t="shared" si="25"/>
        <v>41768.666666666664</v>
      </c>
      <c r="S300" t="str">
        <f t="shared" si="29"/>
        <v>film &amp; video</v>
      </c>
      <c r="T300" t="str">
        <f t="shared" si="26"/>
        <v>documentary</v>
      </c>
    </row>
    <row r="301" spans="1:20" ht="60" x14ac:dyDescent="0.25">
      <c r="A301">
        <v>299</v>
      </c>
      <c r="B301" s="1" t="s">
        <v>300</v>
      </c>
      <c r="C301" s="1" t="s">
        <v>4409</v>
      </c>
      <c r="D301" s="3">
        <v>10000</v>
      </c>
      <c r="E301" s="3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7"/>
        <v>1.789525</v>
      </c>
      <c r="P301" s="3">
        <f t="shared" si="24"/>
        <v>73.341188524590166</v>
      </c>
      <c r="Q301" s="28">
        <f t="shared" si="28"/>
        <v>40469.016898148147</v>
      </c>
      <c r="R301" s="28">
        <f t="shared" si="25"/>
        <v>40499.058564814812</v>
      </c>
      <c r="S301" t="str">
        <f t="shared" si="29"/>
        <v>film &amp; video</v>
      </c>
      <c r="T301" t="str">
        <f t="shared" si="26"/>
        <v>documentary</v>
      </c>
    </row>
    <row r="302" spans="1:20" ht="60" x14ac:dyDescent="0.25">
      <c r="A302">
        <v>300</v>
      </c>
      <c r="B302" s="1" t="s">
        <v>301</v>
      </c>
      <c r="C302" s="1" t="s">
        <v>4410</v>
      </c>
      <c r="D302" s="3">
        <v>25000</v>
      </c>
      <c r="E302" s="3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7"/>
        <v>1.0172264</v>
      </c>
      <c r="P302" s="3">
        <f t="shared" si="24"/>
        <v>85.337785234899329</v>
      </c>
      <c r="Q302" s="28">
        <f t="shared" si="28"/>
        <v>40626.751597222217</v>
      </c>
      <c r="R302" s="28">
        <f t="shared" si="25"/>
        <v>40657.751597222217</v>
      </c>
      <c r="S302" t="str">
        <f t="shared" si="29"/>
        <v>film &amp; video</v>
      </c>
      <c r="T302" t="str">
        <f t="shared" si="26"/>
        <v>documentary</v>
      </c>
    </row>
    <row r="303" spans="1:20" ht="45" x14ac:dyDescent="0.25">
      <c r="A303">
        <v>301</v>
      </c>
      <c r="B303" s="1" t="s">
        <v>302</v>
      </c>
      <c r="C303" s="1" t="s">
        <v>4411</v>
      </c>
      <c r="D303" s="3">
        <v>13000</v>
      </c>
      <c r="E303" s="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7"/>
        <v>1.1873499999999999</v>
      </c>
      <c r="P303" s="3">
        <f t="shared" si="24"/>
        <v>61.496215139442228</v>
      </c>
      <c r="Q303" s="28">
        <f t="shared" si="28"/>
        <v>41312.529340277775</v>
      </c>
      <c r="R303" s="28">
        <f t="shared" si="25"/>
        <v>41352.487673611111</v>
      </c>
      <c r="S303" t="str">
        <f t="shared" si="29"/>
        <v>film &amp; video</v>
      </c>
      <c r="T303" t="str">
        <f t="shared" si="26"/>
        <v>documentary</v>
      </c>
    </row>
    <row r="304" spans="1:20" ht="60" x14ac:dyDescent="0.25">
      <c r="A304">
        <v>302</v>
      </c>
      <c r="B304" s="1" t="s">
        <v>303</v>
      </c>
      <c r="C304" s="1" t="s">
        <v>4412</v>
      </c>
      <c r="D304" s="3">
        <v>10000</v>
      </c>
      <c r="E304" s="3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7"/>
        <v>1.0045999999999999</v>
      </c>
      <c r="P304" s="3">
        <f t="shared" si="24"/>
        <v>93.018518518518519</v>
      </c>
      <c r="Q304" s="28">
        <f t="shared" si="28"/>
        <v>40933.648587962962</v>
      </c>
      <c r="R304" s="28">
        <f t="shared" si="25"/>
        <v>40963.648587962962</v>
      </c>
      <c r="S304" t="str">
        <f t="shared" si="29"/>
        <v>film &amp; video</v>
      </c>
      <c r="T304" t="str">
        <f t="shared" si="26"/>
        <v>documentary</v>
      </c>
    </row>
    <row r="305" spans="1:20" ht="45" x14ac:dyDescent="0.25">
      <c r="A305">
        <v>303</v>
      </c>
      <c r="B305" s="1" t="s">
        <v>304</v>
      </c>
      <c r="C305" s="1" t="s">
        <v>4413</v>
      </c>
      <c r="D305" s="3">
        <v>3000</v>
      </c>
      <c r="E305" s="3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7"/>
        <v>1.3746666666666667</v>
      </c>
      <c r="P305" s="3">
        <f t="shared" si="24"/>
        <v>50.292682926829265</v>
      </c>
      <c r="Q305" s="28">
        <f t="shared" si="28"/>
        <v>41031.862800925926</v>
      </c>
      <c r="R305" s="28">
        <f t="shared" si="25"/>
        <v>41061.862800925919</v>
      </c>
      <c r="S305" t="str">
        <f t="shared" si="29"/>
        <v>film &amp; video</v>
      </c>
      <c r="T305" t="str">
        <f t="shared" si="26"/>
        <v>documentary</v>
      </c>
    </row>
    <row r="306" spans="1:20" ht="30" x14ac:dyDescent="0.25">
      <c r="A306">
        <v>304</v>
      </c>
      <c r="B306" s="1" t="s">
        <v>305</v>
      </c>
      <c r="C306" s="1" t="s">
        <v>4414</v>
      </c>
      <c r="D306" s="3">
        <v>3400</v>
      </c>
      <c r="E306" s="3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7"/>
        <v>2.3164705882352941</v>
      </c>
      <c r="P306" s="3">
        <f t="shared" si="24"/>
        <v>106.43243243243244</v>
      </c>
      <c r="Q306" s="28">
        <f t="shared" si="28"/>
        <v>41113.88653935185</v>
      </c>
      <c r="R306" s="28">
        <f t="shared" si="25"/>
        <v>41152.875</v>
      </c>
      <c r="S306" t="str">
        <f t="shared" si="29"/>
        <v>film &amp; video</v>
      </c>
      <c r="T306" t="str">
        <f t="shared" si="26"/>
        <v>documentary</v>
      </c>
    </row>
    <row r="307" spans="1:20" ht="45" x14ac:dyDescent="0.25">
      <c r="A307">
        <v>305</v>
      </c>
      <c r="B307" s="1" t="s">
        <v>306</v>
      </c>
      <c r="C307" s="1" t="s">
        <v>4415</v>
      </c>
      <c r="D307" s="3">
        <v>7500</v>
      </c>
      <c r="E307" s="3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7"/>
        <v>1.3033333333333332</v>
      </c>
      <c r="P307" s="3">
        <f t="shared" si="24"/>
        <v>51.719576719576722</v>
      </c>
      <c r="Q307" s="28">
        <f t="shared" si="28"/>
        <v>40948.421863425923</v>
      </c>
      <c r="R307" s="28">
        <f t="shared" si="25"/>
        <v>40978.421863425923</v>
      </c>
      <c r="S307" t="str">
        <f t="shared" si="29"/>
        <v>film &amp; video</v>
      </c>
      <c r="T307" t="str">
        <f t="shared" si="26"/>
        <v>documentary</v>
      </c>
    </row>
    <row r="308" spans="1:20" ht="30" x14ac:dyDescent="0.25">
      <c r="A308">
        <v>306</v>
      </c>
      <c r="B308" s="1" t="s">
        <v>307</v>
      </c>
      <c r="C308" s="1" t="s">
        <v>4416</v>
      </c>
      <c r="D308" s="3">
        <v>1000</v>
      </c>
      <c r="E308" s="3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7"/>
        <v>2.9289999999999998</v>
      </c>
      <c r="P308" s="3">
        <f t="shared" si="24"/>
        <v>36.612499999999997</v>
      </c>
      <c r="Q308" s="28">
        <f t="shared" si="28"/>
        <v>41333.628854166665</v>
      </c>
      <c r="R308" s="28">
        <f t="shared" si="25"/>
        <v>41353.587187499994</v>
      </c>
      <c r="S308" t="str">
        <f t="shared" si="29"/>
        <v>film &amp; video</v>
      </c>
      <c r="T308" t="str">
        <f t="shared" si="26"/>
        <v>documentary</v>
      </c>
    </row>
    <row r="309" spans="1:20" x14ac:dyDescent="0.25">
      <c r="A309">
        <v>307</v>
      </c>
      <c r="B309" s="1" t="s">
        <v>308</v>
      </c>
      <c r="C309" s="1" t="s">
        <v>4417</v>
      </c>
      <c r="D309" s="3">
        <v>22000</v>
      </c>
      <c r="E309" s="3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7"/>
        <v>1.1131818181818183</v>
      </c>
      <c r="P309" s="3">
        <f t="shared" si="24"/>
        <v>42.517361111111114</v>
      </c>
      <c r="Q309" s="28">
        <f t="shared" si="28"/>
        <v>41282.736122685179</v>
      </c>
      <c r="R309" s="28">
        <f t="shared" si="25"/>
        <v>41312.736122685186</v>
      </c>
      <c r="S309" t="str">
        <f t="shared" si="29"/>
        <v>film &amp; video</v>
      </c>
      <c r="T309" t="str">
        <f t="shared" si="26"/>
        <v>documentary</v>
      </c>
    </row>
    <row r="310" spans="1:20" ht="60" x14ac:dyDescent="0.25">
      <c r="A310">
        <v>308</v>
      </c>
      <c r="B310" s="1" t="s">
        <v>309</v>
      </c>
      <c r="C310" s="1" t="s">
        <v>4418</v>
      </c>
      <c r="D310" s="3">
        <v>12000</v>
      </c>
      <c r="E310" s="3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7"/>
        <v>1.0556666666666668</v>
      </c>
      <c r="P310" s="3">
        <f t="shared" si="24"/>
        <v>62.712871287128714</v>
      </c>
      <c r="Q310" s="28">
        <f t="shared" si="28"/>
        <v>40567.486226851848</v>
      </c>
      <c r="R310" s="28">
        <f t="shared" si="25"/>
        <v>40612.486226851848</v>
      </c>
      <c r="S310" t="str">
        <f t="shared" si="29"/>
        <v>film &amp; video</v>
      </c>
      <c r="T310" t="str">
        <f t="shared" si="26"/>
        <v>documentary</v>
      </c>
    </row>
    <row r="311" spans="1:20" ht="60" x14ac:dyDescent="0.25">
      <c r="A311">
        <v>309</v>
      </c>
      <c r="B311" s="1" t="s">
        <v>310</v>
      </c>
      <c r="C311" s="1" t="s">
        <v>4419</v>
      </c>
      <c r="D311" s="3">
        <v>18000</v>
      </c>
      <c r="E311" s="3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7"/>
        <v>1.1894444444444445</v>
      </c>
      <c r="P311" s="3">
        <f t="shared" si="24"/>
        <v>89.957983193277315</v>
      </c>
      <c r="Q311" s="28">
        <f t="shared" si="28"/>
        <v>41134.543217592589</v>
      </c>
      <c r="R311" s="28">
        <f t="shared" si="25"/>
        <v>41155.543217592589</v>
      </c>
      <c r="S311" t="str">
        <f t="shared" si="29"/>
        <v>film &amp; video</v>
      </c>
      <c r="T311" t="str">
        <f t="shared" si="26"/>
        <v>documentary</v>
      </c>
    </row>
    <row r="312" spans="1:20" ht="45" x14ac:dyDescent="0.25">
      <c r="A312">
        <v>310</v>
      </c>
      <c r="B312" s="1" t="s">
        <v>311</v>
      </c>
      <c r="C312" s="1" t="s">
        <v>4420</v>
      </c>
      <c r="D312" s="3">
        <v>1000</v>
      </c>
      <c r="E312" s="3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7"/>
        <v>1.04129</v>
      </c>
      <c r="P312" s="3">
        <f t="shared" si="24"/>
        <v>28.924722222222222</v>
      </c>
      <c r="Q312" s="28">
        <f t="shared" si="28"/>
        <v>40820.974803240737</v>
      </c>
      <c r="R312" s="28">
        <f t="shared" si="25"/>
        <v>40835.875</v>
      </c>
      <c r="S312" t="str">
        <f t="shared" si="29"/>
        <v>film &amp; video</v>
      </c>
      <c r="T312" t="str">
        <f t="shared" si="26"/>
        <v>documentary</v>
      </c>
    </row>
    <row r="313" spans="1:20" ht="45" x14ac:dyDescent="0.25">
      <c r="A313">
        <v>311</v>
      </c>
      <c r="B313" s="1" t="s">
        <v>312</v>
      </c>
      <c r="C313" s="1" t="s">
        <v>4421</v>
      </c>
      <c r="D313" s="3">
        <v>20000</v>
      </c>
      <c r="E313" s="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7"/>
        <v>1.0410165</v>
      </c>
      <c r="P313" s="3">
        <f t="shared" si="24"/>
        <v>138.8022</v>
      </c>
      <c r="Q313" s="28">
        <f t="shared" si="28"/>
        <v>40868.011481481481</v>
      </c>
      <c r="R313" s="28">
        <f t="shared" si="25"/>
        <v>40909.124305555553</v>
      </c>
      <c r="S313" t="str">
        <f t="shared" si="29"/>
        <v>film &amp; video</v>
      </c>
      <c r="T313" t="str">
        <f t="shared" si="26"/>
        <v>documentary</v>
      </c>
    </row>
    <row r="314" spans="1:20" ht="60" x14ac:dyDescent="0.25">
      <c r="A314">
        <v>312</v>
      </c>
      <c r="B314" s="1" t="s">
        <v>313</v>
      </c>
      <c r="C314" s="1" t="s">
        <v>4422</v>
      </c>
      <c r="D314" s="3">
        <v>8000</v>
      </c>
      <c r="E314" s="3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7"/>
        <v>1.1187499999999999</v>
      </c>
      <c r="P314" s="3">
        <f t="shared" si="24"/>
        <v>61.301369863013697</v>
      </c>
      <c r="Q314" s="28">
        <f t="shared" si="28"/>
        <v>41348.669351851851</v>
      </c>
      <c r="R314" s="28">
        <f t="shared" si="25"/>
        <v>41378.669351851851</v>
      </c>
      <c r="S314" t="str">
        <f t="shared" si="29"/>
        <v>film &amp; video</v>
      </c>
      <c r="T314" t="str">
        <f t="shared" si="26"/>
        <v>documentary</v>
      </c>
    </row>
    <row r="315" spans="1:20" ht="60" x14ac:dyDescent="0.25">
      <c r="A315">
        <v>313</v>
      </c>
      <c r="B315" s="1" t="s">
        <v>314</v>
      </c>
      <c r="C315" s="1" t="s">
        <v>4423</v>
      </c>
      <c r="D315" s="3">
        <v>17000</v>
      </c>
      <c r="E315" s="3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7"/>
        <v>1.0473529411764706</v>
      </c>
      <c r="P315" s="3">
        <f t="shared" si="24"/>
        <v>80.202702702702709</v>
      </c>
      <c r="Q315" s="28">
        <f t="shared" si="28"/>
        <v>40357.019606481481</v>
      </c>
      <c r="R315" s="28">
        <f t="shared" si="25"/>
        <v>40401.457638888889</v>
      </c>
      <c r="S315" t="str">
        <f t="shared" si="29"/>
        <v>film &amp; video</v>
      </c>
      <c r="T315" t="str">
        <f t="shared" si="26"/>
        <v>documentary</v>
      </c>
    </row>
    <row r="316" spans="1:20" ht="60" x14ac:dyDescent="0.25">
      <c r="A316">
        <v>314</v>
      </c>
      <c r="B316" s="1" t="s">
        <v>315</v>
      </c>
      <c r="C316" s="1" t="s">
        <v>4424</v>
      </c>
      <c r="D316" s="3">
        <v>1000</v>
      </c>
      <c r="E316" s="3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7"/>
        <v>3.8515000000000001</v>
      </c>
      <c r="P316" s="3">
        <f t="shared" si="24"/>
        <v>32.095833333333331</v>
      </c>
      <c r="Q316" s="28">
        <f t="shared" si="28"/>
        <v>41304.624861111108</v>
      </c>
      <c r="R316" s="28">
        <f t="shared" si="25"/>
        <v>41334.624861111108</v>
      </c>
      <c r="S316" t="str">
        <f t="shared" si="29"/>
        <v>film &amp; video</v>
      </c>
      <c r="T316" t="str">
        <f t="shared" si="26"/>
        <v>documentary</v>
      </c>
    </row>
    <row r="317" spans="1:20" ht="45" x14ac:dyDescent="0.25">
      <c r="A317">
        <v>315</v>
      </c>
      <c r="B317" s="1" t="s">
        <v>316</v>
      </c>
      <c r="C317" s="1" t="s">
        <v>4425</v>
      </c>
      <c r="D317" s="3">
        <v>25000</v>
      </c>
      <c r="E317" s="3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7"/>
        <v>1.01248</v>
      </c>
      <c r="P317" s="3">
        <f t="shared" si="24"/>
        <v>200.88888888888889</v>
      </c>
      <c r="Q317" s="28">
        <f t="shared" si="28"/>
        <v>41113.564050925925</v>
      </c>
      <c r="R317" s="28">
        <f t="shared" si="25"/>
        <v>41143.564050925925</v>
      </c>
      <c r="S317" t="str">
        <f t="shared" si="29"/>
        <v>film &amp; video</v>
      </c>
      <c r="T317" t="str">
        <f t="shared" si="26"/>
        <v>documentary</v>
      </c>
    </row>
    <row r="318" spans="1:20" ht="45" x14ac:dyDescent="0.25">
      <c r="A318">
        <v>316</v>
      </c>
      <c r="B318" s="1" t="s">
        <v>317</v>
      </c>
      <c r="C318" s="1" t="s">
        <v>4426</v>
      </c>
      <c r="D318" s="3">
        <v>15000</v>
      </c>
      <c r="E318" s="3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7"/>
        <v>1.1377333333333333</v>
      </c>
      <c r="P318" s="3">
        <f t="shared" si="24"/>
        <v>108.01265822784811</v>
      </c>
      <c r="Q318" s="28">
        <f t="shared" si="28"/>
        <v>41950.715243055551</v>
      </c>
      <c r="R318" s="28">
        <f t="shared" si="25"/>
        <v>41983.999305555553</v>
      </c>
      <c r="S318" t="str">
        <f t="shared" si="29"/>
        <v>film &amp; video</v>
      </c>
      <c r="T318" t="str">
        <f t="shared" si="26"/>
        <v>documentary</v>
      </c>
    </row>
    <row r="319" spans="1:20" ht="45" x14ac:dyDescent="0.25">
      <c r="A319">
        <v>317</v>
      </c>
      <c r="B319" s="1" t="s">
        <v>318</v>
      </c>
      <c r="C319" s="1" t="s">
        <v>4427</v>
      </c>
      <c r="D319" s="3">
        <v>30000</v>
      </c>
      <c r="E319" s="3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7"/>
        <v>1.0080333333333333</v>
      </c>
      <c r="P319" s="3">
        <f t="shared" si="24"/>
        <v>95.699367088607602</v>
      </c>
      <c r="Q319" s="28">
        <f t="shared" si="28"/>
        <v>41589.468553240738</v>
      </c>
      <c r="R319" s="28">
        <f t="shared" si="25"/>
        <v>41619.468553240738</v>
      </c>
      <c r="S319" t="str">
        <f t="shared" si="29"/>
        <v>film &amp; video</v>
      </c>
      <c r="T319" t="str">
        <f t="shared" si="26"/>
        <v>documentary</v>
      </c>
    </row>
    <row r="320" spans="1:20" ht="45" x14ac:dyDescent="0.25">
      <c r="A320">
        <v>318</v>
      </c>
      <c r="B320" s="1" t="s">
        <v>319</v>
      </c>
      <c r="C320" s="1" t="s">
        <v>4428</v>
      </c>
      <c r="D320" s="3">
        <v>5000</v>
      </c>
      <c r="E320" s="3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7"/>
        <v>2.8332000000000002</v>
      </c>
      <c r="P320" s="3">
        <f t="shared" si="24"/>
        <v>49.880281690140848</v>
      </c>
      <c r="Q320" s="28">
        <f t="shared" si="28"/>
        <v>41329.830451388887</v>
      </c>
      <c r="R320" s="28">
        <f t="shared" si="25"/>
        <v>41359.788784722223</v>
      </c>
      <c r="S320" t="str">
        <f t="shared" si="29"/>
        <v>film &amp; video</v>
      </c>
      <c r="T320" t="str">
        <f t="shared" si="26"/>
        <v>documentary</v>
      </c>
    </row>
    <row r="321" spans="1:20" ht="60" x14ac:dyDescent="0.25">
      <c r="A321">
        <v>319</v>
      </c>
      <c r="B321" s="1" t="s">
        <v>320</v>
      </c>
      <c r="C321" s="1" t="s">
        <v>4429</v>
      </c>
      <c r="D321" s="3">
        <v>5000</v>
      </c>
      <c r="E321" s="3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7"/>
        <v>1.1268</v>
      </c>
      <c r="P321" s="3">
        <f t="shared" si="24"/>
        <v>110.47058823529412</v>
      </c>
      <c r="Q321" s="28">
        <f t="shared" si="28"/>
        <v>40123.629965277774</v>
      </c>
      <c r="R321" s="28">
        <f t="shared" si="25"/>
        <v>40211.124305555553</v>
      </c>
      <c r="S321" t="str">
        <f t="shared" si="29"/>
        <v>film &amp; video</v>
      </c>
      <c r="T321" t="str">
        <f t="shared" si="26"/>
        <v>documentary</v>
      </c>
    </row>
    <row r="322" spans="1:20" ht="60" x14ac:dyDescent="0.25">
      <c r="A322">
        <v>320</v>
      </c>
      <c r="B322" s="1" t="s">
        <v>321</v>
      </c>
      <c r="C322" s="1" t="s">
        <v>4430</v>
      </c>
      <c r="D322" s="3">
        <v>20000</v>
      </c>
      <c r="E322" s="3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7"/>
        <v>1.0658000000000001</v>
      </c>
      <c r="P322" s="3">
        <f t="shared" si="24"/>
        <v>134.91139240506328</v>
      </c>
      <c r="Q322" s="28">
        <f t="shared" si="28"/>
        <v>42331.34297453703</v>
      </c>
      <c r="R322" s="28">
        <f t="shared" si="25"/>
        <v>42360.749999999993</v>
      </c>
      <c r="S322" t="str">
        <f t="shared" si="29"/>
        <v>film &amp; video</v>
      </c>
      <c r="T322" t="str">
        <f t="shared" si="26"/>
        <v>documentary</v>
      </c>
    </row>
    <row r="323" spans="1:20" ht="45" x14ac:dyDescent="0.25">
      <c r="A323">
        <v>321</v>
      </c>
      <c r="B323" s="1" t="s">
        <v>322</v>
      </c>
      <c r="C323" s="1" t="s">
        <v>4431</v>
      </c>
      <c r="D323" s="3">
        <v>35000</v>
      </c>
      <c r="E323" s="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27"/>
        <v>1.0266285714285714</v>
      </c>
      <c r="P323" s="3">
        <f t="shared" ref="P323:P386" si="30">IFERROR(E323/L323,0)</f>
        <v>106.62314540059347</v>
      </c>
      <c r="Q323" s="28">
        <f t="shared" si="28"/>
        <v>42647.238263888888</v>
      </c>
      <c r="R323" s="28">
        <f t="shared" ref="R323:R386" si="31">(I323/86400)+25569+(-5/24)</f>
        <v>42682.279930555553</v>
      </c>
      <c r="S323" t="str">
        <f t="shared" si="29"/>
        <v>film &amp; video</v>
      </c>
      <c r="T323" t="str">
        <f t="shared" ref="T323:T386" si="32">RIGHT(N323,LEN(N323)-FIND("/",N323))</f>
        <v>documentary</v>
      </c>
    </row>
    <row r="324" spans="1:20" ht="45" x14ac:dyDescent="0.25">
      <c r="A324">
        <v>322</v>
      </c>
      <c r="B324" s="1" t="s">
        <v>323</v>
      </c>
      <c r="C324" s="1" t="s">
        <v>4432</v>
      </c>
      <c r="D324" s="3">
        <v>25000</v>
      </c>
      <c r="E324" s="3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ref="O324:O387" si="33">E324/D324</f>
        <v>1.0791200000000001</v>
      </c>
      <c r="P324" s="3">
        <f t="shared" si="30"/>
        <v>145.04301075268816</v>
      </c>
      <c r="Q324" s="28">
        <f t="shared" ref="Q324:Q387" si="34">(((J324/60)/60)/24)+DATE(1970,1,1)+(-5/24)</f>
        <v>42473.361666666664</v>
      </c>
      <c r="R324" s="28">
        <f t="shared" si="31"/>
        <v>42503.361666666664</v>
      </c>
      <c r="S324" t="str">
        <f t="shared" ref="S324:S387" si="35">LEFT(N:N,FIND("/",N324)-1)</f>
        <v>film &amp; video</v>
      </c>
      <c r="T324" t="str">
        <f t="shared" si="32"/>
        <v>documentary</v>
      </c>
    </row>
    <row r="325" spans="1:20" ht="60" x14ac:dyDescent="0.25">
      <c r="A325">
        <v>323</v>
      </c>
      <c r="B325" s="1" t="s">
        <v>324</v>
      </c>
      <c r="C325" s="1" t="s">
        <v>4433</v>
      </c>
      <c r="D325" s="3">
        <v>5400</v>
      </c>
      <c r="E325" s="3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3"/>
        <v>1.2307407407407407</v>
      </c>
      <c r="P325" s="3">
        <f t="shared" si="30"/>
        <v>114.58620689655173</v>
      </c>
      <c r="Q325" s="28">
        <f t="shared" si="34"/>
        <v>42697.113032407404</v>
      </c>
      <c r="R325" s="28">
        <f t="shared" si="31"/>
        <v>42725.124305555553</v>
      </c>
      <c r="S325" t="str">
        <f t="shared" si="35"/>
        <v>film &amp; video</v>
      </c>
      <c r="T325" t="str">
        <f t="shared" si="32"/>
        <v>documentary</v>
      </c>
    </row>
    <row r="326" spans="1:20" ht="45" x14ac:dyDescent="0.25">
      <c r="A326">
        <v>324</v>
      </c>
      <c r="B326" s="1" t="s">
        <v>325</v>
      </c>
      <c r="C326" s="1" t="s">
        <v>4434</v>
      </c>
      <c r="D326" s="3">
        <v>8500</v>
      </c>
      <c r="E326" s="3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3"/>
        <v>1.016</v>
      </c>
      <c r="P326" s="3">
        <f t="shared" si="30"/>
        <v>105.3170731707317</v>
      </c>
      <c r="Q326" s="28">
        <f t="shared" si="34"/>
        <v>42184.417916666665</v>
      </c>
      <c r="R326" s="28">
        <f t="shared" si="31"/>
        <v>42217.417916666665</v>
      </c>
      <c r="S326" t="str">
        <f t="shared" si="35"/>
        <v>film &amp; video</v>
      </c>
      <c r="T326" t="str">
        <f t="shared" si="32"/>
        <v>documentary</v>
      </c>
    </row>
    <row r="327" spans="1:20" ht="45" x14ac:dyDescent="0.25">
      <c r="A327">
        <v>325</v>
      </c>
      <c r="B327" s="1" t="s">
        <v>326</v>
      </c>
      <c r="C327" s="1" t="s">
        <v>4435</v>
      </c>
      <c r="D327" s="3">
        <v>50000</v>
      </c>
      <c r="E327" s="3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3"/>
        <v>1.04396</v>
      </c>
      <c r="P327" s="3">
        <f t="shared" si="30"/>
        <v>70.921195652173907</v>
      </c>
      <c r="Q327" s="28">
        <f t="shared" si="34"/>
        <v>42688.979548611103</v>
      </c>
      <c r="R327" s="28">
        <f t="shared" si="31"/>
        <v>42723.979548611103</v>
      </c>
      <c r="S327" t="str">
        <f t="shared" si="35"/>
        <v>film &amp; video</v>
      </c>
      <c r="T327" t="str">
        <f t="shared" si="32"/>
        <v>documentary</v>
      </c>
    </row>
    <row r="328" spans="1:20" ht="45" x14ac:dyDescent="0.25">
      <c r="A328">
        <v>326</v>
      </c>
      <c r="B328" s="1" t="s">
        <v>327</v>
      </c>
      <c r="C328" s="1" t="s">
        <v>4436</v>
      </c>
      <c r="D328" s="3">
        <v>150000</v>
      </c>
      <c r="E328" s="3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3"/>
        <v>1.1292973333333334</v>
      </c>
      <c r="P328" s="3">
        <f t="shared" si="30"/>
        <v>147.17167680278018</v>
      </c>
      <c r="Q328" s="28">
        <f t="shared" si="34"/>
        <v>42775.106550925928</v>
      </c>
      <c r="R328" s="28">
        <f t="shared" si="31"/>
        <v>42808.747916666667</v>
      </c>
      <c r="S328" t="str">
        <f t="shared" si="35"/>
        <v>film &amp; video</v>
      </c>
      <c r="T328" t="str">
        <f t="shared" si="32"/>
        <v>documentary</v>
      </c>
    </row>
    <row r="329" spans="1:20" ht="60" x14ac:dyDescent="0.25">
      <c r="A329">
        <v>327</v>
      </c>
      <c r="B329" s="1" t="s">
        <v>328</v>
      </c>
      <c r="C329" s="1" t="s">
        <v>4437</v>
      </c>
      <c r="D329" s="3">
        <v>4000</v>
      </c>
      <c r="E329" s="3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3"/>
        <v>1.3640000000000001</v>
      </c>
      <c r="P329" s="3">
        <f t="shared" si="30"/>
        <v>160.47058823529412</v>
      </c>
      <c r="Q329" s="28">
        <f t="shared" si="34"/>
        <v>42058.026956018519</v>
      </c>
      <c r="R329" s="28">
        <f t="shared" si="31"/>
        <v>42085.124999999993</v>
      </c>
      <c r="S329" t="str">
        <f t="shared" si="35"/>
        <v>film &amp; video</v>
      </c>
      <c r="T329" t="str">
        <f t="shared" si="32"/>
        <v>documentary</v>
      </c>
    </row>
    <row r="330" spans="1:20" ht="45" x14ac:dyDescent="0.25">
      <c r="A330">
        <v>328</v>
      </c>
      <c r="B330" s="1" t="s">
        <v>329</v>
      </c>
      <c r="C330" s="1" t="s">
        <v>4438</v>
      </c>
      <c r="D330" s="3">
        <v>75000</v>
      </c>
      <c r="E330" s="3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3"/>
        <v>1.036144</v>
      </c>
      <c r="P330" s="3">
        <f t="shared" si="30"/>
        <v>156.04578313253012</v>
      </c>
      <c r="Q330" s="28">
        <f t="shared" si="34"/>
        <v>42278.738287037035</v>
      </c>
      <c r="R330" s="28">
        <f t="shared" si="31"/>
        <v>42308.958333333336</v>
      </c>
      <c r="S330" t="str">
        <f t="shared" si="35"/>
        <v>film &amp; video</v>
      </c>
      <c r="T330" t="str">
        <f t="shared" si="32"/>
        <v>documentary</v>
      </c>
    </row>
    <row r="331" spans="1:20" ht="45" x14ac:dyDescent="0.25">
      <c r="A331">
        <v>329</v>
      </c>
      <c r="B331" s="1" t="s">
        <v>330</v>
      </c>
      <c r="C331" s="1" t="s">
        <v>4439</v>
      </c>
      <c r="D331" s="3">
        <v>10000</v>
      </c>
      <c r="E331" s="3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3"/>
        <v>1.0549999999999999</v>
      </c>
      <c r="P331" s="3">
        <f t="shared" si="30"/>
        <v>63.17365269461078</v>
      </c>
      <c r="Q331" s="28">
        <f t="shared" si="34"/>
        <v>42291.258414351854</v>
      </c>
      <c r="R331" s="28">
        <f t="shared" si="31"/>
        <v>42314.958333333336</v>
      </c>
      <c r="S331" t="str">
        <f t="shared" si="35"/>
        <v>film &amp; video</v>
      </c>
      <c r="T331" t="str">
        <f t="shared" si="32"/>
        <v>documentary</v>
      </c>
    </row>
    <row r="332" spans="1:20" ht="60" x14ac:dyDescent="0.25">
      <c r="A332">
        <v>330</v>
      </c>
      <c r="B332" s="1" t="s">
        <v>331</v>
      </c>
      <c r="C332" s="1" t="s">
        <v>4440</v>
      </c>
      <c r="D332" s="3">
        <v>35000</v>
      </c>
      <c r="E332" s="3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3"/>
        <v>1.0182857142857142</v>
      </c>
      <c r="P332" s="3">
        <f t="shared" si="30"/>
        <v>104.82352941176471</v>
      </c>
      <c r="Q332" s="28">
        <f t="shared" si="34"/>
        <v>41379.307442129626</v>
      </c>
      <c r="R332" s="28">
        <f t="shared" si="31"/>
        <v>41410.957638888889</v>
      </c>
      <c r="S332" t="str">
        <f t="shared" si="35"/>
        <v>film &amp; video</v>
      </c>
      <c r="T332" t="str">
        <f t="shared" si="32"/>
        <v>documentary</v>
      </c>
    </row>
    <row r="333" spans="1:20" ht="45" x14ac:dyDescent="0.25">
      <c r="A333">
        <v>331</v>
      </c>
      <c r="B333" s="1" t="s">
        <v>332</v>
      </c>
      <c r="C333" s="1" t="s">
        <v>4441</v>
      </c>
      <c r="D333" s="3">
        <v>40000</v>
      </c>
      <c r="E333" s="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3"/>
        <v>1.0660499999999999</v>
      </c>
      <c r="P333" s="3">
        <f t="shared" si="30"/>
        <v>97.356164383561648</v>
      </c>
      <c r="Q333" s="28">
        <f t="shared" si="34"/>
        <v>42507.373078703698</v>
      </c>
      <c r="R333" s="28">
        <f t="shared" si="31"/>
        <v>42538.373078703698</v>
      </c>
      <c r="S333" t="str">
        <f t="shared" si="35"/>
        <v>film &amp; video</v>
      </c>
      <c r="T333" t="str">
        <f t="shared" si="32"/>
        <v>documentary</v>
      </c>
    </row>
    <row r="334" spans="1:20" ht="60" x14ac:dyDescent="0.25">
      <c r="A334">
        <v>332</v>
      </c>
      <c r="B334" s="1" t="s">
        <v>333</v>
      </c>
      <c r="C334" s="1" t="s">
        <v>4442</v>
      </c>
      <c r="D334" s="3">
        <v>100000</v>
      </c>
      <c r="E334" s="3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3"/>
        <v>1.13015</v>
      </c>
      <c r="P334" s="3">
        <f t="shared" si="30"/>
        <v>203.63063063063063</v>
      </c>
      <c r="Q334" s="28">
        <f t="shared" si="34"/>
        <v>42263.471956018511</v>
      </c>
      <c r="R334" s="28">
        <f t="shared" si="31"/>
        <v>42305.124999999993</v>
      </c>
      <c r="S334" t="str">
        <f t="shared" si="35"/>
        <v>film &amp; video</v>
      </c>
      <c r="T334" t="str">
        <f t="shared" si="32"/>
        <v>documentary</v>
      </c>
    </row>
    <row r="335" spans="1:20" ht="60" x14ac:dyDescent="0.25">
      <c r="A335">
        <v>333</v>
      </c>
      <c r="B335" s="1" t="s">
        <v>334</v>
      </c>
      <c r="C335" s="1" t="s">
        <v>4443</v>
      </c>
      <c r="D335" s="3">
        <v>40000</v>
      </c>
      <c r="E335" s="3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3"/>
        <v>1.252275</v>
      </c>
      <c r="P335" s="3">
        <f t="shared" si="30"/>
        <v>188.31203007518798</v>
      </c>
      <c r="Q335" s="28">
        <f t="shared" si="34"/>
        <v>42437.428136574068</v>
      </c>
      <c r="R335" s="28">
        <f t="shared" si="31"/>
        <v>42467.386469907404</v>
      </c>
      <c r="S335" t="str">
        <f t="shared" si="35"/>
        <v>film &amp; video</v>
      </c>
      <c r="T335" t="str">
        <f t="shared" si="32"/>
        <v>documentary</v>
      </c>
    </row>
    <row r="336" spans="1:20" ht="60" x14ac:dyDescent="0.25">
      <c r="A336">
        <v>334</v>
      </c>
      <c r="B336" s="1" t="s">
        <v>335</v>
      </c>
      <c r="C336" s="1" t="s">
        <v>4444</v>
      </c>
      <c r="D336" s="3">
        <v>10000</v>
      </c>
      <c r="E336" s="3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3"/>
        <v>1.0119</v>
      </c>
      <c r="P336" s="3">
        <f t="shared" si="30"/>
        <v>146.65217391304347</v>
      </c>
      <c r="Q336" s="28">
        <f t="shared" si="34"/>
        <v>42101.474039351851</v>
      </c>
      <c r="R336" s="28">
        <f t="shared" si="31"/>
        <v>42139.583333333336</v>
      </c>
      <c r="S336" t="str">
        <f t="shared" si="35"/>
        <v>film &amp; video</v>
      </c>
      <c r="T336" t="str">
        <f t="shared" si="32"/>
        <v>documentary</v>
      </c>
    </row>
    <row r="337" spans="1:20" ht="60" x14ac:dyDescent="0.25">
      <c r="A337">
        <v>335</v>
      </c>
      <c r="B337" s="1" t="s">
        <v>336</v>
      </c>
      <c r="C337" s="1" t="s">
        <v>4445</v>
      </c>
      <c r="D337" s="3">
        <v>8500</v>
      </c>
      <c r="E337" s="3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3"/>
        <v>1.0276470588235294</v>
      </c>
      <c r="P337" s="3">
        <f t="shared" si="30"/>
        <v>109.1875</v>
      </c>
      <c r="Q337" s="28">
        <f t="shared" si="34"/>
        <v>42101.529108796291</v>
      </c>
      <c r="R337" s="28">
        <f t="shared" si="31"/>
        <v>42132.708333333336</v>
      </c>
      <c r="S337" t="str">
        <f t="shared" si="35"/>
        <v>film &amp; video</v>
      </c>
      <c r="T337" t="str">
        <f t="shared" si="32"/>
        <v>documentary</v>
      </c>
    </row>
    <row r="338" spans="1:20" ht="45" x14ac:dyDescent="0.25">
      <c r="A338">
        <v>336</v>
      </c>
      <c r="B338" s="1" t="s">
        <v>337</v>
      </c>
      <c r="C338" s="1" t="s">
        <v>4446</v>
      </c>
      <c r="D338" s="3">
        <v>25000</v>
      </c>
      <c r="E338" s="3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3"/>
        <v>1.1683911999999999</v>
      </c>
      <c r="P338" s="3">
        <f t="shared" si="30"/>
        <v>59.249046653144013</v>
      </c>
      <c r="Q338" s="28">
        <f t="shared" si="34"/>
        <v>42291.387939814813</v>
      </c>
      <c r="R338" s="28">
        <f t="shared" si="31"/>
        <v>42321.429606481477</v>
      </c>
      <c r="S338" t="str">
        <f t="shared" si="35"/>
        <v>film &amp; video</v>
      </c>
      <c r="T338" t="str">
        <f t="shared" si="32"/>
        <v>documentary</v>
      </c>
    </row>
    <row r="339" spans="1:20" ht="60" x14ac:dyDescent="0.25">
      <c r="A339">
        <v>337</v>
      </c>
      <c r="B339" s="1" t="s">
        <v>338</v>
      </c>
      <c r="C339" s="1" t="s">
        <v>4447</v>
      </c>
      <c r="D339" s="3">
        <v>3000</v>
      </c>
      <c r="E339" s="3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3"/>
        <v>1.0116833333333335</v>
      </c>
      <c r="P339" s="3">
        <f t="shared" si="30"/>
        <v>97.904838709677421</v>
      </c>
      <c r="Q339" s="28">
        <f t="shared" si="34"/>
        <v>42046.920231481483</v>
      </c>
      <c r="R339" s="28">
        <f t="shared" si="31"/>
        <v>42076.878564814811</v>
      </c>
      <c r="S339" t="str">
        <f t="shared" si="35"/>
        <v>film &amp; video</v>
      </c>
      <c r="T339" t="str">
        <f t="shared" si="32"/>
        <v>documentary</v>
      </c>
    </row>
    <row r="340" spans="1:20" ht="60" x14ac:dyDescent="0.25">
      <c r="A340">
        <v>338</v>
      </c>
      <c r="B340" s="1" t="s">
        <v>339</v>
      </c>
      <c r="C340" s="1" t="s">
        <v>4448</v>
      </c>
      <c r="D340" s="3">
        <v>15000</v>
      </c>
      <c r="E340" s="3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3"/>
        <v>1.1013360000000001</v>
      </c>
      <c r="P340" s="3">
        <f t="shared" si="30"/>
        <v>70.000169491525426</v>
      </c>
      <c r="Q340" s="28">
        <f t="shared" si="34"/>
        <v>42559.547337962962</v>
      </c>
      <c r="R340" s="28">
        <f t="shared" si="31"/>
        <v>42615.833333333336</v>
      </c>
      <c r="S340" t="str">
        <f t="shared" si="35"/>
        <v>film &amp; video</v>
      </c>
      <c r="T340" t="str">
        <f t="shared" si="32"/>
        <v>documentary</v>
      </c>
    </row>
    <row r="341" spans="1:20" ht="45" x14ac:dyDescent="0.25">
      <c r="A341">
        <v>339</v>
      </c>
      <c r="B341" s="1" t="s">
        <v>340</v>
      </c>
      <c r="C341" s="1" t="s">
        <v>4449</v>
      </c>
      <c r="D341" s="3">
        <v>6000</v>
      </c>
      <c r="E341" s="3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3"/>
        <v>1.0808333333333333</v>
      </c>
      <c r="P341" s="3">
        <f t="shared" si="30"/>
        <v>72.865168539325836</v>
      </c>
      <c r="Q341" s="28">
        <f t="shared" si="34"/>
        <v>42093.551712962959</v>
      </c>
      <c r="R341" s="28">
        <f t="shared" si="31"/>
        <v>42123.551712962959</v>
      </c>
      <c r="S341" t="str">
        <f t="shared" si="35"/>
        <v>film &amp; video</v>
      </c>
      <c r="T341" t="str">
        <f t="shared" si="32"/>
        <v>documentary</v>
      </c>
    </row>
    <row r="342" spans="1:20" ht="45" x14ac:dyDescent="0.25">
      <c r="A342">
        <v>340</v>
      </c>
      <c r="B342" s="1" t="s">
        <v>341</v>
      </c>
      <c r="C342" s="1" t="s">
        <v>4450</v>
      </c>
      <c r="D342" s="3">
        <v>35000</v>
      </c>
      <c r="E342" s="3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3"/>
        <v>1.2502285714285715</v>
      </c>
      <c r="P342" s="3">
        <f t="shared" si="30"/>
        <v>146.34782608695653</v>
      </c>
      <c r="Q342" s="28">
        <f t="shared" si="34"/>
        <v>42772.460729166669</v>
      </c>
      <c r="R342" s="28">
        <f t="shared" si="31"/>
        <v>42802.666666666664</v>
      </c>
      <c r="S342" t="str">
        <f t="shared" si="35"/>
        <v>film &amp; video</v>
      </c>
      <c r="T342" t="str">
        <f t="shared" si="32"/>
        <v>documentary</v>
      </c>
    </row>
    <row r="343" spans="1:20" ht="60" x14ac:dyDescent="0.25">
      <c r="A343">
        <v>341</v>
      </c>
      <c r="B343" s="1" t="s">
        <v>342</v>
      </c>
      <c r="C343" s="1" t="s">
        <v>4451</v>
      </c>
      <c r="D343" s="3">
        <v>3500</v>
      </c>
      <c r="E343" s="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3"/>
        <v>1.0671428571428572</v>
      </c>
      <c r="P343" s="3">
        <f t="shared" si="30"/>
        <v>67.909090909090907</v>
      </c>
      <c r="Q343" s="28">
        <f t="shared" si="34"/>
        <v>41894.671273148146</v>
      </c>
      <c r="R343" s="28">
        <f t="shared" si="31"/>
        <v>41912.957638888889</v>
      </c>
      <c r="S343" t="str">
        <f t="shared" si="35"/>
        <v>film &amp; video</v>
      </c>
      <c r="T343" t="str">
        <f t="shared" si="32"/>
        <v>documentary</v>
      </c>
    </row>
    <row r="344" spans="1:20" ht="30" x14ac:dyDescent="0.25">
      <c r="A344">
        <v>342</v>
      </c>
      <c r="B344" s="1" t="s">
        <v>343</v>
      </c>
      <c r="C344" s="1" t="s">
        <v>4452</v>
      </c>
      <c r="D344" s="3">
        <v>55000</v>
      </c>
      <c r="E344" s="3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3"/>
        <v>1.0036639999999999</v>
      </c>
      <c r="P344" s="3">
        <f t="shared" si="30"/>
        <v>169.85083076923075</v>
      </c>
      <c r="Q344" s="28">
        <f t="shared" si="34"/>
        <v>42459.572511574072</v>
      </c>
      <c r="R344" s="28">
        <f t="shared" si="31"/>
        <v>42489.572511574072</v>
      </c>
      <c r="S344" t="str">
        <f t="shared" si="35"/>
        <v>film &amp; video</v>
      </c>
      <c r="T344" t="str">
        <f t="shared" si="32"/>
        <v>documentary</v>
      </c>
    </row>
    <row r="345" spans="1:20" ht="60" x14ac:dyDescent="0.25">
      <c r="A345">
        <v>343</v>
      </c>
      <c r="B345" s="1" t="s">
        <v>344</v>
      </c>
      <c r="C345" s="1" t="s">
        <v>4453</v>
      </c>
      <c r="D345" s="3">
        <v>30000</v>
      </c>
      <c r="E345" s="3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3"/>
        <v>1.0202863333333334</v>
      </c>
      <c r="P345" s="3">
        <f t="shared" si="30"/>
        <v>58.413339694656486</v>
      </c>
      <c r="Q345" s="28">
        <f t="shared" si="34"/>
        <v>41926.529456018514</v>
      </c>
      <c r="R345" s="28">
        <f t="shared" si="31"/>
        <v>41956.916666666664</v>
      </c>
      <c r="S345" t="str">
        <f t="shared" si="35"/>
        <v>film &amp; video</v>
      </c>
      <c r="T345" t="str">
        <f t="shared" si="32"/>
        <v>documentary</v>
      </c>
    </row>
    <row r="346" spans="1:20" ht="60" x14ac:dyDescent="0.25">
      <c r="A346">
        <v>344</v>
      </c>
      <c r="B346" s="1" t="s">
        <v>345</v>
      </c>
      <c r="C346" s="1" t="s">
        <v>4454</v>
      </c>
      <c r="D346" s="3">
        <v>33500</v>
      </c>
      <c r="E346" s="3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3"/>
        <v>1.0208358208955224</v>
      </c>
      <c r="P346" s="3">
        <f t="shared" si="30"/>
        <v>119.99298245614035</v>
      </c>
      <c r="Q346" s="28">
        <f t="shared" si="34"/>
        <v>42111.762662037036</v>
      </c>
      <c r="R346" s="28">
        <f t="shared" si="31"/>
        <v>42155.888888888883</v>
      </c>
      <c r="S346" t="str">
        <f t="shared" si="35"/>
        <v>film &amp; video</v>
      </c>
      <c r="T346" t="str">
        <f t="shared" si="32"/>
        <v>documentary</v>
      </c>
    </row>
    <row r="347" spans="1:20" ht="45" x14ac:dyDescent="0.25">
      <c r="A347">
        <v>345</v>
      </c>
      <c r="B347" s="1" t="s">
        <v>346</v>
      </c>
      <c r="C347" s="1" t="s">
        <v>4455</v>
      </c>
      <c r="D347" s="3">
        <v>14500</v>
      </c>
      <c r="E347" s="3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3"/>
        <v>1.2327586206896552</v>
      </c>
      <c r="P347" s="3">
        <f t="shared" si="30"/>
        <v>99.860335195530723</v>
      </c>
      <c r="Q347" s="28">
        <f t="shared" si="34"/>
        <v>42114.735995370364</v>
      </c>
      <c r="R347" s="28">
        <f t="shared" si="31"/>
        <v>42144.735995370364</v>
      </c>
      <c r="S347" t="str">
        <f t="shared" si="35"/>
        <v>film &amp; video</v>
      </c>
      <c r="T347" t="str">
        <f t="shared" si="32"/>
        <v>documentary</v>
      </c>
    </row>
    <row r="348" spans="1:20" ht="60" x14ac:dyDescent="0.25">
      <c r="A348">
        <v>346</v>
      </c>
      <c r="B348" s="1" t="s">
        <v>347</v>
      </c>
      <c r="C348" s="1" t="s">
        <v>4456</v>
      </c>
      <c r="D348" s="3">
        <v>10000</v>
      </c>
      <c r="E348" s="3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3"/>
        <v>1.7028880000000002</v>
      </c>
      <c r="P348" s="3">
        <f t="shared" si="30"/>
        <v>90.579148936170213</v>
      </c>
      <c r="Q348" s="28">
        <f t="shared" si="34"/>
        <v>42261.291909722226</v>
      </c>
      <c r="R348" s="28">
        <f t="shared" si="31"/>
        <v>42291.291909722218</v>
      </c>
      <c r="S348" t="str">
        <f t="shared" si="35"/>
        <v>film &amp; video</v>
      </c>
      <c r="T348" t="str">
        <f t="shared" si="32"/>
        <v>documentary</v>
      </c>
    </row>
    <row r="349" spans="1:20" ht="60" x14ac:dyDescent="0.25">
      <c r="A349">
        <v>347</v>
      </c>
      <c r="B349" s="1" t="s">
        <v>348</v>
      </c>
      <c r="C349" s="1" t="s">
        <v>4457</v>
      </c>
      <c r="D349" s="3">
        <v>40000</v>
      </c>
      <c r="E349" s="3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3"/>
        <v>1.1159049999999999</v>
      </c>
      <c r="P349" s="3">
        <f t="shared" si="30"/>
        <v>117.77361477572559</v>
      </c>
      <c r="Q349" s="28">
        <f t="shared" si="34"/>
        <v>42292.287141203698</v>
      </c>
      <c r="R349" s="28">
        <f t="shared" si="31"/>
        <v>42322.32880787037</v>
      </c>
      <c r="S349" t="str">
        <f t="shared" si="35"/>
        <v>film &amp; video</v>
      </c>
      <c r="T349" t="str">
        <f t="shared" si="32"/>
        <v>documentary</v>
      </c>
    </row>
    <row r="350" spans="1:20" ht="60" x14ac:dyDescent="0.25">
      <c r="A350">
        <v>348</v>
      </c>
      <c r="B350" s="1" t="s">
        <v>349</v>
      </c>
      <c r="C350" s="1" t="s">
        <v>4458</v>
      </c>
      <c r="D350" s="3">
        <v>10000</v>
      </c>
      <c r="E350" s="3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3"/>
        <v>1.03</v>
      </c>
      <c r="P350" s="3">
        <f t="shared" si="30"/>
        <v>86.554621848739501</v>
      </c>
      <c r="Q350" s="28">
        <f t="shared" si="34"/>
        <v>42207.378657407404</v>
      </c>
      <c r="R350" s="28">
        <f t="shared" si="31"/>
        <v>42237.378657407404</v>
      </c>
      <c r="S350" t="str">
        <f t="shared" si="35"/>
        <v>film &amp; video</v>
      </c>
      <c r="T350" t="str">
        <f t="shared" si="32"/>
        <v>documentary</v>
      </c>
    </row>
    <row r="351" spans="1:20" ht="45" x14ac:dyDescent="0.25">
      <c r="A351">
        <v>349</v>
      </c>
      <c r="B351" s="1" t="s">
        <v>350</v>
      </c>
      <c r="C351" s="1" t="s">
        <v>4459</v>
      </c>
      <c r="D351" s="3">
        <v>11260</v>
      </c>
      <c r="E351" s="3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3"/>
        <v>1.0663570159857905</v>
      </c>
      <c r="P351" s="3">
        <f t="shared" si="30"/>
        <v>71.899281437125751</v>
      </c>
      <c r="Q351" s="28">
        <f t="shared" si="34"/>
        <v>42760.290601851848</v>
      </c>
      <c r="R351" s="28">
        <f t="shared" si="31"/>
        <v>42790.290601851848</v>
      </c>
      <c r="S351" t="str">
        <f t="shared" si="35"/>
        <v>film &amp; video</v>
      </c>
      <c r="T351" t="str">
        <f t="shared" si="32"/>
        <v>documentary</v>
      </c>
    </row>
    <row r="352" spans="1:20" ht="45" x14ac:dyDescent="0.25">
      <c r="A352">
        <v>350</v>
      </c>
      <c r="B352" s="1" t="s">
        <v>351</v>
      </c>
      <c r="C352" s="1" t="s">
        <v>4460</v>
      </c>
      <c r="D352" s="3">
        <v>25000</v>
      </c>
      <c r="E352" s="3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3"/>
        <v>1.1476</v>
      </c>
      <c r="P352" s="3">
        <f t="shared" si="30"/>
        <v>129.81900452488688</v>
      </c>
      <c r="Q352" s="28">
        <f t="shared" si="34"/>
        <v>42585.857743055552</v>
      </c>
      <c r="R352" s="28">
        <f t="shared" si="31"/>
        <v>42623.957638888889</v>
      </c>
      <c r="S352" t="str">
        <f t="shared" si="35"/>
        <v>film &amp; video</v>
      </c>
      <c r="T352" t="str">
        <f t="shared" si="32"/>
        <v>documentary</v>
      </c>
    </row>
    <row r="353" spans="1:20" ht="60" x14ac:dyDescent="0.25">
      <c r="A353">
        <v>351</v>
      </c>
      <c r="B353" s="1" t="s">
        <v>352</v>
      </c>
      <c r="C353" s="1" t="s">
        <v>4461</v>
      </c>
      <c r="D353" s="3">
        <v>34000</v>
      </c>
      <c r="E353" s="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3"/>
        <v>1.2734117647058822</v>
      </c>
      <c r="P353" s="3">
        <f t="shared" si="30"/>
        <v>44.912863070539416</v>
      </c>
      <c r="Q353" s="28">
        <f t="shared" si="34"/>
        <v>42427.75641203703</v>
      </c>
      <c r="R353" s="28">
        <f t="shared" si="31"/>
        <v>42467.714745370373</v>
      </c>
      <c r="S353" t="str">
        <f t="shared" si="35"/>
        <v>film &amp; video</v>
      </c>
      <c r="T353" t="str">
        <f t="shared" si="32"/>
        <v>documentary</v>
      </c>
    </row>
    <row r="354" spans="1:20" ht="60" x14ac:dyDescent="0.25">
      <c r="A354">
        <v>352</v>
      </c>
      <c r="B354" s="1" t="s">
        <v>353</v>
      </c>
      <c r="C354" s="1" t="s">
        <v>4462</v>
      </c>
      <c r="D354" s="3">
        <v>10000</v>
      </c>
      <c r="E354" s="3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3"/>
        <v>1.1656</v>
      </c>
      <c r="P354" s="3">
        <f t="shared" si="30"/>
        <v>40.755244755244753</v>
      </c>
      <c r="Q354" s="28">
        <f t="shared" si="34"/>
        <v>41889.959120370368</v>
      </c>
      <c r="R354" s="28">
        <f t="shared" si="31"/>
        <v>41919.959120370368</v>
      </c>
      <c r="S354" t="str">
        <f t="shared" si="35"/>
        <v>film &amp; video</v>
      </c>
      <c r="T354" t="str">
        <f t="shared" si="32"/>
        <v>documentary</v>
      </c>
    </row>
    <row r="355" spans="1:20" ht="60" x14ac:dyDescent="0.25">
      <c r="A355">
        <v>353</v>
      </c>
      <c r="B355" s="1" t="s">
        <v>354</v>
      </c>
      <c r="C355" s="1" t="s">
        <v>4463</v>
      </c>
      <c r="D355" s="3">
        <v>58425</v>
      </c>
      <c r="E355" s="3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3"/>
        <v>1.0861819426615318</v>
      </c>
      <c r="P355" s="3">
        <f t="shared" si="30"/>
        <v>103.52394779771615</v>
      </c>
      <c r="Q355" s="28">
        <f t="shared" si="34"/>
        <v>42297.583553240744</v>
      </c>
      <c r="R355" s="28">
        <f t="shared" si="31"/>
        <v>42327.625219907401</v>
      </c>
      <c r="S355" t="str">
        <f t="shared" si="35"/>
        <v>film &amp; video</v>
      </c>
      <c r="T355" t="str">
        <f t="shared" si="32"/>
        <v>documentary</v>
      </c>
    </row>
    <row r="356" spans="1:20" ht="60" x14ac:dyDescent="0.25">
      <c r="A356">
        <v>354</v>
      </c>
      <c r="B356" s="1" t="s">
        <v>355</v>
      </c>
      <c r="C356" s="1" t="s">
        <v>4464</v>
      </c>
      <c r="D356" s="3">
        <v>3500</v>
      </c>
      <c r="E356" s="3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3"/>
        <v>1.0394285714285714</v>
      </c>
      <c r="P356" s="3">
        <f t="shared" si="30"/>
        <v>125.44827586206897</v>
      </c>
      <c r="Q356" s="28">
        <f t="shared" si="34"/>
        <v>42438.619456018518</v>
      </c>
      <c r="R356" s="28">
        <f t="shared" si="31"/>
        <v>42468.577789351846</v>
      </c>
      <c r="S356" t="str">
        <f t="shared" si="35"/>
        <v>film &amp; video</v>
      </c>
      <c r="T356" t="str">
        <f t="shared" si="32"/>
        <v>documentary</v>
      </c>
    </row>
    <row r="357" spans="1:20" ht="45" x14ac:dyDescent="0.25">
      <c r="A357">
        <v>355</v>
      </c>
      <c r="B357" s="1" t="s">
        <v>356</v>
      </c>
      <c r="C357" s="1" t="s">
        <v>4465</v>
      </c>
      <c r="D357" s="3">
        <v>35000</v>
      </c>
      <c r="E357" s="3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3"/>
        <v>1.1625714285714286</v>
      </c>
      <c r="P357" s="3">
        <f t="shared" si="30"/>
        <v>246.60606060606059</v>
      </c>
      <c r="Q357" s="28">
        <f t="shared" si="34"/>
        <v>41943.0855787037</v>
      </c>
      <c r="R357" s="28">
        <f t="shared" si="31"/>
        <v>41974.127245370364</v>
      </c>
      <c r="S357" t="str">
        <f t="shared" si="35"/>
        <v>film &amp; video</v>
      </c>
      <c r="T357" t="str">
        <f t="shared" si="32"/>
        <v>documentary</v>
      </c>
    </row>
    <row r="358" spans="1:20" ht="45" x14ac:dyDescent="0.25">
      <c r="A358">
        <v>356</v>
      </c>
      <c r="B358" s="1" t="s">
        <v>357</v>
      </c>
      <c r="C358" s="1" t="s">
        <v>4466</v>
      </c>
      <c r="D358" s="3">
        <v>7500</v>
      </c>
      <c r="E358" s="3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3"/>
        <v>1.0269239999999999</v>
      </c>
      <c r="P358" s="3">
        <f t="shared" si="30"/>
        <v>79.401340206185566</v>
      </c>
      <c r="Q358" s="28">
        <f t="shared" si="34"/>
        <v>42415.594826388886</v>
      </c>
      <c r="R358" s="28">
        <f t="shared" si="31"/>
        <v>42445.553159722222</v>
      </c>
      <c r="S358" t="str">
        <f t="shared" si="35"/>
        <v>film &amp; video</v>
      </c>
      <c r="T358" t="str">
        <f t="shared" si="32"/>
        <v>documentary</v>
      </c>
    </row>
    <row r="359" spans="1:20" ht="60" x14ac:dyDescent="0.25">
      <c r="A359">
        <v>357</v>
      </c>
      <c r="B359" s="1" t="s">
        <v>358</v>
      </c>
      <c r="C359" s="1" t="s">
        <v>4467</v>
      </c>
      <c r="D359" s="3">
        <v>15000</v>
      </c>
      <c r="E359" s="3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3"/>
        <v>1.74</v>
      </c>
      <c r="P359" s="3">
        <f t="shared" si="30"/>
        <v>86.138613861386133</v>
      </c>
      <c r="Q359" s="28">
        <f t="shared" si="34"/>
        <v>42078.01385416666</v>
      </c>
      <c r="R359" s="28">
        <f t="shared" si="31"/>
        <v>42118.01385416666</v>
      </c>
      <c r="S359" t="str">
        <f t="shared" si="35"/>
        <v>film &amp; video</v>
      </c>
      <c r="T359" t="str">
        <f t="shared" si="32"/>
        <v>documentary</v>
      </c>
    </row>
    <row r="360" spans="1:20" ht="45" x14ac:dyDescent="0.25">
      <c r="A360">
        <v>358</v>
      </c>
      <c r="B360" s="1" t="s">
        <v>359</v>
      </c>
      <c r="C360" s="1" t="s">
        <v>4468</v>
      </c>
      <c r="D360" s="3">
        <v>50000</v>
      </c>
      <c r="E360" s="3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3"/>
        <v>1.03088</v>
      </c>
      <c r="P360" s="3">
        <f t="shared" si="30"/>
        <v>193.04868913857678</v>
      </c>
      <c r="Q360" s="28">
        <f t="shared" si="34"/>
        <v>42507.651863425919</v>
      </c>
      <c r="R360" s="28">
        <f t="shared" si="31"/>
        <v>42536.416666666664</v>
      </c>
      <c r="S360" t="str">
        <f t="shared" si="35"/>
        <v>film &amp; video</v>
      </c>
      <c r="T360" t="str">
        <f t="shared" si="32"/>
        <v>documentary</v>
      </c>
    </row>
    <row r="361" spans="1:20" ht="45" x14ac:dyDescent="0.25">
      <c r="A361">
        <v>359</v>
      </c>
      <c r="B361" s="1" t="s">
        <v>360</v>
      </c>
      <c r="C361" s="1" t="s">
        <v>4469</v>
      </c>
      <c r="D361" s="3">
        <v>24200</v>
      </c>
      <c r="E361" s="3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3"/>
        <v>1.0485537190082646</v>
      </c>
      <c r="P361" s="3">
        <f t="shared" si="30"/>
        <v>84.023178807947019</v>
      </c>
      <c r="Q361" s="28">
        <f t="shared" si="34"/>
        <v>41934.862152777772</v>
      </c>
      <c r="R361" s="28">
        <f t="shared" si="31"/>
        <v>41957.008333333331</v>
      </c>
      <c r="S361" t="str">
        <f t="shared" si="35"/>
        <v>film &amp; video</v>
      </c>
      <c r="T361" t="str">
        <f t="shared" si="32"/>
        <v>documentary</v>
      </c>
    </row>
    <row r="362" spans="1:20" ht="60" x14ac:dyDescent="0.25">
      <c r="A362">
        <v>360</v>
      </c>
      <c r="B362" s="1" t="s">
        <v>361</v>
      </c>
      <c r="C362" s="1" t="s">
        <v>4470</v>
      </c>
      <c r="D362" s="3">
        <v>12000</v>
      </c>
      <c r="E362" s="3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3"/>
        <v>1.0137499999999999</v>
      </c>
      <c r="P362" s="3">
        <f t="shared" si="30"/>
        <v>139.82758620689654</v>
      </c>
      <c r="Q362" s="28">
        <f t="shared" si="34"/>
        <v>42163.689583333333</v>
      </c>
      <c r="R362" s="28">
        <f t="shared" si="31"/>
        <v>42207.924305555549</v>
      </c>
      <c r="S362" t="str">
        <f t="shared" si="35"/>
        <v>film &amp; video</v>
      </c>
      <c r="T362" t="str">
        <f t="shared" si="32"/>
        <v>documentary</v>
      </c>
    </row>
    <row r="363" spans="1:20" ht="60" x14ac:dyDescent="0.25">
      <c r="A363">
        <v>361</v>
      </c>
      <c r="B363" s="1" t="s">
        <v>362</v>
      </c>
      <c r="C363" s="1" t="s">
        <v>4471</v>
      </c>
      <c r="D363" s="3">
        <v>35000</v>
      </c>
      <c r="E363" s="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3"/>
        <v>1.1107699999999998</v>
      </c>
      <c r="P363" s="3">
        <f t="shared" si="30"/>
        <v>109.82189265536722</v>
      </c>
      <c r="Q363" s="28">
        <f t="shared" si="34"/>
        <v>41935.792893518512</v>
      </c>
      <c r="R363" s="28">
        <f t="shared" si="31"/>
        <v>41965.834560185183</v>
      </c>
      <c r="S363" t="str">
        <f t="shared" si="35"/>
        <v>film &amp; video</v>
      </c>
      <c r="T363" t="str">
        <f t="shared" si="32"/>
        <v>documentary</v>
      </c>
    </row>
    <row r="364" spans="1:20" ht="60" x14ac:dyDescent="0.25">
      <c r="A364">
        <v>362</v>
      </c>
      <c r="B364" s="1" t="s">
        <v>363</v>
      </c>
      <c r="C364" s="1" t="s">
        <v>4472</v>
      </c>
      <c r="D364" s="3">
        <v>9665</v>
      </c>
      <c r="E364" s="3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3"/>
        <v>1.2415933781686497</v>
      </c>
      <c r="P364" s="3">
        <f t="shared" si="30"/>
        <v>139.53488372093022</v>
      </c>
      <c r="Q364" s="28">
        <f t="shared" si="34"/>
        <v>41837.002210648148</v>
      </c>
      <c r="R364" s="28">
        <f t="shared" si="31"/>
        <v>41858.791666666664</v>
      </c>
      <c r="S364" t="str">
        <f t="shared" si="35"/>
        <v>film &amp; video</v>
      </c>
      <c r="T364" t="str">
        <f t="shared" si="32"/>
        <v>documentary</v>
      </c>
    </row>
    <row r="365" spans="1:20" ht="60" x14ac:dyDescent="0.25">
      <c r="A365">
        <v>363</v>
      </c>
      <c r="B365" s="1" t="s">
        <v>364</v>
      </c>
      <c r="C365" s="1" t="s">
        <v>4473</v>
      </c>
      <c r="D365" s="3">
        <v>8925</v>
      </c>
      <c r="E365" s="3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3"/>
        <v>1.0133333333333334</v>
      </c>
      <c r="P365" s="3">
        <f t="shared" si="30"/>
        <v>347.84615384615387</v>
      </c>
      <c r="Q365" s="28">
        <f t="shared" si="34"/>
        <v>40255.53629629629</v>
      </c>
      <c r="R365" s="28">
        <f t="shared" si="31"/>
        <v>40300.598611111105</v>
      </c>
      <c r="S365" t="str">
        <f t="shared" si="35"/>
        <v>film &amp; video</v>
      </c>
      <c r="T365" t="str">
        <f t="shared" si="32"/>
        <v>documentary</v>
      </c>
    </row>
    <row r="366" spans="1:20" ht="60" x14ac:dyDescent="0.25">
      <c r="A366">
        <v>364</v>
      </c>
      <c r="B366" s="1" t="s">
        <v>365</v>
      </c>
      <c r="C366" s="1" t="s">
        <v>4474</v>
      </c>
      <c r="D366" s="3">
        <v>7000</v>
      </c>
      <c r="E366" s="3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3"/>
        <v>1.1016142857142857</v>
      </c>
      <c r="P366" s="3">
        <f t="shared" si="30"/>
        <v>68.24159292035398</v>
      </c>
      <c r="Q366" s="28">
        <f t="shared" si="34"/>
        <v>41780.651296296295</v>
      </c>
      <c r="R366" s="28">
        <f t="shared" si="31"/>
        <v>41810.957638888889</v>
      </c>
      <c r="S366" t="str">
        <f t="shared" si="35"/>
        <v>film &amp; video</v>
      </c>
      <c r="T366" t="str">
        <f t="shared" si="32"/>
        <v>documentary</v>
      </c>
    </row>
    <row r="367" spans="1:20" ht="45" x14ac:dyDescent="0.25">
      <c r="A367">
        <v>365</v>
      </c>
      <c r="B367" s="1" t="s">
        <v>366</v>
      </c>
      <c r="C367" s="1" t="s">
        <v>4475</v>
      </c>
      <c r="D367" s="3">
        <v>15000</v>
      </c>
      <c r="E367" s="3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3"/>
        <v>1.0397333333333334</v>
      </c>
      <c r="P367" s="3">
        <f t="shared" si="30"/>
        <v>239.93846153846152</v>
      </c>
      <c r="Q367" s="28">
        <f t="shared" si="34"/>
        <v>41668.398136574069</v>
      </c>
      <c r="R367" s="28">
        <f t="shared" si="31"/>
        <v>41698.398136574069</v>
      </c>
      <c r="S367" t="str">
        <f t="shared" si="35"/>
        <v>film &amp; video</v>
      </c>
      <c r="T367" t="str">
        <f t="shared" si="32"/>
        <v>documentary</v>
      </c>
    </row>
    <row r="368" spans="1:20" ht="45" x14ac:dyDescent="0.25">
      <c r="A368">
        <v>366</v>
      </c>
      <c r="B368" s="1" t="s">
        <v>367</v>
      </c>
      <c r="C368" s="1" t="s">
        <v>4476</v>
      </c>
      <c r="D368" s="3">
        <v>38000</v>
      </c>
      <c r="E368" s="3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3"/>
        <v>1.013157894736842</v>
      </c>
      <c r="P368" s="3">
        <f t="shared" si="30"/>
        <v>287.31343283582089</v>
      </c>
      <c r="Q368" s="28">
        <f t="shared" si="34"/>
        <v>41019.584699074068</v>
      </c>
      <c r="R368" s="28">
        <f t="shared" si="31"/>
        <v>41049.584699074076</v>
      </c>
      <c r="S368" t="str">
        <f t="shared" si="35"/>
        <v>film &amp; video</v>
      </c>
      <c r="T368" t="str">
        <f t="shared" si="32"/>
        <v>documentary</v>
      </c>
    </row>
    <row r="369" spans="1:20" ht="60" x14ac:dyDescent="0.25">
      <c r="A369">
        <v>367</v>
      </c>
      <c r="B369" s="1" t="s">
        <v>368</v>
      </c>
      <c r="C369" s="1" t="s">
        <v>4477</v>
      </c>
      <c r="D369" s="3">
        <v>10000</v>
      </c>
      <c r="E369" s="3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3"/>
        <v>1.033501</v>
      </c>
      <c r="P369" s="3">
        <f t="shared" si="30"/>
        <v>86.84882352941176</v>
      </c>
      <c r="Q369" s="28">
        <f t="shared" si="34"/>
        <v>41355.368958333333</v>
      </c>
      <c r="R369" s="28">
        <f t="shared" si="31"/>
        <v>41394.999305555553</v>
      </c>
      <c r="S369" t="str">
        <f t="shared" si="35"/>
        <v>film &amp; video</v>
      </c>
      <c r="T369" t="str">
        <f t="shared" si="32"/>
        <v>documentary</v>
      </c>
    </row>
    <row r="370" spans="1:20" ht="60" x14ac:dyDescent="0.25">
      <c r="A370">
        <v>368</v>
      </c>
      <c r="B370" s="1" t="s">
        <v>369</v>
      </c>
      <c r="C370" s="1" t="s">
        <v>4478</v>
      </c>
      <c r="D370" s="3">
        <v>12500</v>
      </c>
      <c r="E370" s="3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3"/>
        <v>1.04112</v>
      </c>
      <c r="P370" s="3">
        <f t="shared" si="30"/>
        <v>81.84905660377359</v>
      </c>
      <c r="Q370" s="28">
        <f t="shared" si="34"/>
        <v>42043.397245370368</v>
      </c>
      <c r="R370" s="28">
        <f t="shared" si="31"/>
        <v>42078.355578703697</v>
      </c>
      <c r="S370" t="str">
        <f t="shared" si="35"/>
        <v>film &amp; video</v>
      </c>
      <c r="T370" t="str">
        <f t="shared" si="32"/>
        <v>documentary</v>
      </c>
    </row>
    <row r="371" spans="1:20" ht="60" x14ac:dyDescent="0.25">
      <c r="A371">
        <v>369</v>
      </c>
      <c r="B371" s="1" t="s">
        <v>370</v>
      </c>
      <c r="C371" s="1" t="s">
        <v>4479</v>
      </c>
      <c r="D371" s="3">
        <v>6500</v>
      </c>
      <c r="E371" s="3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3"/>
        <v>1.1015569230769231</v>
      </c>
      <c r="P371" s="3">
        <f t="shared" si="30"/>
        <v>42.874970059880241</v>
      </c>
      <c r="Q371" s="28">
        <f t="shared" si="34"/>
        <v>40893.3433912037</v>
      </c>
      <c r="R371" s="28">
        <f t="shared" si="31"/>
        <v>40923.3433912037</v>
      </c>
      <c r="S371" t="str">
        <f t="shared" si="35"/>
        <v>film &amp; video</v>
      </c>
      <c r="T371" t="str">
        <f t="shared" si="32"/>
        <v>documentary</v>
      </c>
    </row>
    <row r="372" spans="1:20" ht="60" x14ac:dyDescent="0.25">
      <c r="A372">
        <v>370</v>
      </c>
      <c r="B372" s="1" t="s">
        <v>371</v>
      </c>
      <c r="C372" s="1" t="s">
        <v>4480</v>
      </c>
      <c r="D372" s="3">
        <v>25000</v>
      </c>
      <c r="E372" s="3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3"/>
        <v>1.2202</v>
      </c>
      <c r="P372" s="3">
        <f t="shared" si="30"/>
        <v>709.41860465116281</v>
      </c>
      <c r="Q372" s="28">
        <f t="shared" si="34"/>
        <v>42711.586805555555</v>
      </c>
      <c r="R372" s="28">
        <f t="shared" si="31"/>
        <v>42741.586805555555</v>
      </c>
      <c r="S372" t="str">
        <f t="shared" si="35"/>
        <v>film &amp; video</v>
      </c>
      <c r="T372" t="str">
        <f t="shared" si="32"/>
        <v>documentary</v>
      </c>
    </row>
    <row r="373" spans="1:20" ht="60" x14ac:dyDescent="0.25">
      <c r="A373">
        <v>371</v>
      </c>
      <c r="B373" s="1" t="s">
        <v>372</v>
      </c>
      <c r="C373" s="1" t="s">
        <v>4481</v>
      </c>
      <c r="D373" s="3">
        <v>150000</v>
      </c>
      <c r="E373" s="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3"/>
        <v>1.1416866666666667</v>
      </c>
      <c r="P373" s="3">
        <f t="shared" si="30"/>
        <v>161.25517890772127</v>
      </c>
      <c r="Q373" s="28">
        <f t="shared" si="34"/>
        <v>41261.559479166666</v>
      </c>
      <c r="R373" s="28">
        <f t="shared" si="31"/>
        <v>41306.559479166666</v>
      </c>
      <c r="S373" t="str">
        <f t="shared" si="35"/>
        <v>film &amp; video</v>
      </c>
      <c r="T373" t="str">
        <f t="shared" si="32"/>
        <v>documentary</v>
      </c>
    </row>
    <row r="374" spans="1:20" ht="30" x14ac:dyDescent="0.25">
      <c r="A374">
        <v>372</v>
      </c>
      <c r="B374" s="1" t="s">
        <v>373</v>
      </c>
      <c r="C374" s="1" t="s">
        <v>4482</v>
      </c>
      <c r="D374" s="3">
        <v>300</v>
      </c>
      <c r="E374" s="3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3"/>
        <v>1.2533333333333334</v>
      </c>
      <c r="P374" s="3">
        <f t="shared" si="30"/>
        <v>41.777777777777779</v>
      </c>
      <c r="Q374" s="28">
        <f t="shared" si="34"/>
        <v>42425.368564814817</v>
      </c>
      <c r="R374" s="28">
        <f t="shared" si="31"/>
        <v>42465.458333333336</v>
      </c>
      <c r="S374" t="str">
        <f t="shared" si="35"/>
        <v>film &amp; video</v>
      </c>
      <c r="T374" t="str">
        <f t="shared" si="32"/>
        <v>documentary</v>
      </c>
    </row>
    <row r="375" spans="1:20" ht="45" x14ac:dyDescent="0.25">
      <c r="A375">
        <v>373</v>
      </c>
      <c r="B375" s="1" t="s">
        <v>374</v>
      </c>
      <c r="C375" s="1" t="s">
        <v>4483</v>
      </c>
      <c r="D375" s="3">
        <v>7500</v>
      </c>
      <c r="E375" s="3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3"/>
        <v>1.0666666666666667</v>
      </c>
      <c r="P375" s="3">
        <f t="shared" si="30"/>
        <v>89.887640449438209</v>
      </c>
      <c r="Q375" s="28">
        <f t="shared" si="34"/>
        <v>41078.703680555554</v>
      </c>
      <c r="R375" s="28">
        <f t="shared" si="31"/>
        <v>41108.703680555554</v>
      </c>
      <c r="S375" t="str">
        <f t="shared" si="35"/>
        <v>film &amp; video</v>
      </c>
      <c r="T375" t="str">
        <f t="shared" si="32"/>
        <v>documentary</v>
      </c>
    </row>
    <row r="376" spans="1:20" ht="60" x14ac:dyDescent="0.25">
      <c r="A376">
        <v>374</v>
      </c>
      <c r="B376" s="1" t="s">
        <v>375</v>
      </c>
      <c r="C376" s="1" t="s">
        <v>4484</v>
      </c>
      <c r="D376" s="3">
        <v>6000</v>
      </c>
      <c r="E376" s="3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3"/>
        <v>1.3065</v>
      </c>
      <c r="P376" s="3">
        <f t="shared" si="30"/>
        <v>45.051724137931032</v>
      </c>
      <c r="Q376" s="28">
        <f t="shared" si="34"/>
        <v>40757.680914351848</v>
      </c>
      <c r="R376" s="28">
        <f t="shared" si="31"/>
        <v>40802.680914351848</v>
      </c>
      <c r="S376" t="str">
        <f t="shared" si="35"/>
        <v>film &amp; video</v>
      </c>
      <c r="T376" t="str">
        <f t="shared" si="32"/>
        <v>documentary</v>
      </c>
    </row>
    <row r="377" spans="1:20" ht="60" x14ac:dyDescent="0.25">
      <c r="A377">
        <v>375</v>
      </c>
      <c r="B377" s="1" t="s">
        <v>376</v>
      </c>
      <c r="C377" s="1" t="s">
        <v>4485</v>
      </c>
      <c r="D377" s="3">
        <v>500</v>
      </c>
      <c r="E377" s="3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3"/>
        <v>1.2</v>
      </c>
      <c r="P377" s="3">
        <f t="shared" si="30"/>
        <v>42.857142857142854</v>
      </c>
      <c r="Q377" s="28">
        <f t="shared" si="34"/>
        <v>41657.77674768518</v>
      </c>
      <c r="R377" s="28">
        <f t="shared" si="31"/>
        <v>41699.512499999997</v>
      </c>
      <c r="S377" t="str">
        <f t="shared" si="35"/>
        <v>film &amp; video</v>
      </c>
      <c r="T377" t="str">
        <f t="shared" si="32"/>
        <v>documentary</v>
      </c>
    </row>
    <row r="378" spans="1:20" ht="60" x14ac:dyDescent="0.25">
      <c r="A378">
        <v>376</v>
      </c>
      <c r="B378" s="1" t="s">
        <v>377</v>
      </c>
      <c r="C378" s="1" t="s">
        <v>4486</v>
      </c>
      <c r="D378" s="3">
        <v>2450</v>
      </c>
      <c r="E378" s="3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3"/>
        <v>1.0595918367346939</v>
      </c>
      <c r="P378" s="3">
        <f t="shared" si="30"/>
        <v>54.083333333333336</v>
      </c>
      <c r="Q378" s="28">
        <f t="shared" si="34"/>
        <v>42576.244398148141</v>
      </c>
      <c r="R378" s="28">
        <f t="shared" si="31"/>
        <v>42607.244398148141</v>
      </c>
      <c r="S378" t="str">
        <f t="shared" si="35"/>
        <v>film &amp; video</v>
      </c>
      <c r="T378" t="str">
        <f t="shared" si="32"/>
        <v>documentary</v>
      </c>
    </row>
    <row r="379" spans="1:20" ht="45" x14ac:dyDescent="0.25">
      <c r="A379">
        <v>377</v>
      </c>
      <c r="B379" s="1" t="s">
        <v>378</v>
      </c>
      <c r="C379" s="1" t="s">
        <v>4487</v>
      </c>
      <c r="D379" s="3">
        <v>12000</v>
      </c>
      <c r="E379" s="3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3"/>
        <v>1.1439999999999999</v>
      </c>
      <c r="P379" s="3">
        <f t="shared" si="30"/>
        <v>103.21804511278195</v>
      </c>
      <c r="Q379" s="28">
        <f t="shared" si="34"/>
        <v>42292.042453703696</v>
      </c>
      <c r="R379" s="28">
        <f t="shared" si="31"/>
        <v>42322.084027777775</v>
      </c>
      <c r="S379" t="str">
        <f t="shared" si="35"/>
        <v>film &amp; video</v>
      </c>
      <c r="T379" t="str">
        <f t="shared" si="32"/>
        <v>documentary</v>
      </c>
    </row>
    <row r="380" spans="1:20" ht="60" x14ac:dyDescent="0.25">
      <c r="A380">
        <v>378</v>
      </c>
      <c r="B380" s="1" t="s">
        <v>379</v>
      </c>
      <c r="C380" s="1" t="s">
        <v>4488</v>
      </c>
      <c r="D380" s="3">
        <v>3000</v>
      </c>
      <c r="E380" s="3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3"/>
        <v>1.1176666666666666</v>
      </c>
      <c r="P380" s="3">
        <f t="shared" si="30"/>
        <v>40.397590361445786</v>
      </c>
      <c r="Q380" s="28">
        <f t="shared" si="34"/>
        <v>42370.363518518519</v>
      </c>
      <c r="R380" s="28">
        <f t="shared" si="31"/>
        <v>42394.786111111105</v>
      </c>
      <c r="S380" t="str">
        <f t="shared" si="35"/>
        <v>film &amp; video</v>
      </c>
      <c r="T380" t="str">
        <f t="shared" si="32"/>
        <v>documentary</v>
      </c>
    </row>
    <row r="381" spans="1:20" ht="60" x14ac:dyDescent="0.25">
      <c r="A381">
        <v>379</v>
      </c>
      <c r="B381" s="1" t="s">
        <v>380</v>
      </c>
      <c r="C381" s="1" t="s">
        <v>4489</v>
      </c>
      <c r="D381" s="3">
        <v>15000</v>
      </c>
      <c r="E381" s="3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3"/>
        <v>1.1608000000000001</v>
      </c>
      <c r="P381" s="3">
        <f t="shared" si="30"/>
        <v>116.85906040268456</v>
      </c>
      <c r="Q381" s="28">
        <f t="shared" si="34"/>
        <v>40987.479999999996</v>
      </c>
      <c r="R381" s="28">
        <f t="shared" si="31"/>
        <v>41032.479999999996</v>
      </c>
      <c r="S381" t="str">
        <f t="shared" si="35"/>
        <v>film &amp; video</v>
      </c>
      <c r="T381" t="str">
        <f t="shared" si="32"/>
        <v>documentary</v>
      </c>
    </row>
    <row r="382" spans="1:20" ht="60" x14ac:dyDescent="0.25">
      <c r="A382">
        <v>380</v>
      </c>
      <c r="B382" s="1" t="s">
        <v>381</v>
      </c>
      <c r="C382" s="1" t="s">
        <v>4490</v>
      </c>
      <c r="D382" s="3">
        <v>4000</v>
      </c>
      <c r="E382" s="3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3"/>
        <v>1.415</v>
      </c>
      <c r="P382" s="3">
        <f t="shared" si="30"/>
        <v>115.51020408163265</v>
      </c>
      <c r="Q382" s="28">
        <f t="shared" si="34"/>
        <v>42367.511481481481</v>
      </c>
      <c r="R382" s="28">
        <f t="shared" si="31"/>
        <v>42392.511481481481</v>
      </c>
      <c r="S382" t="str">
        <f t="shared" si="35"/>
        <v>film &amp; video</v>
      </c>
      <c r="T382" t="str">
        <f t="shared" si="32"/>
        <v>documentary</v>
      </c>
    </row>
    <row r="383" spans="1:20" ht="45" x14ac:dyDescent="0.25">
      <c r="A383">
        <v>381</v>
      </c>
      <c r="B383" s="1" t="s">
        <v>382</v>
      </c>
      <c r="C383" s="1" t="s">
        <v>4491</v>
      </c>
      <c r="D383" s="3">
        <v>25000</v>
      </c>
      <c r="E383" s="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3"/>
        <v>1.0472999999999999</v>
      </c>
      <c r="P383" s="3">
        <f t="shared" si="30"/>
        <v>104.31274900398407</v>
      </c>
      <c r="Q383" s="28">
        <f t="shared" si="34"/>
        <v>41085.48978009259</v>
      </c>
      <c r="R383" s="28">
        <f t="shared" si="31"/>
        <v>41120</v>
      </c>
      <c r="S383" t="str">
        <f t="shared" si="35"/>
        <v>film &amp; video</v>
      </c>
      <c r="T383" t="str">
        <f t="shared" si="32"/>
        <v>documentary</v>
      </c>
    </row>
    <row r="384" spans="1:20" ht="60" x14ac:dyDescent="0.25">
      <c r="A384">
        <v>382</v>
      </c>
      <c r="B384" s="1" t="s">
        <v>383</v>
      </c>
      <c r="C384" s="1" t="s">
        <v>4492</v>
      </c>
      <c r="D384" s="3">
        <v>600</v>
      </c>
      <c r="E384" s="3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3"/>
        <v>2.5583333333333331</v>
      </c>
      <c r="P384" s="3">
        <f t="shared" si="30"/>
        <v>69.772727272727266</v>
      </c>
      <c r="Q384" s="28">
        <f t="shared" si="34"/>
        <v>41144.501157407409</v>
      </c>
      <c r="R384" s="28">
        <f t="shared" si="31"/>
        <v>41158.501157407409</v>
      </c>
      <c r="S384" t="str">
        <f t="shared" si="35"/>
        <v>film &amp; video</v>
      </c>
      <c r="T384" t="str">
        <f t="shared" si="32"/>
        <v>documentary</v>
      </c>
    </row>
    <row r="385" spans="1:20" ht="60" x14ac:dyDescent="0.25">
      <c r="A385">
        <v>383</v>
      </c>
      <c r="B385" s="1" t="s">
        <v>384</v>
      </c>
      <c r="C385" s="1" t="s">
        <v>4493</v>
      </c>
      <c r="D385" s="3">
        <v>999</v>
      </c>
      <c r="E385" s="3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3"/>
        <v>2.0670670670670672</v>
      </c>
      <c r="P385" s="3">
        <f t="shared" si="30"/>
        <v>43.020833333333336</v>
      </c>
      <c r="Q385" s="28">
        <f t="shared" si="34"/>
        <v>41754.90924768518</v>
      </c>
      <c r="R385" s="28">
        <f t="shared" si="31"/>
        <v>41777.90924768518</v>
      </c>
      <c r="S385" t="str">
        <f t="shared" si="35"/>
        <v>film &amp; video</v>
      </c>
      <c r="T385" t="str">
        <f t="shared" si="32"/>
        <v>documentary</v>
      </c>
    </row>
    <row r="386" spans="1:20" ht="60" x14ac:dyDescent="0.25">
      <c r="A386">
        <v>384</v>
      </c>
      <c r="B386" s="1" t="s">
        <v>385</v>
      </c>
      <c r="C386" s="1" t="s">
        <v>4494</v>
      </c>
      <c r="D386" s="3">
        <v>20000</v>
      </c>
      <c r="E386" s="3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3"/>
        <v>1.1210500000000001</v>
      </c>
      <c r="P386" s="3">
        <f t="shared" si="30"/>
        <v>58.540469973890339</v>
      </c>
      <c r="Q386" s="28">
        <f t="shared" si="34"/>
        <v>41980.573460648149</v>
      </c>
      <c r="R386" s="28">
        <f t="shared" si="31"/>
        <v>42010.573460648149</v>
      </c>
      <c r="S386" t="str">
        <f t="shared" si="35"/>
        <v>film &amp; video</v>
      </c>
      <c r="T386" t="str">
        <f t="shared" si="32"/>
        <v>documentary</v>
      </c>
    </row>
    <row r="387" spans="1:20" ht="60" x14ac:dyDescent="0.25">
      <c r="A387">
        <v>385</v>
      </c>
      <c r="B387" s="1" t="s">
        <v>386</v>
      </c>
      <c r="C387" s="1" t="s">
        <v>4495</v>
      </c>
      <c r="D387" s="3">
        <v>25000</v>
      </c>
      <c r="E387" s="3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33"/>
        <v>1.05982</v>
      </c>
      <c r="P387" s="3">
        <f t="shared" ref="P387:P450" si="36">IFERROR(E387/L387,0)</f>
        <v>111.79535864978902</v>
      </c>
      <c r="Q387" s="28">
        <f t="shared" si="34"/>
        <v>41934.376168981478</v>
      </c>
      <c r="R387" s="28">
        <f t="shared" ref="R387:R450" si="37">(I387/86400)+25569+(-5/24)</f>
        <v>41964.41783564815</v>
      </c>
      <c r="S387" t="str">
        <f t="shared" si="35"/>
        <v>film &amp; video</v>
      </c>
      <c r="T387" t="str">
        <f t="shared" ref="T387:T450" si="38">RIGHT(N387,LEN(N387)-FIND("/",N387))</f>
        <v>documentary</v>
      </c>
    </row>
    <row r="388" spans="1:20" ht="60" x14ac:dyDescent="0.25">
      <c r="A388">
        <v>386</v>
      </c>
      <c r="B388" s="1" t="s">
        <v>387</v>
      </c>
      <c r="C388" s="1" t="s">
        <v>4496</v>
      </c>
      <c r="D388" s="3">
        <v>600</v>
      </c>
      <c r="E388" s="3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ref="O388:O451" si="39">E388/D388</f>
        <v>1.0016666666666667</v>
      </c>
      <c r="P388" s="3">
        <f t="shared" si="36"/>
        <v>46.230769230769234</v>
      </c>
      <c r="Q388" s="28">
        <f t="shared" ref="Q388:Q451" si="40">(((J388/60)/60)/24)+DATE(1970,1,1)+(-5/24)</f>
        <v>42211.742951388886</v>
      </c>
      <c r="R388" s="28">
        <f t="shared" si="37"/>
        <v>42226.742951388886</v>
      </c>
      <c r="S388" t="str">
        <f t="shared" ref="S388:S451" si="41">LEFT(N:N,FIND("/",N388)-1)</f>
        <v>film &amp; video</v>
      </c>
      <c r="T388" t="str">
        <f t="shared" si="38"/>
        <v>documentary</v>
      </c>
    </row>
    <row r="389" spans="1:20" ht="60" x14ac:dyDescent="0.25">
      <c r="A389">
        <v>387</v>
      </c>
      <c r="B389" s="1" t="s">
        <v>388</v>
      </c>
      <c r="C389" s="1" t="s">
        <v>4497</v>
      </c>
      <c r="D389" s="3">
        <v>38000</v>
      </c>
      <c r="E389" s="3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9"/>
        <v>2.1398947368421051</v>
      </c>
      <c r="P389" s="3">
        <f t="shared" si="36"/>
        <v>144.69039145907473</v>
      </c>
      <c r="Q389" s="28">
        <f t="shared" si="40"/>
        <v>42200.468263888884</v>
      </c>
      <c r="R389" s="28">
        <f t="shared" si="37"/>
        <v>42231.041666666664</v>
      </c>
      <c r="S389" t="str">
        <f t="shared" si="41"/>
        <v>film &amp; video</v>
      </c>
      <c r="T389" t="str">
        <f t="shared" si="38"/>
        <v>documentary</v>
      </c>
    </row>
    <row r="390" spans="1:20" ht="45" x14ac:dyDescent="0.25">
      <c r="A390">
        <v>388</v>
      </c>
      <c r="B390" s="1" t="s">
        <v>389</v>
      </c>
      <c r="C390" s="1" t="s">
        <v>4498</v>
      </c>
      <c r="D390" s="3">
        <v>5000</v>
      </c>
      <c r="E390" s="3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9"/>
        <v>1.2616000000000001</v>
      </c>
      <c r="P390" s="3">
        <f t="shared" si="36"/>
        <v>88.845070422535215</v>
      </c>
      <c r="Q390" s="28">
        <f t="shared" si="40"/>
        <v>42548.867824074077</v>
      </c>
      <c r="R390" s="28">
        <f t="shared" si="37"/>
        <v>42578.86782407407</v>
      </c>
      <c r="S390" t="str">
        <f t="shared" si="41"/>
        <v>film &amp; video</v>
      </c>
      <c r="T390" t="str">
        <f t="shared" si="38"/>
        <v>documentary</v>
      </c>
    </row>
    <row r="391" spans="1:20" ht="60" x14ac:dyDescent="0.25">
      <c r="A391">
        <v>389</v>
      </c>
      <c r="B391" s="1" t="s">
        <v>390</v>
      </c>
      <c r="C391" s="1" t="s">
        <v>4499</v>
      </c>
      <c r="D391" s="3">
        <v>68000</v>
      </c>
      <c r="E391" s="3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9"/>
        <v>1.8153547058823529</v>
      </c>
      <c r="P391" s="3">
        <f t="shared" si="36"/>
        <v>81.75107284768211</v>
      </c>
      <c r="Q391" s="28">
        <f t="shared" si="40"/>
        <v>41673.854745370365</v>
      </c>
      <c r="R391" s="28">
        <f t="shared" si="37"/>
        <v>41705.749305555553</v>
      </c>
      <c r="S391" t="str">
        <f t="shared" si="41"/>
        <v>film &amp; video</v>
      </c>
      <c r="T391" t="str">
        <f t="shared" si="38"/>
        <v>documentary</v>
      </c>
    </row>
    <row r="392" spans="1:20" ht="45" x14ac:dyDescent="0.25">
      <c r="A392">
        <v>390</v>
      </c>
      <c r="B392" s="1" t="s">
        <v>391</v>
      </c>
      <c r="C392" s="1" t="s">
        <v>4500</v>
      </c>
      <c r="D392" s="3">
        <v>1000</v>
      </c>
      <c r="E392" s="3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9"/>
        <v>1</v>
      </c>
      <c r="P392" s="3">
        <f t="shared" si="36"/>
        <v>71.428571428571431</v>
      </c>
      <c r="Q392" s="28">
        <f t="shared" si="40"/>
        <v>42111.828379629624</v>
      </c>
      <c r="R392" s="28">
        <f t="shared" si="37"/>
        <v>42131.828379629624</v>
      </c>
      <c r="S392" t="str">
        <f t="shared" si="41"/>
        <v>film &amp; video</v>
      </c>
      <c r="T392" t="str">
        <f t="shared" si="38"/>
        <v>documentary</v>
      </c>
    </row>
    <row r="393" spans="1:20" ht="45" x14ac:dyDescent="0.25">
      <c r="A393">
        <v>391</v>
      </c>
      <c r="B393" s="1" t="s">
        <v>392</v>
      </c>
      <c r="C393" s="1" t="s">
        <v>4501</v>
      </c>
      <c r="D393" s="3">
        <v>20000</v>
      </c>
      <c r="E393" s="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9"/>
        <v>1.0061</v>
      </c>
      <c r="P393" s="3">
        <f t="shared" si="36"/>
        <v>104.25906735751295</v>
      </c>
      <c r="Q393" s="28">
        <f t="shared" si="40"/>
        <v>40864.833923611113</v>
      </c>
      <c r="R393" s="28">
        <f t="shared" si="37"/>
        <v>40894.832638888889</v>
      </c>
      <c r="S393" t="str">
        <f t="shared" si="41"/>
        <v>film &amp; video</v>
      </c>
      <c r="T393" t="str">
        <f t="shared" si="38"/>
        <v>documentary</v>
      </c>
    </row>
    <row r="394" spans="1:20" ht="60" x14ac:dyDescent="0.25">
      <c r="A394">
        <v>392</v>
      </c>
      <c r="B394" s="1" t="s">
        <v>393</v>
      </c>
      <c r="C394" s="1" t="s">
        <v>4502</v>
      </c>
      <c r="D394" s="3">
        <v>18500</v>
      </c>
      <c r="E394" s="3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9"/>
        <v>1.009027027027027</v>
      </c>
      <c r="P394" s="3">
        <f t="shared" si="36"/>
        <v>90.616504854368927</v>
      </c>
      <c r="Q394" s="28">
        <f t="shared" si="40"/>
        <v>40763.508923611109</v>
      </c>
      <c r="R394" s="28">
        <f t="shared" si="37"/>
        <v>40793.916666666664</v>
      </c>
      <c r="S394" t="str">
        <f t="shared" si="41"/>
        <v>film &amp; video</v>
      </c>
      <c r="T394" t="str">
        <f t="shared" si="38"/>
        <v>documentary</v>
      </c>
    </row>
    <row r="395" spans="1:20" ht="45" x14ac:dyDescent="0.25">
      <c r="A395">
        <v>393</v>
      </c>
      <c r="B395" s="1" t="s">
        <v>394</v>
      </c>
      <c r="C395" s="1" t="s">
        <v>4503</v>
      </c>
      <c r="D395" s="3">
        <v>50000</v>
      </c>
      <c r="E395" s="3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9"/>
        <v>1.10446</v>
      </c>
      <c r="P395" s="3">
        <f t="shared" si="36"/>
        <v>157.33048433048432</v>
      </c>
      <c r="Q395" s="28">
        <f t="shared" si="40"/>
        <v>41526.500601851847</v>
      </c>
      <c r="R395" s="28">
        <f t="shared" si="37"/>
        <v>41557.500601851847</v>
      </c>
      <c r="S395" t="str">
        <f t="shared" si="41"/>
        <v>film &amp; video</v>
      </c>
      <c r="T395" t="str">
        <f t="shared" si="38"/>
        <v>documentary</v>
      </c>
    </row>
    <row r="396" spans="1:20" ht="60" x14ac:dyDescent="0.25">
      <c r="A396">
        <v>394</v>
      </c>
      <c r="B396" s="1" t="s">
        <v>395</v>
      </c>
      <c r="C396" s="1" t="s">
        <v>4504</v>
      </c>
      <c r="D396" s="3">
        <v>4700</v>
      </c>
      <c r="E396" s="3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9"/>
        <v>1.118936170212766</v>
      </c>
      <c r="P396" s="3">
        <f t="shared" si="36"/>
        <v>105.18</v>
      </c>
      <c r="Q396" s="28">
        <f t="shared" si="40"/>
        <v>42417.60974537037</v>
      </c>
      <c r="R396" s="28">
        <f t="shared" si="37"/>
        <v>42477.568078703705</v>
      </c>
      <c r="S396" t="str">
        <f t="shared" si="41"/>
        <v>film &amp; video</v>
      </c>
      <c r="T396" t="str">
        <f t="shared" si="38"/>
        <v>documentary</v>
      </c>
    </row>
    <row r="397" spans="1:20" ht="45" x14ac:dyDescent="0.25">
      <c r="A397">
        <v>395</v>
      </c>
      <c r="B397" s="1" t="s">
        <v>396</v>
      </c>
      <c r="C397" s="1" t="s">
        <v>4505</v>
      </c>
      <c r="D397" s="3">
        <v>10000</v>
      </c>
      <c r="E397" s="3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9"/>
        <v>1.0804450000000001</v>
      </c>
      <c r="P397" s="3">
        <f t="shared" si="36"/>
        <v>58.719836956521746</v>
      </c>
      <c r="Q397" s="28">
        <f t="shared" si="40"/>
        <v>40990.700925925921</v>
      </c>
      <c r="R397" s="28">
        <f t="shared" si="37"/>
        <v>41026.688888888886</v>
      </c>
      <c r="S397" t="str">
        <f t="shared" si="41"/>
        <v>film &amp; video</v>
      </c>
      <c r="T397" t="str">
        <f t="shared" si="38"/>
        <v>documentary</v>
      </c>
    </row>
    <row r="398" spans="1:20" ht="45" x14ac:dyDescent="0.25">
      <c r="A398">
        <v>396</v>
      </c>
      <c r="B398" s="1" t="s">
        <v>397</v>
      </c>
      <c r="C398" s="1" t="s">
        <v>4506</v>
      </c>
      <c r="D398" s="3">
        <v>15000</v>
      </c>
      <c r="E398" s="3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9"/>
        <v>1.0666666666666667</v>
      </c>
      <c r="P398" s="3">
        <f t="shared" si="36"/>
        <v>81.632653061224488</v>
      </c>
      <c r="Q398" s="28">
        <f t="shared" si="40"/>
        <v>41082.356550925921</v>
      </c>
      <c r="R398" s="28">
        <f t="shared" si="37"/>
        <v>41097.356550925928</v>
      </c>
      <c r="S398" t="str">
        <f t="shared" si="41"/>
        <v>film &amp; video</v>
      </c>
      <c r="T398" t="str">
        <f t="shared" si="38"/>
        <v>documentary</v>
      </c>
    </row>
    <row r="399" spans="1:20" ht="60" x14ac:dyDescent="0.25">
      <c r="A399">
        <v>397</v>
      </c>
      <c r="B399" s="1" t="s">
        <v>398</v>
      </c>
      <c r="C399" s="1" t="s">
        <v>4507</v>
      </c>
      <c r="D399" s="3">
        <v>12444</v>
      </c>
      <c r="E399" s="3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9"/>
        <v>1.0390027322404372</v>
      </c>
      <c r="P399" s="3">
        <f t="shared" si="36"/>
        <v>56.460043668122275</v>
      </c>
      <c r="Q399" s="28">
        <f t="shared" si="40"/>
        <v>40379.568101851852</v>
      </c>
      <c r="R399" s="28">
        <f t="shared" si="37"/>
        <v>40421.947222222218</v>
      </c>
      <c r="S399" t="str">
        <f t="shared" si="41"/>
        <v>film &amp; video</v>
      </c>
      <c r="T399" t="str">
        <f t="shared" si="38"/>
        <v>documentary</v>
      </c>
    </row>
    <row r="400" spans="1:20" ht="45" x14ac:dyDescent="0.25">
      <c r="A400">
        <v>398</v>
      </c>
      <c r="B400" s="1" t="s">
        <v>399</v>
      </c>
      <c r="C400" s="1" t="s">
        <v>4508</v>
      </c>
      <c r="D400" s="3">
        <v>7500</v>
      </c>
      <c r="E400" s="3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9"/>
        <v>1.2516</v>
      </c>
      <c r="P400" s="3">
        <f t="shared" si="36"/>
        <v>140.1044776119403</v>
      </c>
      <c r="Q400" s="28">
        <f t="shared" si="40"/>
        <v>42078.584791666661</v>
      </c>
      <c r="R400" s="28">
        <f t="shared" si="37"/>
        <v>42123.584791666661</v>
      </c>
      <c r="S400" t="str">
        <f t="shared" si="41"/>
        <v>film &amp; video</v>
      </c>
      <c r="T400" t="str">
        <f t="shared" si="38"/>
        <v>documentary</v>
      </c>
    </row>
    <row r="401" spans="1:20" ht="60" x14ac:dyDescent="0.25">
      <c r="A401">
        <v>399</v>
      </c>
      <c r="B401" s="1" t="s">
        <v>400</v>
      </c>
      <c r="C401" s="1" t="s">
        <v>4509</v>
      </c>
      <c r="D401" s="3">
        <v>20000</v>
      </c>
      <c r="E401" s="3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9"/>
        <v>1.0680499999999999</v>
      </c>
      <c r="P401" s="3">
        <f t="shared" si="36"/>
        <v>224.85263157894738</v>
      </c>
      <c r="Q401" s="28">
        <f t="shared" si="40"/>
        <v>42687.667442129627</v>
      </c>
      <c r="R401" s="28">
        <f t="shared" si="37"/>
        <v>42718.291666666664</v>
      </c>
      <c r="S401" t="str">
        <f t="shared" si="41"/>
        <v>film &amp; video</v>
      </c>
      <c r="T401" t="str">
        <f t="shared" si="38"/>
        <v>documentary</v>
      </c>
    </row>
    <row r="402" spans="1:20" ht="45" x14ac:dyDescent="0.25">
      <c r="A402">
        <v>400</v>
      </c>
      <c r="B402" s="1" t="s">
        <v>401</v>
      </c>
      <c r="C402" s="1" t="s">
        <v>4510</v>
      </c>
      <c r="D402" s="3">
        <v>10000</v>
      </c>
      <c r="E402" s="3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9"/>
        <v>1.1230249999999999</v>
      </c>
      <c r="P402" s="3">
        <f t="shared" si="36"/>
        <v>181.13306451612902</v>
      </c>
      <c r="Q402" s="28">
        <f t="shared" si="40"/>
        <v>41745.427627314813</v>
      </c>
      <c r="R402" s="28">
        <f t="shared" si="37"/>
        <v>41775.9375</v>
      </c>
      <c r="S402" t="str">
        <f t="shared" si="41"/>
        <v>film &amp; video</v>
      </c>
      <c r="T402" t="str">
        <f t="shared" si="38"/>
        <v>documentary</v>
      </c>
    </row>
    <row r="403" spans="1:20" ht="60" x14ac:dyDescent="0.25">
      <c r="A403">
        <v>401</v>
      </c>
      <c r="B403" s="1" t="s">
        <v>402</v>
      </c>
      <c r="C403" s="1" t="s">
        <v>4511</v>
      </c>
      <c r="D403" s="3">
        <v>50000</v>
      </c>
      <c r="E403" s="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9"/>
        <v>1.0381199999999999</v>
      </c>
      <c r="P403" s="3">
        <f t="shared" si="36"/>
        <v>711.04109589041093</v>
      </c>
      <c r="Q403" s="28">
        <f t="shared" si="40"/>
        <v>40732.633912037032</v>
      </c>
      <c r="R403" s="28">
        <f t="shared" si="37"/>
        <v>40762.633912037032</v>
      </c>
      <c r="S403" t="str">
        <f t="shared" si="41"/>
        <v>film &amp; video</v>
      </c>
      <c r="T403" t="str">
        <f t="shared" si="38"/>
        <v>documentary</v>
      </c>
    </row>
    <row r="404" spans="1:20" ht="60" x14ac:dyDescent="0.25">
      <c r="A404">
        <v>402</v>
      </c>
      <c r="B404" s="1" t="s">
        <v>403</v>
      </c>
      <c r="C404" s="1" t="s">
        <v>4512</v>
      </c>
      <c r="D404" s="3">
        <v>2000</v>
      </c>
      <c r="E404" s="3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9"/>
        <v>1.4165000000000001</v>
      </c>
      <c r="P404" s="3">
        <f t="shared" si="36"/>
        <v>65.883720930232556</v>
      </c>
      <c r="Q404" s="28">
        <f t="shared" si="40"/>
        <v>42292.331215277773</v>
      </c>
      <c r="R404" s="28">
        <f t="shared" si="37"/>
        <v>42313.372881944444</v>
      </c>
      <c r="S404" t="str">
        <f t="shared" si="41"/>
        <v>film &amp; video</v>
      </c>
      <c r="T404" t="str">
        <f t="shared" si="38"/>
        <v>documentary</v>
      </c>
    </row>
    <row r="405" spans="1:20" ht="45" x14ac:dyDescent="0.25">
      <c r="A405">
        <v>403</v>
      </c>
      <c r="B405" s="1" t="s">
        <v>404</v>
      </c>
      <c r="C405" s="1" t="s">
        <v>4513</v>
      </c>
      <c r="D405" s="3">
        <v>5000</v>
      </c>
      <c r="E405" s="3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9"/>
        <v>1.0526</v>
      </c>
      <c r="P405" s="3">
        <f t="shared" si="36"/>
        <v>75.185714285714283</v>
      </c>
      <c r="Q405" s="28">
        <f t="shared" si="40"/>
        <v>40718.102326388886</v>
      </c>
      <c r="R405" s="28">
        <f t="shared" si="37"/>
        <v>40765.088888888888</v>
      </c>
      <c r="S405" t="str">
        <f t="shared" si="41"/>
        <v>film &amp; video</v>
      </c>
      <c r="T405" t="str">
        <f t="shared" si="38"/>
        <v>documentary</v>
      </c>
    </row>
    <row r="406" spans="1:20" ht="45" x14ac:dyDescent="0.25">
      <c r="A406">
        <v>404</v>
      </c>
      <c r="B406" s="1" t="s">
        <v>405</v>
      </c>
      <c r="C406" s="1" t="s">
        <v>4514</v>
      </c>
      <c r="D406" s="3">
        <v>35000</v>
      </c>
      <c r="E406" s="3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9"/>
        <v>1.0309142857142857</v>
      </c>
      <c r="P406" s="3">
        <f t="shared" si="36"/>
        <v>133.14391143911439</v>
      </c>
      <c r="Q406" s="28">
        <f t="shared" si="40"/>
        <v>41646.419699074075</v>
      </c>
      <c r="R406" s="28">
        <f t="shared" si="37"/>
        <v>41675.75277777778</v>
      </c>
      <c r="S406" t="str">
        <f t="shared" si="41"/>
        <v>film &amp; video</v>
      </c>
      <c r="T406" t="str">
        <f t="shared" si="38"/>
        <v>documentary</v>
      </c>
    </row>
    <row r="407" spans="1:20" ht="45" x14ac:dyDescent="0.25">
      <c r="A407">
        <v>405</v>
      </c>
      <c r="B407" s="1" t="s">
        <v>406</v>
      </c>
      <c r="C407" s="1" t="s">
        <v>4515</v>
      </c>
      <c r="D407" s="3">
        <v>2820</v>
      </c>
      <c r="E407" s="3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9"/>
        <v>1.0765957446808512</v>
      </c>
      <c r="P407" s="3">
        <f t="shared" si="36"/>
        <v>55.2</v>
      </c>
      <c r="Q407" s="28">
        <f t="shared" si="40"/>
        <v>41673.876608796294</v>
      </c>
      <c r="R407" s="28">
        <f t="shared" si="37"/>
        <v>41703.876608796294</v>
      </c>
      <c r="S407" t="str">
        <f t="shared" si="41"/>
        <v>film &amp; video</v>
      </c>
      <c r="T407" t="str">
        <f t="shared" si="38"/>
        <v>documentary</v>
      </c>
    </row>
    <row r="408" spans="1:20" ht="60" x14ac:dyDescent="0.25">
      <c r="A408">
        <v>406</v>
      </c>
      <c r="B408" s="1" t="s">
        <v>407</v>
      </c>
      <c r="C408" s="1" t="s">
        <v>4516</v>
      </c>
      <c r="D408" s="3">
        <v>2800</v>
      </c>
      <c r="E408" s="3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9"/>
        <v>1.0770464285714285</v>
      </c>
      <c r="P408" s="3">
        <f t="shared" si="36"/>
        <v>86.163714285714292</v>
      </c>
      <c r="Q408" s="28">
        <f t="shared" si="40"/>
        <v>40637.95413194444</v>
      </c>
      <c r="R408" s="28">
        <f t="shared" si="37"/>
        <v>40672.040972222218</v>
      </c>
      <c r="S408" t="str">
        <f t="shared" si="41"/>
        <v>film &amp; video</v>
      </c>
      <c r="T408" t="str">
        <f t="shared" si="38"/>
        <v>documentary</v>
      </c>
    </row>
    <row r="409" spans="1:20" ht="45" x14ac:dyDescent="0.25">
      <c r="A409">
        <v>407</v>
      </c>
      <c r="B409" s="1" t="s">
        <v>408</v>
      </c>
      <c r="C409" s="1" t="s">
        <v>4517</v>
      </c>
      <c r="D409" s="3">
        <v>2000</v>
      </c>
      <c r="E409" s="3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9"/>
        <v>1.0155000000000001</v>
      </c>
      <c r="P409" s="3">
        <f t="shared" si="36"/>
        <v>92.318181818181813</v>
      </c>
      <c r="Q409" s="28">
        <f t="shared" si="40"/>
        <v>40806.662615740737</v>
      </c>
      <c r="R409" s="28">
        <f t="shared" si="37"/>
        <v>40866.704282407409</v>
      </c>
      <c r="S409" t="str">
        <f t="shared" si="41"/>
        <v>film &amp; video</v>
      </c>
      <c r="T409" t="str">
        <f t="shared" si="38"/>
        <v>documentary</v>
      </c>
    </row>
    <row r="410" spans="1:20" ht="45" x14ac:dyDescent="0.25">
      <c r="A410">
        <v>408</v>
      </c>
      <c r="B410" s="1" t="s">
        <v>409</v>
      </c>
      <c r="C410" s="1" t="s">
        <v>4518</v>
      </c>
      <c r="D410" s="3">
        <v>6000</v>
      </c>
      <c r="E410" s="3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9"/>
        <v>1.0143766666666667</v>
      </c>
      <c r="P410" s="3">
        <f t="shared" si="36"/>
        <v>160.16473684210527</v>
      </c>
      <c r="Q410" s="28">
        <f t="shared" si="40"/>
        <v>41543.527662037035</v>
      </c>
      <c r="R410" s="28">
        <f t="shared" si="37"/>
        <v>41583.569328703699</v>
      </c>
      <c r="S410" t="str">
        <f t="shared" si="41"/>
        <v>film &amp; video</v>
      </c>
      <c r="T410" t="str">
        <f t="shared" si="38"/>
        <v>documentary</v>
      </c>
    </row>
    <row r="411" spans="1:20" ht="45" x14ac:dyDescent="0.25">
      <c r="A411">
        <v>409</v>
      </c>
      <c r="B411" s="1" t="s">
        <v>410</v>
      </c>
      <c r="C411" s="1" t="s">
        <v>4519</v>
      </c>
      <c r="D411" s="3">
        <v>500</v>
      </c>
      <c r="E411" s="3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9"/>
        <v>1.3680000000000001</v>
      </c>
      <c r="P411" s="3">
        <f t="shared" si="36"/>
        <v>45.6</v>
      </c>
      <c r="Q411" s="28">
        <f t="shared" si="40"/>
        <v>42543.654444444437</v>
      </c>
      <c r="R411" s="28">
        <f t="shared" si="37"/>
        <v>42573.654444444437</v>
      </c>
      <c r="S411" t="str">
        <f t="shared" si="41"/>
        <v>film &amp; video</v>
      </c>
      <c r="T411" t="str">
        <f t="shared" si="38"/>
        <v>documentary</v>
      </c>
    </row>
    <row r="412" spans="1:20" ht="45" x14ac:dyDescent="0.25">
      <c r="A412">
        <v>410</v>
      </c>
      <c r="B412" s="1" t="s">
        <v>411</v>
      </c>
      <c r="C412" s="1" t="s">
        <v>4520</v>
      </c>
      <c r="D412" s="3">
        <v>1000</v>
      </c>
      <c r="E412" s="3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9"/>
        <v>1.2829999999999999</v>
      </c>
      <c r="P412" s="3">
        <f t="shared" si="36"/>
        <v>183.28571428571428</v>
      </c>
      <c r="Q412" s="28">
        <f t="shared" si="40"/>
        <v>42113.77311342593</v>
      </c>
      <c r="R412" s="28">
        <f t="shared" si="37"/>
        <v>42173.773113425923</v>
      </c>
      <c r="S412" t="str">
        <f t="shared" si="41"/>
        <v>film &amp; video</v>
      </c>
      <c r="T412" t="str">
        <f t="shared" si="38"/>
        <v>documentary</v>
      </c>
    </row>
    <row r="413" spans="1:20" ht="60" x14ac:dyDescent="0.25">
      <c r="A413">
        <v>411</v>
      </c>
      <c r="B413" s="1" t="s">
        <v>412</v>
      </c>
      <c r="C413" s="1" t="s">
        <v>4521</v>
      </c>
      <c r="D413" s="3">
        <v>30000</v>
      </c>
      <c r="E413" s="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9"/>
        <v>1.0105</v>
      </c>
      <c r="P413" s="3">
        <f t="shared" si="36"/>
        <v>125.78838174273859</v>
      </c>
      <c r="Q413" s="28">
        <f t="shared" si="40"/>
        <v>41597.967638888884</v>
      </c>
      <c r="R413" s="28">
        <f t="shared" si="37"/>
        <v>41630</v>
      </c>
      <c r="S413" t="str">
        <f t="shared" si="41"/>
        <v>film &amp; video</v>
      </c>
      <c r="T413" t="str">
        <f t="shared" si="38"/>
        <v>documentary</v>
      </c>
    </row>
    <row r="414" spans="1:20" ht="60" x14ac:dyDescent="0.25">
      <c r="A414">
        <v>412</v>
      </c>
      <c r="B414" s="1" t="s">
        <v>413</v>
      </c>
      <c r="C414" s="1" t="s">
        <v>4522</v>
      </c>
      <c r="D414" s="3">
        <v>2500</v>
      </c>
      <c r="E414" s="3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9"/>
        <v>1.2684</v>
      </c>
      <c r="P414" s="3">
        <f t="shared" si="36"/>
        <v>57.654545454545456</v>
      </c>
      <c r="Q414" s="28">
        <f t="shared" si="40"/>
        <v>41099.534467592588</v>
      </c>
      <c r="R414" s="28">
        <f t="shared" si="37"/>
        <v>41115.534467592588</v>
      </c>
      <c r="S414" t="str">
        <f t="shared" si="41"/>
        <v>film &amp; video</v>
      </c>
      <c r="T414" t="str">
        <f t="shared" si="38"/>
        <v>documentary</v>
      </c>
    </row>
    <row r="415" spans="1:20" ht="45" x14ac:dyDescent="0.25">
      <c r="A415">
        <v>413</v>
      </c>
      <c r="B415" s="1" t="s">
        <v>414</v>
      </c>
      <c r="C415" s="1" t="s">
        <v>4523</v>
      </c>
      <c r="D415" s="3">
        <v>12800</v>
      </c>
      <c r="E415" s="3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9"/>
        <v>1.0508593749999999</v>
      </c>
      <c r="P415" s="3">
        <f t="shared" si="36"/>
        <v>78.660818713450297</v>
      </c>
      <c r="Q415" s="28">
        <f t="shared" si="40"/>
        <v>41079.66910879629</v>
      </c>
      <c r="R415" s="28">
        <f t="shared" si="37"/>
        <v>41109.66910879629</v>
      </c>
      <c r="S415" t="str">
        <f t="shared" si="41"/>
        <v>film &amp; video</v>
      </c>
      <c r="T415" t="str">
        <f t="shared" si="38"/>
        <v>documentary</v>
      </c>
    </row>
    <row r="416" spans="1:20" ht="60" x14ac:dyDescent="0.25">
      <c r="A416">
        <v>414</v>
      </c>
      <c r="B416" s="1" t="s">
        <v>415</v>
      </c>
      <c r="C416" s="1" t="s">
        <v>4524</v>
      </c>
      <c r="D416" s="3">
        <v>18500</v>
      </c>
      <c r="E416" s="3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9"/>
        <v>1.0285405405405406</v>
      </c>
      <c r="P416" s="3">
        <f t="shared" si="36"/>
        <v>91.480769230769226</v>
      </c>
      <c r="Q416" s="28">
        <f t="shared" si="40"/>
        <v>41528.85491898148</v>
      </c>
      <c r="R416" s="28">
        <f t="shared" si="37"/>
        <v>41558.85491898148</v>
      </c>
      <c r="S416" t="str">
        <f t="shared" si="41"/>
        <v>film &amp; video</v>
      </c>
      <c r="T416" t="str">
        <f t="shared" si="38"/>
        <v>documentary</v>
      </c>
    </row>
    <row r="417" spans="1:20" ht="60" x14ac:dyDescent="0.25">
      <c r="A417">
        <v>415</v>
      </c>
      <c r="B417" s="1" t="s">
        <v>416</v>
      </c>
      <c r="C417" s="1" t="s">
        <v>4525</v>
      </c>
      <c r="D417" s="3">
        <v>1400</v>
      </c>
      <c r="E417" s="3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9"/>
        <v>1.0214714285714286</v>
      </c>
      <c r="P417" s="3">
        <f t="shared" si="36"/>
        <v>68.09809523809524</v>
      </c>
      <c r="Q417" s="28">
        <f t="shared" si="40"/>
        <v>41904.643541666665</v>
      </c>
      <c r="R417" s="28">
        <f t="shared" si="37"/>
        <v>41929.291666666664</v>
      </c>
      <c r="S417" t="str">
        <f t="shared" si="41"/>
        <v>film &amp; video</v>
      </c>
      <c r="T417" t="str">
        <f t="shared" si="38"/>
        <v>documentary</v>
      </c>
    </row>
    <row r="418" spans="1:20" ht="45" x14ac:dyDescent="0.25">
      <c r="A418">
        <v>416</v>
      </c>
      <c r="B418" s="1" t="s">
        <v>417</v>
      </c>
      <c r="C418" s="1" t="s">
        <v>4526</v>
      </c>
      <c r="D418" s="3">
        <v>1000</v>
      </c>
      <c r="E418" s="3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9"/>
        <v>1.2021700000000002</v>
      </c>
      <c r="P418" s="3">
        <f t="shared" si="36"/>
        <v>48.086800000000004</v>
      </c>
      <c r="Q418" s="28">
        <f t="shared" si="40"/>
        <v>41648.187858796293</v>
      </c>
      <c r="R418" s="28">
        <f t="shared" si="37"/>
        <v>41678.187858796293</v>
      </c>
      <c r="S418" t="str">
        <f t="shared" si="41"/>
        <v>film &amp; video</v>
      </c>
      <c r="T418" t="str">
        <f t="shared" si="38"/>
        <v>documentary</v>
      </c>
    </row>
    <row r="419" spans="1:20" ht="60" x14ac:dyDescent="0.25">
      <c r="A419">
        <v>417</v>
      </c>
      <c r="B419" s="1" t="s">
        <v>418</v>
      </c>
      <c r="C419" s="1" t="s">
        <v>4527</v>
      </c>
      <c r="D419" s="3">
        <v>10500</v>
      </c>
      <c r="E419" s="3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9"/>
        <v>1.0024761904761905</v>
      </c>
      <c r="P419" s="3">
        <f t="shared" si="36"/>
        <v>202.42307692307693</v>
      </c>
      <c r="Q419" s="28">
        <f t="shared" si="40"/>
        <v>41360.76226851852</v>
      </c>
      <c r="R419" s="28">
        <f t="shared" si="37"/>
        <v>41371.981249999997</v>
      </c>
      <c r="S419" t="str">
        <f t="shared" si="41"/>
        <v>film &amp; video</v>
      </c>
      <c r="T419" t="str">
        <f t="shared" si="38"/>
        <v>documentary</v>
      </c>
    </row>
    <row r="420" spans="1:20" ht="60" x14ac:dyDescent="0.25">
      <c r="A420">
        <v>418</v>
      </c>
      <c r="B420" s="1" t="s">
        <v>419</v>
      </c>
      <c r="C420" s="1" t="s">
        <v>4528</v>
      </c>
      <c r="D420" s="3">
        <v>22400</v>
      </c>
      <c r="E420" s="3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9"/>
        <v>1.0063392857142857</v>
      </c>
      <c r="P420" s="3">
        <f t="shared" si="36"/>
        <v>216.75</v>
      </c>
      <c r="Q420" s="28">
        <f t="shared" si="40"/>
        <v>42178.07403935185</v>
      </c>
      <c r="R420" s="28">
        <f t="shared" si="37"/>
        <v>42208.07403935185</v>
      </c>
      <c r="S420" t="str">
        <f t="shared" si="41"/>
        <v>film &amp; video</v>
      </c>
      <c r="T420" t="str">
        <f t="shared" si="38"/>
        <v>documentary</v>
      </c>
    </row>
    <row r="421" spans="1:20" ht="45" x14ac:dyDescent="0.25">
      <c r="A421">
        <v>419</v>
      </c>
      <c r="B421" s="1" t="s">
        <v>420</v>
      </c>
      <c r="C421" s="1" t="s">
        <v>4529</v>
      </c>
      <c r="D421" s="3">
        <v>8000</v>
      </c>
      <c r="E421" s="3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9"/>
        <v>1.004375</v>
      </c>
      <c r="P421" s="3">
        <f t="shared" si="36"/>
        <v>110.06849315068493</v>
      </c>
      <c r="Q421" s="28">
        <f t="shared" si="40"/>
        <v>41394.634108796294</v>
      </c>
      <c r="R421" s="28">
        <f t="shared" si="37"/>
        <v>41454.634108796294</v>
      </c>
      <c r="S421" t="str">
        <f t="shared" si="41"/>
        <v>film &amp; video</v>
      </c>
      <c r="T421" t="str">
        <f t="shared" si="38"/>
        <v>documentary</v>
      </c>
    </row>
    <row r="422" spans="1:20" ht="60" x14ac:dyDescent="0.25">
      <c r="A422">
        <v>420</v>
      </c>
      <c r="B422" s="1" t="s">
        <v>421</v>
      </c>
      <c r="C422" s="1" t="s">
        <v>4530</v>
      </c>
      <c r="D422" s="3">
        <v>3300</v>
      </c>
      <c r="E422" s="3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9"/>
        <v>4.3939393939393936E-3</v>
      </c>
      <c r="P422" s="3">
        <f t="shared" si="36"/>
        <v>4.833333333333333</v>
      </c>
      <c r="Q422" s="28">
        <f t="shared" si="40"/>
        <v>41682.028136574074</v>
      </c>
      <c r="R422" s="28">
        <f t="shared" si="37"/>
        <v>41711.986469907402</v>
      </c>
      <c r="S422" t="str">
        <f t="shared" si="41"/>
        <v>film &amp; video</v>
      </c>
      <c r="T422" t="str">
        <f t="shared" si="38"/>
        <v>animation</v>
      </c>
    </row>
    <row r="423" spans="1:20" ht="60" x14ac:dyDescent="0.25">
      <c r="A423">
        <v>421</v>
      </c>
      <c r="B423" s="1" t="s">
        <v>422</v>
      </c>
      <c r="C423" s="1" t="s">
        <v>4531</v>
      </c>
      <c r="D423" s="3">
        <v>15000</v>
      </c>
      <c r="E423" s="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9"/>
        <v>2.0066666666666667E-2</v>
      </c>
      <c r="P423" s="3">
        <f t="shared" si="36"/>
        <v>50.166666666666664</v>
      </c>
      <c r="Q423" s="28">
        <f t="shared" si="40"/>
        <v>42177.283055555548</v>
      </c>
      <c r="R423" s="28">
        <f t="shared" si="37"/>
        <v>42237.283055555548</v>
      </c>
      <c r="S423" t="str">
        <f t="shared" si="41"/>
        <v>film &amp; video</v>
      </c>
      <c r="T423" t="str">
        <f t="shared" si="38"/>
        <v>animation</v>
      </c>
    </row>
    <row r="424" spans="1:20" ht="60" x14ac:dyDescent="0.25">
      <c r="A424">
        <v>422</v>
      </c>
      <c r="B424" s="1" t="s">
        <v>423</v>
      </c>
      <c r="C424" s="1" t="s">
        <v>4532</v>
      </c>
      <c r="D424" s="3">
        <v>40000</v>
      </c>
      <c r="E424" s="3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9"/>
        <v>1.0749999999999999E-2</v>
      </c>
      <c r="P424" s="3">
        <f t="shared" si="36"/>
        <v>35.833333333333336</v>
      </c>
      <c r="Q424" s="28">
        <f t="shared" si="40"/>
        <v>41863.052048611105</v>
      </c>
      <c r="R424" s="28">
        <f t="shared" si="37"/>
        <v>41893.052048611113</v>
      </c>
      <c r="S424" t="str">
        <f t="shared" si="41"/>
        <v>film &amp; video</v>
      </c>
      <c r="T424" t="str">
        <f t="shared" si="38"/>
        <v>animation</v>
      </c>
    </row>
    <row r="425" spans="1:20" ht="45" x14ac:dyDescent="0.25">
      <c r="A425">
        <v>423</v>
      </c>
      <c r="B425" s="1" t="s">
        <v>424</v>
      </c>
      <c r="C425" s="1" t="s">
        <v>4533</v>
      </c>
      <c r="D425" s="3">
        <v>20000</v>
      </c>
      <c r="E425" s="3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9"/>
        <v>7.6499999999999997E-3</v>
      </c>
      <c r="P425" s="3">
        <f t="shared" si="36"/>
        <v>11.76923076923077</v>
      </c>
      <c r="Q425" s="28">
        <f t="shared" si="40"/>
        <v>41400.717939814815</v>
      </c>
      <c r="R425" s="28">
        <f t="shared" si="37"/>
        <v>41430.717939814815</v>
      </c>
      <c r="S425" t="str">
        <f t="shared" si="41"/>
        <v>film &amp; video</v>
      </c>
      <c r="T425" t="str">
        <f t="shared" si="38"/>
        <v>animation</v>
      </c>
    </row>
    <row r="426" spans="1:20" ht="45" x14ac:dyDescent="0.25">
      <c r="A426">
        <v>424</v>
      </c>
      <c r="B426" s="1" t="s">
        <v>425</v>
      </c>
      <c r="C426" s="1" t="s">
        <v>4534</v>
      </c>
      <c r="D426" s="3">
        <v>3000</v>
      </c>
      <c r="E426" s="3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9"/>
        <v>6.7966666666666675E-2</v>
      </c>
      <c r="P426" s="3">
        <f t="shared" si="36"/>
        <v>40.78</v>
      </c>
      <c r="Q426" s="28">
        <f t="shared" si="40"/>
        <v>40934.167812499996</v>
      </c>
      <c r="R426" s="28">
        <f t="shared" si="37"/>
        <v>40994.126145833332</v>
      </c>
      <c r="S426" t="str">
        <f t="shared" si="41"/>
        <v>film &amp; video</v>
      </c>
      <c r="T426" t="str">
        <f t="shared" si="38"/>
        <v>animation</v>
      </c>
    </row>
    <row r="427" spans="1:20" ht="60" x14ac:dyDescent="0.25">
      <c r="A427">
        <v>425</v>
      </c>
      <c r="B427" s="1" t="s">
        <v>426</v>
      </c>
      <c r="C427" s="1" t="s">
        <v>4535</v>
      </c>
      <c r="D427" s="3">
        <v>50000</v>
      </c>
      <c r="E427" s="3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9"/>
        <v>1.2E-4</v>
      </c>
      <c r="P427" s="3">
        <f t="shared" si="36"/>
        <v>3</v>
      </c>
      <c r="Q427" s="28">
        <f t="shared" si="40"/>
        <v>42275.652824074066</v>
      </c>
      <c r="R427" s="28">
        <f t="shared" si="37"/>
        <v>42335.694490740738</v>
      </c>
      <c r="S427" t="str">
        <f t="shared" si="41"/>
        <v>film &amp; video</v>
      </c>
      <c r="T427" t="str">
        <f t="shared" si="38"/>
        <v>animation</v>
      </c>
    </row>
    <row r="428" spans="1:20" ht="60" x14ac:dyDescent="0.25">
      <c r="A428">
        <v>426</v>
      </c>
      <c r="B428" s="1" t="s">
        <v>427</v>
      </c>
      <c r="C428" s="1" t="s">
        <v>4536</v>
      </c>
      <c r="D428" s="3">
        <v>10000</v>
      </c>
      <c r="E428" s="3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9"/>
        <v>1.3299999999999999E-2</v>
      </c>
      <c r="P428" s="3">
        <f t="shared" si="36"/>
        <v>16.625</v>
      </c>
      <c r="Q428" s="28">
        <f t="shared" si="40"/>
        <v>42400.503634259258</v>
      </c>
      <c r="R428" s="28">
        <f t="shared" si="37"/>
        <v>42430.503634259258</v>
      </c>
      <c r="S428" t="str">
        <f t="shared" si="41"/>
        <v>film &amp; video</v>
      </c>
      <c r="T428" t="str">
        <f t="shared" si="38"/>
        <v>animation</v>
      </c>
    </row>
    <row r="429" spans="1:20" ht="60" x14ac:dyDescent="0.25">
      <c r="A429">
        <v>427</v>
      </c>
      <c r="B429" s="1" t="s">
        <v>428</v>
      </c>
      <c r="C429" s="1" t="s">
        <v>4537</v>
      </c>
      <c r="D429" s="3">
        <v>6500</v>
      </c>
      <c r="E429" s="3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9"/>
        <v>0</v>
      </c>
      <c r="P429" s="3">
        <f t="shared" si="36"/>
        <v>0</v>
      </c>
      <c r="Q429" s="28">
        <f t="shared" si="40"/>
        <v>42285.700694444437</v>
      </c>
      <c r="R429" s="28">
        <f t="shared" si="37"/>
        <v>42299.582638888889</v>
      </c>
      <c r="S429" t="str">
        <f t="shared" si="41"/>
        <v>film &amp; video</v>
      </c>
      <c r="T429" t="str">
        <f t="shared" si="38"/>
        <v>animation</v>
      </c>
    </row>
    <row r="430" spans="1:20" ht="30" x14ac:dyDescent="0.25">
      <c r="A430">
        <v>428</v>
      </c>
      <c r="B430" s="1" t="s">
        <v>429</v>
      </c>
      <c r="C430" s="1" t="s">
        <v>4538</v>
      </c>
      <c r="D430" s="3">
        <v>12000</v>
      </c>
      <c r="E430" s="3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9"/>
        <v>5.6333333333333332E-2</v>
      </c>
      <c r="P430" s="3">
        <f t="shared" si="36"/>
        <v>52</v>
      </c>
      <c r="Q430" s="28">
        <f t="shared" si="40"/>
        <v>41778.558391203704</v>
      </c>
      <c r="R430" s="28">
        <f t="shared" si="37"/>
        <v>41806.708333333328</v>
      </c>
      <c r="S430" t="str">
        <f t="shared" si="41"/>
        <v>film &amp; video</v>
      </c>
      <c r="T430" t="str">
        <f t="shared" si="38"/>
        <v>animation</v>
      </c>
    </row>
    <row r="431" spans="1:20" ht="60" x14ac:dyDescent="0.25">
      <c r="A431">
        <v>429</v>
      </c>
      <c r="B431" s="1" t="s">
        <v>430</v>
      </c>
      <c r="C431" s="1" t="s">
        <v>4539</v>
      </c>
      <c r="D431" s="3">
        <v>5000</v>
      </c>
      <c r="E431" s="3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9"/>
        <v>0</v>
      </c>
      <c r="P431" s="3">
        <f t="shared" si="36"/>
        <v>0</v>
      </c>
      <c r="Q431" s="28">
        <f t="shared" si="40"/>
        <v>40070.693078703705</v>
      </c>
      <c r="R431" s="28">
        <f t="shared" si="37"/>
        <v>40143.999305555553</v>
      </c>
      <c r="S431" t="str">
        <f t="shared" si="41"/>
        <v>film &amp; video</v>
      </c>
      <c r="T431" t="str">
        <f t="shared" si="38"/>
        <v>animation</v>
      </c>
    </row>
    <row r="432" spans="1:20" ht="45" x14ac:dyDescent="0.25">
      <c r="A432">
        <v>430</v>
      </c>
      <c r="B432" s="1" t="s">
        <v>431</v>
      </c>
      <c r="C432" s="1" t="s">
        <v>4540</v>
      </c>
      <c r="D432" s="3">
        <v>1000</v>
      </c>
      <c r="E432" s="3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9"/>
        <v>2.4E-2</v>
      </c>
      <c r="P432" s="3">
        <f t="shared" si="36"/>
        <v>4.8</v>
      </c>
      <c r="Q432" s="28">
        <f t="shared" si="40"/>
        <v>41512.898923611108</v>
      </c>
      <c r="R432" s="28">
        <f t="shared" si="37"/>
        <v>41527.898923611108</v>
      </c>
      <c r="S432" t="str">
        <f t="shared" si="41"/>
        <v>film &amp; video</v>
      </c>
      <c r="T432" t="str">
        <f t="shared" si="38"/>
        <v>animation</v>
      </c>
    </row>
    <row r="433" spans="1:20" ht="45" x14ac:dyDescent="0.25">
      <c r="A433">
        <v>431</v>
      </c>
      <c r="B433" s="1" t="s">
        <v>432</v>
      </c>
      <c r="C433" s="1" t="s">
        <v>4541</v>
      </c>
      <c r="D433" s="3">
        <v>3000</v>
      </c>
      <c r="E433" s="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9"/>
        <v>0.13833333333333334</v>
      </c>
      <c r="P433" s="3">
        <f t="shared" si="36"/>
        <v>51.875</v>
      </c>
      <c r="Q433" s="28">
        <f t="shared" si="40"/>
        <v>42526.662997685176</v>
      </c>
      <c r="R433" s="28">
        <f t="shared" si="37"/>
        <v>42556.662997685184</v>
      </c>
      <c r="S433" t="str">
        <f t="shared" si="41"/>
        <v>film &amp; video</v>
      </c>
      <c r="T433" t="str">
        <f t="shared" si="38"/>
        <v>animation</v>
      </c>
    </row>
    <row r="434" spans="1:20" ht="60" x14ac:dyDescent="0.25">
      <c r="A434">
        <v>432</v>
      </c>
      <c r="B434" s="1" t="s">
        <v>433</v>
      </c>
      <c r="C434" s="1" t="s">
        <v>4542</v>
      </c>
      <c r="D434" s="3">
        <v>6000</v>
      </c>
      <c r="E434" s="3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9"/>
        <v>9.5000000000000001E-2</v>
      </c>
      <c r="P434" s="3">
        <f t="shared" si="36"/>
        <v>71.25</v>
      </c>
      <c r="Q434" s="28">
        <f t="shared" si="40"/>
        <v>42238.51829861111</v>
      </c>
      <c r="R434" s="28">
        <f t="shared" si="37"/>
        <v>42298.51829861111</v>
      </c>
      <c r="S434" t="str">
        <f t="shared" si="41"/>
        <v>film &amp; video</v>
      </c>
      <c r="T434" t="str">
        <f t="shared" si="38"/>
        <v>animation</v>
      </c>
    </row>
    <row r="435" spans="1:20" ht="60" x14ac:dyDescent="0.25">
      <c r="A435">
        <v>433</v>
      </c>
      <c r="B435" s="1" t="s">
        <v>434</v>
      </c>
      <c r="C435" s="1" t="s">
        <v>4543</v>
      </c>
      <c r="D435" s="3">
        <v>3000</v>
      </c>
      <c r="E435" s="3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9"/>
        <v>0</v>
      </c>
      <c r="P435" s="3">
        <f t="shared" si="36"/>
        <v>0</v>
      </c>
      <c r="Q435" s="28">
        <f t="shared" si="40"/>
        <v>42228.42155092593</v>
      </c>
      <c r="R435" s="28">
        <f t="shared" si="37"/>
        <v>42288.421550925923</v>
      </c>
      <c r="S435" t="str">
        <f t="shared" si="41"/>
        <v>film &amp; video</v>
      </c>
      <c r="T435" t="str">
        <f t="shared" si="38"/>
        <v>animation</v>
      </c>
    </row>
    <row r="436" spans="1:20" ht="60" x14ac:dyDescent="0.25">
      <c r="A436">
        <v>434</v>
      </c>
      <c r="B436" s="1" t="s">
        <v>435</v>
      </c>
      <c r="C436" s="1" t="s">
        <v>4544</v>
      </c>
      <c r="D436" s="3">
        <v>2500</v>
      </c>
      <c r="E436" s="3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9"/>
        <v>0.05</v>
      </c>
      <c r="P436" s="3">
        <f t="shared" si="36"/>
        <v>62.5</v>
      </c>
      <c r="Q436" s="28">
        <f t="shared" si="40"/>
        <v>41576.626180555555</v>
      </c>
      <c r="R436" s="28">
        <f t="shared" si="37"/>
        <v>41609.667847222219</v>
      </c>
      <c r="S436" t="str">
        <f t="shared" si="41"/>
        <v>film &amp; video</v>
      </c>
      <c r="T436" t="str">
        <f t="shared" si="38"/>
        <v>animation</v>
      </c>
    </row>
    <row r="437" spans="1:20" ht="60" x14ac:dyDescent="0.25">
      <c r="A437">
        <v>435</v>
      </c>
      <c r="B437" s="1" t="s">
        <v>436</v>
      </c>
      <c r="C437" s="1" t="s">
        <v>4545</v>
      </c>
      <c r="D437" s="3">
        <v>110000</v>
      </c>
      <c r="E437" s="3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9"/>
        <v>2.7272727272727273E-5</v>
      </c>
      <c r="P437" s="3">
        <f t="shared" si="36"/>
        <v>1</v>
      </c>
      <c r="Q437" s="28">
        <f t="shared" si="40"/>
        <v>41500.539120370369</v>
      </c>
      <c r="R437" s="28">
        <f t="shared" si="37"/>
        <v>41530.539120370369</v>
      </c>
      <c r="S437" t="str">
        <f t="shared" si="41"/>
        <v>film &amp; video</v>
      </c>
      <c r="T437" t="str">
        <f t="shared" si="38"/>
        <v>animation</v>
      </c>
    </row>
    <row r="438" spans="1:20" ht="45" x14ac:dyDescent="0.25">
      <c r="A438">
        <v>436</v>
      </c>
      <c r="B438" s="1" t="s">
        <v>437</v>
      </c>
      <c r="C438" s="1" t="s">
        <v>4546</v>
      </c>
      <c r="D438" s="3">
        <v>1000</v>
      </c>
      <c r="E438" s="3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9"/>
        <v>0</v>
      </c>
      <c r="P438" s="3">
        <f t="shared" si="36"/>
        <v>0</v>
      </c>
      <c r="Q438" s="28">
        <f t="shared" si="40"/>
        <v>41456.154085648144</v>
      </c>
      <c r="R438" s="28">
        <f t="shared" si="37"/>
        <v>41486.154085648144</v>
      </c>
      <c r="S438" t="str">
        <f t="shared" si="41"/>
        <v>film &amp; video</v>
      </c>
      <c r="T438" t="str">
        <f t="shared" si="38"/>
        <v>animation</v>
      </c>
    </row>
    <row r="439" spans="1:20" ht="45" x14ac:dyDescent="0.25">
      <c r="A439">
        <v>437</v>
      </c>
      <c r="B439" s="1" t="s">
        <v>438</v>
      </c>
      <c r="C439" s="1" t="s">
        <v>4547</v>
      </c>
      <c r="D439" s="3">
        <v>7000</v>
      </c>
      <c r="E439" s="3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9"/>
        <v>0</v>
      </c>
      <c r="P439" s="3">
        <f t="shared" si="36"/>
        <v>0</v>
      </c>
      <c r="Q439" s="28">
        <f t="shared" si="40"/>
        <v>42591.110254629624</v>
      </c>
      <c r="R439" s="28">
        <f t="shared" si="37"/>
        <v>42651.110254629624</v>
      </c>
      <c r="S439" t="str">
        <f t="shared" si="41"/>
        <v>film &amp; video</v>
      </c>
      <c r="T439" t="str">
        <f t="shared" si="38"/>
        <v>animation</v>
      </c>
    </row>
    <row r="440" spans="1:20" ht="45" x14ac:dyDescent="0.25">
      <c r="A440">
        <v>438</v>
      </c>
      <c r="B440" s="1" t="s">
        <v>439</v>
      </c>
      <c r="C440" s="1" t="s">
        <v>4548</v>
      </c>
      <c r="D440" s="3">
        <v>20000</v>
      </c>
      <c r="E440" s="3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9"/>
        <v>9.3799999999999994E-2</v>
      </c>
      <c r="P440" s="3">
        <f t="shared" si="36"/>
        <v>170.54545454545453</v>
      </c>
      <c r="Q440" s="28">
        <f t="shared" si="40"/>
        <v>42296.052754629629</v>
      </c>
      <c r="R440" s="28">
        <f t="shared" si="37"/>
        <v>42326.094421296293</v>
      </c>
      <c r="S440" t="str">
        <f t="shared" si="41"/>
        <v>film &amp; video</v>
      </c>
      <c r="T440" t="str">
        <f t="shared" si="38"/>
        <v>animation</v>
      </c>
    </row>
    <row r="441" spans="1:20" ht="60" x14ac:dyDescent="0.25">
      <c r="A441">
        <v>439</v>
      </c>
      <c r="B441" s="1" t="s">
        <v>440</v>
      </c>
      <c r="C441" s="1" t="s">
        <v>4549</v>
      </c>
      <c r="D441" s="3">
        <v>450</v>
      </c>
      <c r="E441" s="3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9"/>
        <v>0</v>
      </c>
      <c r="P441" s="3">
        <f t="shared" si="36"/>
        <v>0</v>
      </c>
      <c r="Q441" s="28">
        <f t="shared" si="40"/>
        <v>41919.553449074068</v>
      </c>
      <c r="R441" s="28">
        <f t="shared" si="37"/>
        <v>41929.553449074076</v>
      </c>
      <c r="S441" t="str">
        <f t="shared" si="41"/>
        <v>film &amp; video</v>
      </c>
      <c r="T441" t="str">
        <f t="shared" si="38"/>
        <v>animation</v>
      </c>
    </row>
    <row r="442" spans="1:20" ht="45" x14ac:dyDescent="0.25">
      <c r="A442">
        <v>440</v>
      </c>
      <c r="B442" s="1" t="s">
        <v>441</v>
      </c>
      <c r="C442" s="1" t="s">
        <v>4550</v>
      </c>
      <c r="D442" s="3">
        <v>5000</v>
      </c>
      <c r="E442" s="3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9"/>
        <v>1E-3</v>
      </c>
      <c r="P442" s="3">
        <f t="shared" si="36"/>
        <v>5</v>
      </c>
      <c r="Q442" s="28">
        <f t="shared" si="40"/>
        <v>42423.777233796289</v>
      </c>
      <c r="R442" s="28">
        <f t="shared" si="37"/>
        <v>42453.735567129632</v>
      </c>
      <c r="S442" t="str">
        <f t="shared" si="41"/>
        <v>film &amp; video</v>
      </c>
      <c r="T442" t="str">
        <f t="shared" si="38"/>
        <v>animation</v>
      </c>
    </row>
    <row r="443" spans="1:20" ht="60" x14ac:dyDescent="0.25">
      <c r="A443">
        <v>441</v>
      </c>
      <c r="B443" s="1" t="s">
        <v>442</v>
      </c>
      <c r="C443" s="1" t="s">
        <v>4551</v>
      </c>
      <c r="D443" s="3">
        <v>400</v>
      </c>
      <c r="E443" s="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9"/>
        <v>0</v>
      </c>
      <c r="P443" s="3">
        <f t="shared" si="36"/>
        <v>0</v>
      </c>
      <c r="Q443" s="28">
        <f t="shared" si="40"/>
        <v>41550.585601851846</v>
      </c>
      <c r="R443" s="28">
        <f t="shared" si="37"/>
        <v>41580.585601851846</v>
      </c>
      <c r="S443" t="str">
        <f t="shared" si="41"/>
        <v>film &amp; video</v>
      </c>
      <c r="T443" t="str">
        <f t="shared" si="38"/>
        <v>animation</v>
      </c>
    </row>
    <row r="444" spans="1:20" x14ac:dyDescent="0.25">
      <c r="A444">
        <v>442</v>
      </c>
      <c r="B444" s="1" t="s">
        <v>443</v>
      </c>
      <c r="C444" s="1" t="s">
        <v>4552</v>
      </c>
      <c r="D444" s="3">
        <v>17000</v>
      </c>
      <c r="E444" s="3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9"/>
        <v>0.39358823529411763</v>
      </c>
      <c r="P444" s="3">
        <f t="shared" si="36"/>
        <v>393.58823529411762</v>
      </c>
      <c r="Q444" s="28">
        <f t="shared" si="40"/>
        <v>42024.680358796293</v>
      </c>
      <c r="R444" s="28">
        <f t="shared" si="37"/>
        <v>42054.680358796293</v>
      </c>
      <c r="S444" t="str">
        <f t="shared" si="41"/>
        <v>film &amp; video</v>
      </c>
      <c r="T444" t="str">
        <f t="shared" si="38"/>
        <v>animation</v>
      </c>
    </row>
    <row r="445" spans="1:20" ht="45" x14ac:dyDescent="0.25">
      <c r="A445">
        <v>443</v>
      </c>
      <c r="B445" s="1" t="s">
        <v>444</v>
      </c>
      <c r="C445" s="1" t="s">
        <v>4553</v>
      </c>
      <c r="D445" s="3">
        <v>10000</v>
      </c>
      <c r="E445" s="3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9"/>
        <v>1E-3</v>
      </c>
      <c r="P445" s="3">
        <f t="shared" si="36"/>
        <v>5</v>
      </c>
      <c r="Q445" s="28">
        <f t="shared" si="40"/>
        <v>41649.806724537033</v>
      </c>
      <c r="R445" s="28">
        <f t="shared" si="37"/>
        <v>41679.806724537033</v>
      </c>
      <c r="S445" t="str">
        <f t="shared" si="41"/>
        <v>film &amp; video</v>
      </c>
      <c r="T445" t="str">
        <f t="shared" si="38"/>
        <v>animation</v>
      </c>
    </row>
    <row r="446" spans="1:20" ht="45" x14ac:dyDescent="0.25">
      <c r="A446">
        <v>444</v>
      </c>
      <c r="B446" s="1" t="s">
        <v>445</v>
      </c>
      <c r="C446" s="1" t="s">
        <v>4554</v>
      </c>
      <c r="D446" s="3">
        <v>1000</v>
      </c>
      <c r="E446" s="3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9"/>
        <v>0.05</v>
      </c>
      <c r="P446" s="3">
        <f t="shared" si="36"/>
        <v>50</v>
      </c>
      <c r="Q446" s="28">
        <f t="shared" si="40"/>
        <v>40894.69862268518</v>
      </c>
      <c r="R446" s="28">
        <f t="shared" si="37"/>
        <v>40954.69862268518</v>
      </c>
      <c r="S446" t="str">
        <f t="shared" si="41"/>
        <v>film &amp; video</v>
      </c>
      <c r="T446" t="str">
        <f t="shared" si="38"/>
        <v>animation</v>
      </c>
    </row>
    <row r="447" spans="1:20" ht="45" x14ac:dyDescent="0.25">
      <c r="A447">
        <v>445</v>
      </c>
      <c r="B447" s="1" t="s">
        <v>446</v>
      </c>
      <c r="C447" s="1" t="s">
        <v>4555</v>
      </c>
      <c r="D447" s="3">
        <v>60000</v>
      </c>
      <c r="E447" s="3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9"/>
        <v>3.3333333333333335E-5</v>
      </c>
      <c r="P447" s="3">
        <f t="shared" si="36"/>
        <v>1</v>
      </c>
      <c r="Q447" s="28">
        <f t="shared" si="40"/>
        <v>42130.127025462956</v>
      </c>
      <c r="R447" s="28">
        <f t="shared" si="37"/>
        <v>42145.127025462956</v>
      </c>
      <c r="S447" t="str">
        <f t="shared" si="41"/>
        <v>film &amp; video</v>
      </c>
      <c r="T447" t="str">
        <f t="shared" si="38"/>
        <v>animation</v>
      </c>
    </row>
    <row r="448" spans="1:20" ht="60" x14ac:dyDescent="0.25">
      <c r="A448">
        <v>446</v>
      </c>
      <c r="B448" s="1" t="s">
        <v>447</v>
      </c>
      <c r="C448" s="1" t="s">
        <v>4556</v>
      </c>
      <c r="D448" s="3">
        <v>10500</v>
      </c>
      <c r="E448" s="3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9"/>
        <v>7.2952380952380949E-2</v>
      </c>
      <c r="P448" s="3">
        <f t="shared" si="36"/>
        <v>47.875</v>
      </c>
      <c r="Q448" s="28">
        <f t="shared" si="40"/>
        <v>42036.875231481477</v>
      </c>
      <c r="R448" s="28">
        <f t="shared" si="37"/>
        <v>42066.875231481477</v>
      </c>
      <c r="S448" t="str">
        <f t="shared" si="41"/>
        <v>film &amp; video</v>
      </c>
      <c r="T448" t="str">
        <f t="shared" si="38"/>
        <v>animation</v>
      </c>
    </row>
    <row r="449" spans="1:20" ht="60" x14ac:dyDescent="0.25">
      <c r="A449">
        <v>447</v>
      </c>
      <c r="B449" s="1" t="s">
        <v>448</v>
      </c>
      <c r="C449" s="1" t="s">
        <v>4557</v>
      </c>
      <c r="D449" s="3">
        <v>30000</v>
      </c>
      <c r="E449" s="3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9"/>
        <v>1.6666666666666666E-4</v>
      </c>
      <c r="P449" s="3">
        <f t="shared" si="36"/>
        <v>5</v>
      </c>
      <c r="Q449" s="28">
        <f t="shared" si="40"/>
        <v>41331.34679398148</v>
      </c>
      <c r="R449" s="28">
        <f t="shared" si="37"/>
        <v>41356.305127314808</v>
      </c>
      <c r="S449" t="str">
        <f t="shared" si="41"/>
        <v>film &amp; video</v>
      </c>
      <c r="T449" t="str">
        <f t="shared" si="38"/>
        <v>animation</v>
      </c>
    </row>
    <row r="450" spans="1:20" ht="60" x14ac:dyDescent="0.25">
      <c r="A450">
        <v>448</v>
      </c>
      <c r="B450" s="1" t="s">
        <v>449</v>
      </c>
      <c r="C450" s="1" t="s">
        <v>4558</v>
      </c>
      <c r="D450" s="3">
        <v>2500</v>
      </c>
      <c r="E450" s="3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9"/>
        <v>3.2804E-2</v>
      </c>
      <c r="P450" s="3">
        <f t="shared" si="36"/>
        <v>20.502500000000001</v>
      </c>
      <c r="Q450" s="28">
        <f t="shared" si="40"/>
        <v>41753.549710648142</v>
      </c>
      <c r="R450" s="28">
        <f t="shared" si="37"/>
        <v>41773.549710648142</v>
      </c>
      <c r="S450" t="str">
        <f t="shared" si="41"/>
        <v>film &amp; video</v>
      </c>
      <c r="T450" t="str">
        <f t="shared" si="38"/>
        <v>animation</v>
      </c>
    </row>
    <row r="451" spans="1:20" ht="60" x14ac:dyDescent="0.25">
      <c r="A451">
        <v>449</v>
      </c>
      <c r="B451" s="1" t="s">
        <v>450</v>
      </c>
      <c r="C451" s="1" t="s">
        <v>4559</v>
      </c>
      <c r="D451" s="3">
        <v>2000</v>
      </c>
      <c r="E451" s="3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39"/>
        <v>2.2499999999999999E-2</v>
      </c>
      <c r="P451" s="3">
        <f t="shared" ref="P451:P514" si="42">IFERROR(E451/L451,0)</f>
        <v>9</v>
      </c>
      <c r="Q451" s="28">
        <f t="shared" si="40"/>
        <v>41534.359780092593</v>
      </c>
      <c r="R451" s="28">
        <f t="shared" ref="R451:R514" si="43">(I451/86400)+25569+(-5/24)</f>
        <v>41564.359780092593</v>
      </c>
      <c r="S451" t="str">
        <f t="shared" si="41"/>
        <v>film &amp; video</v>
      </c>
      <c r="T451" t="str">
        <f t="shared" ref="T451:T514" si="44">RIGHT(N451,LEN(N451)-FIND("/",N451))</f>
        <v>animation</v>
      </c>
    </row>
    <row r="452" spans="1:20" ht="60" x14ac:dyDescent="0.25">
      <c r="A452">
        <v>450</v>
      </c>
      <c r="B452" s="1" t="s">
        <v>451</v>
      </c>
      <c r="C452" s="1" t="s">
        <v>4560</v>
      </c>
      <c r="D452" s="3">
        <v>50000</v>
      </c>
      <c r="E452" s="3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ref="O452:O515" si="45">E452/D452</f>
        <v>7.92E-3</v>
      </c>
      <c r="P452" s="3">
        <f t="shared" si="42"/>
        <v>56.571428571428569</v>
      </c>
      <c r="Q452" s="28">
        <f t="shared" ref="Q452:Q515" si="46">(((J452/60)/60)/24)+DATE(1970,1,1)+(-5/24)</f>
        <v>41654.73842592592</v>
      </c>
      <c r="R452" s="28">
        <f t="shared" si="43"/>
        <v>41684.73842592592</v>
      </c>
      <c r="S452" t="str">
        <f t="shared" ref="S452:S515" si="47">LEFT(N:N,FIND("/",N452)-1)</f>
        <v>film &amp; video</v>
      </c>
      <c r="T452" t="str">
        <f t="shared" si="44"/>
        <v>animation</v>
      </c>
    </row>
    <row r="453" spans="1:20" ht="60" x14ac:dyDescent="0.25">
      <c r="A453">
        <v>451</v>
      </c>
      <c r="B453" s="1" t="s">
        <v>452</v>
      </c>
      <c r="C453" s="1" t="s">
        <v>4561</v>
      </c>
      <c r="D453" s="3">
        <v>20000</v>
      </c>
      <c r="E453" s="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5"/>
        <v>0</v>
      </c>
      <c r="P453" s="3">
        <f t="shared" si="42"/>
        <v>0</v>
      </c>
      <c r="Q453" s="28">
        <f t="shared" si="46"/>
        <v>41634.506840277776</v>
      </c>
      <c r="R453" s="28">
        <f t="shared" si="43"/>
        <v>41664.506840277776</v>
      </c>
      <c r="S453" t="str">
        <f t="shared" si="47"/>
        <v>film &amp; video</v>
      </c>
      <c r="T453" t="str">
        <f t="shared" si="44"/>
        <v>animation</v>
      </c>
    </row>
    <row r="454" spans="1:20" ht="45" x14ac:dyDescent="0.25">
      <c r="A454">
        <v>452</v>
      </c>
      <c r="B454" s="1" t="s">
        <v>453</v>
      </c>
      <c r="C454" s="1" t="s">
        <v>4562</v>
      </c>
      <c r="D454" s="3">
        <v>750</v>
      </c>
      <c r="E454" s="3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5"/>
        <v>0.64</v>
      </c>
      <c r="P454" s="3">
        <f t="shared" si="42"/>
        <v>40</v>
      </c>
      <c r="Q454" s="28">
        <f t="shared" si="46"/>
        <v>42107.495543981473</v>
      </c>
      <c r="R454" s="28">
        <f t="shared" si="43"/>
        <v>42137.49554398148</v>
      </c>
      <c r="S454" t="str">
        <f t="shared" si="47"/>
        <v>film &amp; video</v>
      </c>
      <c r="T454" t="str">
        <f t="shared" si="44"/>
        <v>animation</v>
      </c>
    </row>
    <row r="455" spans="1:20" ht="60" x14ac:dyDescent="0.25">
      <c r="A455">
        <v>453</v>
      </c>
      <c r="B455" s="1" t="s">
        <v>454</v>
      </c>
      <c r="C455" s="1" t="s">
        <v>4563</v>
      </c>
      <c r="D455" s="3">
        <v>94875</v>
      </c>
      <c r="E455" s="3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5"/>
        <v>2.740447957839262E-4</v>
      </c>
      <c r="P455" s="3">
        <f t="shared" si="42"/>
        <v>13</v>
      </c>
      <c r="Q455" s="28">
        <f t="shared" si="46"/>
        <v>42038.616655092592</v>
      </c>
      <c r="R455" s="28">
        <f t="shared" si="43"/>
        <v>42054.616655092592</v>
      </c>
      <c r="S455" t="str">
        <f t="shared" si="47"/>
        <v>film &amp; video</v>
      </c>
      <c r="T455" t="str">
        <f t="shared" si="44"/>
        <v>animation</v>
      </c>
    </row>
    <row r="456" spans="1:20" ht="45" x14ac:dyDescent="0.25">
      <c r="A456">
        <v>454</v>
      </c>
      <c r="B456" s="1" t="s">
        <v>455</v>
      </c>
      <c r="C456" s="1" t="s">
        <v>4564</v>
      </c>
      <c r="D456" s="3">
        <v>10000</v>
      </c>
      <c r="E456" s="3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5"/>
        <v>8.2000000000000007E-3</v>
      </c>
      <c r="P456" s="3">
        <f t="shared" si="42"/>
        <v>16.399999999999999</v>
      </c>
      <c r="Q456" s="28">
        <f t="shared" si="46"/>
        <v>41938.508923611109</v>
      </c>
      <c r="R456" s="28">
        <f t="shared" si="43"/>
        <v>41969.343055555553</v>
      </c>
      <c r="S456" t="str">
        <f t="shared" si="47"/>
        <v>film &amp; video</v>
      </c>
      <c r="T456" t="str">
        <f t="shared" si="44"/>
        <v>animation</v>
      </c>
    </row>
    <row r="457" spans="1:20" ht="60" x14ac:dyDescent="0.25">
      <c r="A457">
        <v>455</v>
      </c>
      <c r="B457" s="1" t="s">
        <v>456</v>
      </c>
      <c r="C457" s="1" t="s">
        <v>4565</v>
      </c>
      <c r="D457" s="3">
        <v>65000</v>
      </c>
      <c r="E457" s="3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5"/>
        <v>6.9230769230769226E-4</v>
      </c>
      <c r="P457" s="3">
        <f t="shared" si="42"/>
        <v>22.5</v>
      </c>
      <c r="Q457" s="28">
        <f t="shared" si="46"/>
        <v>40970.794236111105</v>
      </c>
      <c r="R457" s="28">
        <f t="shared" si="43"/>
        <v>41015.813194444439</v>
      </c>
      <c r="S457" t="str">
        <f t="shared" si="47"/>
        <v>film &amp; video</v>
      </c>
      <c r="T457" t="str">
        <f t="shared" si="44"/>
        <v>animation</v>
      </c>
    </row>
    <row r="458" spans="1:20" ht="60" x14ac:dyDescent="0.25">
      <c r="A458">
        <v>456</v>
      </c>
      <c r="B458" s="1" t="s">
        <v>457</v>
      </c>
      <c r="C458" s="1" t="s">
        <v>4566</v>
      </c>
      <c r="D458" s="3">
        <v>8888</v>
      </c>
      <c r="E458" s="3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5"/>
        <v>6.8631863186318634E-3</v>
      </c>
      <c r="P458" s="3">
        <f t="shared" si="42"/>
        <v>20.333333333333332</v>
      </c>
      <c r="Q458" s="28">
        <f t="shared" si="46"/>
        <v>41547.486122685179</v>
      </c>
      <c r="R458" s="28">
        <f t="shared" si="43"/>
        <v>41568.957638888889</v>
      </c>
      <c r="S458" t="str">
        <f t="shared" si="47"/>
        <v>film &amp; video</v>
      </c>
      <c r="T458" t="str">
        <f t="shared" si="44"/>
        <v>animation</v>
      </c>
    </row>
    <row r="459" spans="1:20" ht="60" x14ac:dyDescent="0.25">
      <c r="A459">
        <v>457</v>
      </c>
      <c r="B459" s="1" t="s">
        <v>458</v>
      </c>
      <c r="C459" s="1" t="s">
        <v>4567</v>
      </c>
      <c r="D459" s="3">
        <v>20000</v>
      </c>
      <c r="E459" s="3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5"/>
        <v>0</v>
      </c>
      <c r="P459" s="3">
        <f t="shared" si="42"/>
        <v>0</v>
      </c>
      <c r="Q459" s="28">
        <f t="shared" si="46"/>
        <v>41837.559166666666</v>
      </c>
      <c r="R459" s="28">
        <f t="shared" si="43"/>
        <v>41867.559166666666</v>
      </c>
      <c r="S459" t="str">
        <f t="shared" si="47"/>
        <v>film &amp; video</v>
      </c>
      <c r="T459" t="str">
        <f t="shared" si="44"/>
        <v>animation</v>
      </c>
    </row>
    <row r="460" spans="1:20" ht="45" x14ac:dyDescent="0.25">
      <c r="A460">
        <v>458</v>
      </c>
      <c r="B460" s="1" t="s">
        <v>459</v>
      </c>
      <c r="C460" s="1" t="s">
        <v>4568</v>
      </c>
      <c r="D460" s="3">
        <v>10000</v>
      </c>
      <c r="E460" s="3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5"/>
        <v>8.2100000000000006E-2</v>
      </c>
      <c r="P460" s="3">
        <f t="shared" si="42"/>
        <v>16.755102040816325</v>
      </c>
      <c r="Q460" s="28">
        <f t="shared" si="46"/>
        <v>41378.491435185184</v>
      </c>
      <c r="R460" s="28">
        <f t="shared" si="43"/>
        <v>41408.491435185184</v>
      </c>
      <c r="S460" t="str">
        <f t="shared" si="47"/>
        <v>film &amp; video</v>
      </c>
      <c r="T460" t="str">
        <f t="shared" si="44"/>
        <v>animation</v>
      </c>
    </row>
    <row r="461" spans="1:20" ht="60" x14ac:dyDescent="0.25">
      <c r="A461">
        <v>459</v>
      </c>
      <c r="B461" s="1" t="s">
        <v>460</v>
      </c>
      <c r="C461" s="1" t="s">
        <v>4569</v>
      </c>
      <c r="D461" s="3">
        <v>39000</v>
      </c>
      <c r="E461" s="3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5"/>
        <v>6.4102564102564103E-4</v>
      </c>
      <c r="P461" s="3">
        <f t="shared" si="42"/>
        <v>25</v>
      </c>
      <c r="Q461" s="28">
        <f t="shared" si="46"/>
        <v>40800.432025462964</v>
      </c>
      <c r="R461" s="28">
        <f t="shared" si="43"/>
        <v>40860.473692129628</v>
      </c>
      <c r="S461" t="str">
        <f t="shared" si="47"/>
        <v>film &amp; video</v>
      </c>
      <c r="T461" t="str">
        <f t="shared" si="44"/>
        <v>animation</v>
      </c>
    </row>
    <row r="462" spans="1:20" ht="30" x14ac:dyDescent="0.25">
      <c r="A462">
        <v>460</v>
      </c>
      <c r="B462" s="1" t="s">
        <v>461</v>
      </c>
      <c r="C462" s="1" t="s">
        <v>4570</v>
      </c>
      <c r="D462" s="3">
        <v>8500</v>
      </c>
      <c r="E462" s="3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5"/>
        <v>2.9411764705882353E-3</v>
      </c>
      <c r="P462" s="3">
        <f t="shared" si="42"/>
        <v>12.5</v>
      </c>
      <c r="Q462" s="28">
        <f t="shared" si="46"/>
        <v>41759.334201388883</v>
      </c>
      <c r="R462" s="28">
        <f t="shared" si="43"/>
        <v>41790.958333333328</v>
      </c>
      <c r="S462" t="str">
        <f t="shared" si="47"/>
        <v>film &amp; video</v>
      </c>
      <c r="T462" t="str">
        <f t="shared" si="44"/>
        <v>animation</v>
      </c>
    </row>
    <row r="463" spans="1:20" ht="60" x14ac:dyDescent="0.25">
      <c r="A463">
        <v>461</v>
      </c>
      <c r="B463" s="1" t="s">
        <v>462</v>
      </c>
      <c r="C463" s="1" t="s">
        <v>4571</v>
      </c>
      <c r="D463" s="3">
        <v>550</v>
      </c>
      <c r="E463" s="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5"/>
        <v>0</v>
      </c>
      <c r="P463" s="3">
        <f t="shared" si="42"/>
        <v>0</v>
      </c>
      <c r="Q463" s="28">
        <f t="shared" si="46"/>
        <v>41407.638506944444</v>
      </c>
      <c r="R463" s="28">
        <f t="shared" si="43"/>
        <v>41427.638506944444</v>
      </c>
      <c r="S463" t="str">
        <f t="shared" si="47"/>
        <v>film &amp; video</v>
      </c>
      <c r="T463" t="str">
        <f t="shared" si="44"/>
        <v>animation</v>
      </c>
    </row>
    <row r="464" spans="1:20" ht="60" x14ac:dyDescent="0.25">
      <c r="A464">
        <v>462</v>
      </c>
      <c r="B464" s="1" t="s">
        <v>463</v>
      </c>
      <c r="C464" s="1" t="s">
        <v>4572</v>
      </c>
      <c r="D464" s="3">
        <v>100000</v>
      </c>
      <c r="E464" s="3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5"/>
        <v>0</v>
      </c>
      <c r="P464" s="3">
        <f t="shared" si="42"/>
        <v>0</v>
      </c>
      <c r="Q464" s="28">
        <f t="shared" si="46"/>
        <v>40704.918298611112</v>
      </c>
      <c r="R464" s="28">
        <f t="shared" si="43"/>
        <v>40764.918298611105</v>
      </c>
      <c r="S464" t="str">
        <f t="shared" si="47"/>
        <v>film &amp; video</v>
      </c>
      <c r="T464" t="str">
        <f t="shared" si="44"/>
        <v>animation</v>
      </c>
    </row>
    <row r="465" spans="1:20" ht="45" x14ac:dyDescent="0.25">
      <c r="A465">
        <v>463</v>
      </c>
      <c r="B465" s="1" t="s">
        <v>464</v>
      </c>
      <c r="C465" s="1" t="s">
        <v>4573</v>
      </c>
      <c r="D465" s="3">
        <v>55000</v>
      </c>
      <c r="E465" s="3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5"/>
        <v>2.2727272727272728E-2</v>
      </c>
      <c r="P465" s="3">
        <f t="shared" si="42"/>
        <v>113.63636363636364</v>
      </c>
      <c r="Q465" s="28">
        <f t="shared" si="46"/>
        <v>40750.501770833333</v>
      </c>
      <c r="R465" s="28">
        <f t="shared" si="43"/>
        <v>40810.501770833333</v>
      </c>
      <c r="S465" t="str">
        <f t="shared" si="47"/>
        <v>film &amp; video</v>
      </c>
      <c r="T465" t="str">
        <f t="shared" si="44"/>
        <v>animation</v>
      </c>
    </row>
    <row r="466" spans="1:20" ht="45" x14ac:dyDescent="0.25">
      <c r="A466">
        <v>464</v>
      </c>
      <c r="B466" s="1" t="s">
        <v>465</v>
      </c>
      <c r="C466" s="1" t="s">
        <v>4574</v>
      </c>
      <c r="D466" s="3">
        <v>1010</v>
      </c>
      <c r="E466" s="3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5"/>
        <v>9.9009900990099011E-4</v>
      </c>
      <c r="P466" s="3">
        <f t="shared" si="42"/>
        <v>1</v>
      </c>
      <c r="Q466" s="28">
        <f t="shared" si="46"/>
        <v>42488.640451388892</v>
      </c>
      <c r="R466" s="28">
        <f t="shared" si="43"/>
        <v>42508.640451388885</v>
      </c>
      <c r="S466" t="str">
        <f t="shared" si="47"/>
        <v>film &amp; video</v>
      </c>
      <c r="T466" t="str">
        <f t="shared" si="44"/>
        <v>animation</v>
      </c>
    </row>
    <row r="467" spans="1:20" ht="30" x14ac:dyDescent="0.25">
      <c r="A467">
        <v>465</v>
      </c>
      <c r="B467" s="1" t="s">
        <v>466</v>
      </c>
      <c r="C467" s="1" t="s">
        <v>4575</v>
      </c>
      <c r="D467" s="3">
        <v>512</v>
      </c>
      <c r="E467" s="3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5"/>
        <v>0.26953125</v>
      </c>
      <c r="P467" s="3">
        <f t="shared" si="42"/>
        <v>17.25</v>
      </c>
      <c r="Q467" s="28">
        <f t="shared" si="46"/>
        <v>41800.911736111106</v>
      </c>
      <c r="R467" s="28">
        <f t="shared" si="43"/>
        <v>41816.911736111106</v>
      </c>
      <c r="S467" t="str">
        <f t="shared" si="47"/>
        <v>film &amp; video</v>
      </c>
      <c r="T467" t="str">
        <f t="shared" si="44"/>
        <v>animation</v>
      </c>
    </row>
    <row r="468" spans="1:20" ht="45" x14ac:dyDescent="0.25">
      <c r="A468">
        <v>466</v>
      </c>
      <c r="B468" s="1" t="s">
        <v>467</v>
      </c>
      <c r="C468" s="1" t="s">
        <v>4576</v>
      </c>
      <c r="D468" s="3">
        <v>10000</v>
      </c>
      <c r="E468" s="3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5"/>
        <v>7.6E-3</v>
      </c>
      <c r="P468" s="3">
        <f t="shared" si="42"/>
        <v>15.2</v>
      </c>
      <c r="Q468" s="28">
        <f t="shared" si="46"/>
        <v>41129.734537037039</v>
      </c>
      <c r="R468" s="28">
        <f t="shared" si="43"/>
        <v>41159.734537037039</v>
      </c>
      <c r="S468" t="str">
        <f t="shared" si="47"/>
        <v>film &amp; video</v>
      </c>
      <c r="T468" t="str">
        <f t="shared" si="44"/>
        <v>animation</v>
      </c>
    </row>
    <row r="469" spans="1:20" ht="60" x14ac:dyDescent="0.25">
      <c r="A469">
        <v>467</v>
      </c>
      <c r="B469" s="1" t="s">
        <v>468</v>
      </c>
      <c r="C469" s="1" t="s">
        <v>4577</v>
      </c>
      <c r="D469" s="3">
        <v>20000</v>
      </c>
      <c r="E469" s="3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5"/>
        <v>0.21575</v>
      </c>
      <c r="P469" s="3">
        <f t="shared" si="42"/>
        <v>110.64102564102564</v>
      </c>
      <c r="Q469" s="28">
        <f t="shared" si="46"/>
        <v>41135.471458333333</v>
      </c>
      <c r="R469" s="28">
        <f t="shared" si="43"/>
        <v>41180.471458333333</v>
      </c>
      <c r="S469" t="str">
        <f t="shared" si="47"/>
        <v>film &amp; video</v>
      </c>
      <c r="T469" t="str">
        <f t="shared" si="44"/>
        <v>animation</v>
      </c>
    </row>
    <row r="470" spans="1:20" ht="60" x14ac:dyDescent="0.25">
      <c r="A470">
        <v>468</v>
      </c>
      <c r="B470" s="1" t="s">
        <v>469</v>
      </c>
      <c r="C470" s="1" t="s">
        <v>4578</v>
      </c>
      <c r="D470" s="3">
        <v>7500</v>
      </c>
      <c r="E470" s="3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5"/>
        <v>0</v>
      </c>
      <c r="P470" s="3">
        <f t="shared" si="42"/>
        <v>0</v>
      </c>
      <c r="Q470" s="28">
        <f t="shared" si="46"/>
        <v>41040.959293981476</v>
      </c>
      <c r="R470" s="28">
        <f t="shared" si="43"/>
        <v>41100.952141203699</v>
      </c>
      <c r="S470" t="str">
        <f t="shared" si="47"/>
        <v>film &amp; video</v>
      </c>
      <c r="T470" t="str">
        <f t="shared" si="44"/>
        <v>animation</v>
      </c>
    </row>
    <row r="471" spans="1:20" ht="30" x14ac:dyDescent="0.25">
      <c r="A471">
        <v>469</v>
      </c>
      <c r="B471" s="1" t="s">
        <v>470</v>
      </c>
      <c r="C471" s="1" t="s">
        <v>4579</v>
      </c>
      <c r="D471" s="3">
        <v>6000</v>
      </c>
      <c r="E471" s="3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5"/>
        <v>0</v>
      </c>
      <c r="P471" s="3">
        <f t="shared" si="42"/>
        <v>0</v>
      </c>
      <c r="Q471" s="28">
        <f t="shared" si="46"/>
        <v>41827.781527777777</v>
      </c>
      <c r="R471" s="28">
        <f t="shared" si="43"/>
        <v>41887.781527777777</v>
      </c>
      <c r="S471" t="str">
        <f t="shared" si="47"/>
        <v>film &amp; video</v>
      </c>
      <c r="T471" t="str">
        <f t="shared" si="44"/>
        <v>animation</v>
      </c>
    </row>
    <row r="472" spans="1:20" ht="60" x14ac:dyDescent="0.25">
      <c r="A472">
        <v>470</v>
      </c>
      <c r="B472" s="1" t="s">
        <v>471</v>
      </c>
      <c r="C472" s="1" t="s">
        <v>4580</v>
      </c>
      <c r="D472" s="3">
        <v>5000</v>
      </c>
      <c r="E472" s="3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5"/>
        <v>1.0200000000000001E-2</v>
      </c>
      <c r="P472" s="3">
        <f t="shared" si="42"/>
        <v>25.5</v>
      </c>
      <c r="Q472" s="28">
        <f t="shared" si="46"/>
        <v>41604.959363425922</v>
      </c>
      <c r="R472" s="28">
        <f t="shared" si="43"/>
        <v>41654.958333333328</v>
      </c>
      <c r="S472" t="str">
        <f t="shared" si="47"/>
        <v>film &amp; video</v>
      </c>
      <c r="T472" t="str">
        <f t="shared" si="44"/>
        <v>animation</v>
      </c>
    </row>
    <row r="473" spans="1:20" ht="60" x14ac:dyDescent="0.25">
      <c r="A473">
        <v>471</v>
      </c>
      <c r="B473" s="1" t="s">
        <v>472</v>
      </c>
      <c r="C473" s="1" t="s">
        <v>4581</v>
      </c>
      <c r="D473" s="3">
        <v>55000</v>
      </c>
      <c r="E473" s="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5"/>
        <v>0.11892727272727273</v>
      </c>
      <c r="P473" s="3">
        <f t="shared" si="42"/>
        <v>38.476470588235294</v>
      </c>
      <c r="Q473" s="28">
        <f t="shared" si="46"/>
        <v>41703.513645833329</v>
      </c>
      <c r="R473" s="28">
        <f t="shared" si="43"/>
        <v>41748.471979166665</v>
      </c>
      <c r="S473" t="str">
        <f t="shared" si="47"/>
        <v>film &amp; video</v>
      </c>
      <c r="T473" t="str">
        <f t="shared" si="44"/>
        <v>animation</v>
      </c>
    </row>
    <row r="474" spans="1:20" ht="60" x14ac:dyDescent="0.25">
      <c r="A474">
        <v>472</v>
      </c>
      <c r="B474" s="1" t="s">
        <v>473</v>
      </c>
      <c r="C474" s="1" t="s">
        <v>4582</v>
      </c>
      <c r="D474" s="3">
        <v>800</v>
      </c>
      <c r="E474" s="3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5"/>
        <v>0.17624999999999999</v>
      </c>
      <c r="P474" s="3">
        <f t="shared" si="42"/>
        <v>28.2</v>
      </c>
      <c r="Q474" s="28">
        <f t="shared" si="46"/>
        <v>41844.714328703703</v>
      </c>
      <c r="R474" s="28">
        <f t="shared" si="43"/>
        <v>41874.714328703703</v>
      </c>
      <c r="S474" t="str">
        <f t="shared" si="47"/>
        <v>film &amp; video</v>
      </c>
      <c r="T474" t="str">
        <f t="shared" si="44"/>
        <v>animation</v>
      </c>
    </row>
    <row r="475" spans="1:20" ht="45" x14ac:dyDescent="0.25">
      <c r="A475">
        <v>473</v>
      </c>
      <c r="B475" s="1" t="s">
        <v>474</v>
      </c>
      <c r="C475" s="1" t="s">
        <v>4583</v>
      </c>
      <c r="D475" s="3">
        <v>30000</v>
      </c>
      <c r="E475" s="3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5"/>
        <v>2.87E-2</v>
      </c>
      <c r="P475" s="3">
        <f t="shared" si="42"/>
        <v>61.5</v>
      </c>
      <c r="Q475" s="28">
        <f t="shared" si="46"/>
        <v>41869.489803240736</v>
      </c>
      <c r="R475" s="28">
        <f t="shared" si="43"/>
        <v>41899.489803240736</v>
      </c>
      <c r="S475" t="str">
        <f t="shared" si="47"/>
        <v>film &amp; video</v>
      </c>
      <c r="T475" t="str">
        <f t="shared" si="44"/>
        <v>animation</v>
      </c>
    </row>
    <row r="476" spans="1:20" ht="45" x14ac:dyDescent="0.25">
      <c r="A476">
        <v>474</v>
      </c>
      <c r="B476" s="1" t="s">
        <v>475</v>
      </c>
      <c r="C476" s="1" t="s">
        <v>4584</v>
      </c>
      <c r="D476" s="3">
        <v>3300</v>
      </c>
      <c r="E476" s="3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5"/>
        <v>3.0303030303030303E-4</v>
      </c>
      <c r="P476" s="3">
        <f t="shared" si="42"/>
        <v>1</v>
      </c>
      <c r="Q476" s="28">
        <f t="shared" si="46"/>
        <v>42753.120706018519</v>
      </c>
      <c r="R476" s="28">
        <f t="shared" si="43"/>
        <v>42783.120706018519</v>
      </c>
      <c r="S476" t="str">
        <f t="shared" si="47"/>
        <v>film &amp; video</v>
      </c>
      <c r="T476" t="str">
        <f t="shared" si="44"/>
        <v>animation</v>
      </c>
    </row>
    <row r="477" spans="1:20" ht="60" x14ac:dyDescent="0.25">
      <c r="A477">
        <v>475</v>
      </c>
      <c r="B477" s="1" t="s">
        <v>476</v>
      </c>
      <c r="C477" s="1" t="s">
        <v>4585</v>
      </c>
      <c r="D477" s="3">
        <v>2000</v>
      </c>
      <c r="E477" s="3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5"/>
        <v>0</v>
      </c>
      <c r="P477" s="3">
        <f t="shared" si="42"/>
        <v>0</v>
      </c>
      <c r="Q477" s="28">
        <f t="shared" si="46"/>
        <v>42099.877812500003</v>
      </c>
      <c r="R477" s="28">
        <f t="shared" si="43"/>
        <v>42129.877812500003</v>
      </c>
      <c r="S477" t="str">
        <f t="shared" si="47"/>
        <v>film &amp; video</v>
      </c>
      <c r="T477" t="str">
        <f t="shared" si="44"/>
        <v>animation</v>
      </c>
    </row>
    <row r="478" spans="1:20" ht="30" x14ac:dyDescent="0.25">
      <c r="A478">
        <v>476</v>
      </c>
      <c r="B478" s="1" t="s">
        <v>477</v>
      </c>
      <c r="C478" s="1" t="s">
        <v>4586</v>
      </c>
      <c r="D478" s="3">
        <v>220000</v>
      </c>
      <c r="E478" s="3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5"/>
        <v>2.2302681818181819E-2</v>
      </c>
      <c r="P478" s="3">
        <f t="shared" si="42"/>
        <v>39.569274193548388</v>
      </c>
      <c r="Q478" s="28">
        <f t="shared" si="46"/>
        <v>41757.76667824074</v>
      </c>
      <c r="R478" s="28">
        <f t="shared" si="43"/>
        <v>41792.957638888889</v>
      </c>
      <c r="S478" t="str">
        <f t="shared" si="47"/>
        <v>film &amp; video</v>
      </c>
      <c r="T478" t="str">
        <f t="shared" si="44"/>
        <v>animation</v>
      </c>
    </row>
    <row r="479" spans="1:20" ht="60" x14ac:dyDescent="0.25">
      <c r="A479">
        <v>477</v>
      </c>
      <c r="B479" s="1" t="s">
        <v>478</v>
      </c>
      <c r="C479" s="1" t="s">
        <v>4587</v>
      </c>
      <c r="D479" s="3">
        <v>1500</v>
      </c>
      <c r="E479" s="3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5"/>
        <v>0</v>
      </c>
      <c r="P479" s="3">
        <f t="shared" si="42"/>
        <v>0</v>
      </c>
      <c r="Q479" s="28">
        <f t="shared" si="46"/>
        <v>40987.626550925925</v>
      </c>
      <c r="R479" s="28">
        <f t="shared" si="43"/>
        <v>41047.626550925925</v>
      </c>
      <c r="S479" t="str">
        <f t="shared" si="47"/>
        <v>film &amp; video</v>
      </c>
      <c r="T479" t="str">
        <f t="shared" si="44"/>
        <v>animation</v>
      </c>
    </row>
    <row r="480" spans="1:20" ht="45" x14ac:dyDescent="0.25">
      <c r="A480">
        <v>478</v>
      </c>
      <c r="B480" s="1" t="s">
        <v>479</v>
      </c>
      <c r="C480" s="1" t="s">
        <v>4588</v>
      </c>
      <c r="D480" s="3">
        <v>10000</v>
      </c>
      <c r="E480" s="3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5"/>
        <v>0</v>
      </c>
      <c r="P480" s="3">
        <f t="shared" si="42"/>
        <v>0</v>
      </c>
      <c r="Q480" s="28">
        <f t="shared" si="46"/>
        <v>42065.702650462961</v>
      </c>
      <c r="R480" s="28">
        <f t="shared" si="43"/>
        <v>42095.660983796297</v>
      </c>
      <c r="S480" t="str">
        <f t="shared" si="47"/>
        <v>film &amp; video</v>
      </c>
      <c r="T480" t="str">
        <f t="shared" si="44"/>
        <v>animation</v>
      </c>
    </row>
    <row r="481" spans="1:20" ht="45" x14ac:dyDescent="0.25">
      <c r="A481">
        <v>479</v>
      </c>
      <c r="B481" s="1" t="s">
        <v>480</v>
      </c>
      <c r="C481" s="1" t="s">
        <v>4589</v>
      </c>
      <c r="D481" s="3">
        <v>15000</v>
      </c>
      <c r="E481" s="3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5"/>
        <v>0.3256</v>
      </c>
      <c r="P481" s="3">
        <f t="shared" si="42"/>
        <v>88.8</v>
      </c>
      <c r="Q481" s="28">
        <f t="shared" si="46"/>
        <v>41904.199479166666</v>
      </c>
      <c r="R481" s="28">
        <f t="shared" si="43"/>
        <v>41964.24114583333</v>
      </c>
      <c r="S481" t="str">
        <f t="shared" si="47"/>
        <v>film &amp; video</v>
      </c>
      <c r="T481" t="str">
        <f t="shared" si="44"/>
        <v>animation</v>
      </c>
    </row>
    <row r="482" spans="1:20" ht="60" x14ac:dyDescent="0.25">
      <c r="A482">
        <v>480</v>
      </c>
      <c r="B482" s="1" t="s">
        <v>481</v>
      </c>
      <c r="C482" s="1" t="s">
        <v>4590</v>
      </c>
      <c r="D482" s="3">
        <v>40000</v>
      </c>
      <c r="E482" s="3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5"/>
        <v>0.19409999999999999</v>
      </c>
      <c r="P482" s="3">
        <f t="shared" si="42"/>
        <v>55.457142857142856</v>
      </c>
      <c r="Q482" s="28">
        <f t="shared" si="46"/>
        <v>41465.291840277772</v>
      </c>
      <c r="R482" s="28">
        <f t="shared" si="43"/>
        <v>41495.29184027778</v>
      </c>
      <c r="S482" t="str">
        <f t="shared" si="47"/>
        <v>film &amp; video</v>
      </c>
      <c r="T482" t="str">
        <f t="shared" si="44"/>
        <v>animation</v>
      </c>
    </row>
    <row r="483" spans="1:20" ht="60" x14ac:dyDescent="0.25">
      <c r="A483">
        <v>481</v>
      </c>
      <c r="B483" s="1" t="s">
        <v>482</v>
      </c>
      <c r="C483" s="1" t="s">
        <v>4591</v>
      </c>
      <c r="D483" s="3">
        <v>30000</v>
      </c>
      <c r="E483" s="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5"/>
        <v>6.0999999999999999E-2</v>
      </c>
      <c r="P483" s="3">
        <f t="shared" si="42"/>
        <v>87.142857142857139</v>
      </c>
      <c r="Q483" s="28">
        <f t="shared" si="46"/>
        <v>41162.46399305555</v>
      </c>
      <c r="R483" s="28">
        <f t="shared" si="43"/>
        <v>41192.46399305555</v>
      </c>
      <c r="S483" t="str">
        <f t="shared" si="47"/>
        <v>film &amp; video</v>
      </c>
      <c r="T483" t="str">
        <f t="shared" si="44"/>
        <v>animation</v>
      </c>
    </row>
    <row r="484" spans="1:20" ht="45" x14ac:dyDescent="0.25">
      <c r="A484">
        <v>482</v>
      </c>
      <c r="B484" s="1" t="s">
        <v>483</v>
      </c>
      <c r="C484" s="1" t="s">
        <v>4592</v>
      </c>
      <c r="D484" s="3">
        <v>10000</v>
      </c>
      <c r="E484" s="3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5"/>
        <v>1E-3</v>
      </c>
      <c r="P484" s="3">
        <f t="shared" si="42"/>
        <v>10</v>
      </c>
      <c r="Q484" s="28">
        <f t="shared" si="46"/>
        <v>42447.68854166667</v>
      </c>
      <c r="R484" s="28">
        <f t="shared" si="43"/>
        <v>42474.398611111108</v>
      </c>
      <c r="S484" t="str">
        <f t="shared" si="47"/>
        <v>film &amp; video</v>
      </c>
      <c r="T484" t="str">
        <f t="shared" si="44"/>
        <v>animation</v>
      </c>
    </row>
    <row r="485" spans="1:20" ht="60" x14ac:dyDescent="0.25">
      <c r="A485">
        <v>483</v>
      </c>
      <c r="B485" s="1" t="s">
        <v>484</v>
      </c>
      <c r="C485" s="1" t="s">
        <v>4593</v>
      </c>
      <c r="D485" s="3">
        <v>15000</v>
      </c>
      <c r="E485" s="3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5"/>
        <v>0.502</v>
      </c>
      <c r="P485" s="3">
        <f t="shared" si="42"/>
        <v>51.224489795918366</v>
      </c>
      <c r="Q485" s="28">
        <f t="shared" si="46"/>
        <v>41242.989259259259</v>
      </c>
      <c r="R485" s="28">
        <f t="shared" si="43"/>
        <v>41302.989259259259</v>
      </c>
      <c r="S485" t="str">
        <f t="shared" si="47"/>
        <v>film &amp; video</v>
      </c>
      <c r="T485" t="str">
        <f t="shared" si="44"/>
        <v>animation</v>
      </c>
    </row>
    <row r="486" spans="1:20" ht="60" x14ac:dyDescent="0.25">
      <c r="A486">
        <v>484</v>
      </c>
      <c r="B486" s="1" t="s">
        <v>485</v>
      </c>
      <c r="C486" s="1" t="s">
        <v>4594</v>
      </c>
      <c r="D486" s="3">
        <v>80000</v>
      </c>
      <c r="E486" s="3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5"/>
        <v>1.8625E-3</v>
      </c>
      <c r="P486" s="3">
        <f t="shared" si="42"/>
        <v>13.545454545454545</v>
      </c>
      <c r="Q486" s="28">
        <f t="shared" si="46"/>
        <v>42272.731157407405</v>
      </c>
      <c r="R486" s="28">
        <f t="shared" si="43"/>
        <v>42313.772824074076</v>
      </c>
      <c r="S486" t="str">
        <f t="shared" si="47"/>
        <v>film &amp; video</v>
      </c>
      <c r="T486" t="str">
        <f t="shared" si="44"/>
        <v>animation</v>
      </c>
    </row>
    <row r="487" spans="1:20" ht="45" x14ac:dyDescent="0.25">
      <c r="A487">
        <v>485</v>
      </c>
      <c r="B487" s="1" t="s">
        <v>486</v>
      </c>
      <c r="C487" s="1" t="s">
        <v>4595</v>
      </c>
      <c r="D487" s="3">
        <v>37956</v>
      </c>
      <c r="E487" s="3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5"/>
        <v>0.21906971229845085</v>
      </c>
      <c r="P487" s="3">
        <f t="shared" si="42"/>
        <v>66.520080000000007</v>
      </c>
      <c r="Q487" s="28">
        <f t="shared" si="46"/>
        <v>41381.297442129624</v>
      </c>
      <c r="R487" s="28">
        <f t="shared" si="43"/>
        <v>41411.297442129631</v>
      </c>
      <c r="S487" t="str">
        <f t="shared" si="47"/>
        <v>film &amp; video</v>
      </c>
      <c r="T487" t="str">
        <f t="shared" si="44"/>
        <v>animation</v>
      </c>
    </row>
    <row r="488" spans="1:20" ht="60" x14ac:dyDescent="0.25">
      <c r="A488">
        <v>486</v>
      </c>
      <c r="B488" s="1" t="s">
        <v>487</v>
      </c>
      <c r="C488" s="1" t="s">
        <v>4596</v>
      </c>
      <c r="D488" s="3">
        <v>550000</v>
      </c>
      <c r="E488" s="3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5"/>
        <v>9.0909090909090904E-5</v>
      </c>
      <c r="P488" s="3">
        <f t="shared" si="42"/>
        <v>50</v>
      </c>
      <c r="Q488" s="28">
        <f t="shared" si="46"/>
        <v>41761.734247685185</v>
      </c>
      <c r="R488" s="28">
        <f t="shared" si="43"/>
        <v>41791.734247685185</v>
      </c>
      <c r="S488" t="str">
        <f t="shared" si="47"/>
        <v>film &amp; video</v>
      </c>
      <c r="T488" t="str">
        <f t="shared" si="44"/>
        <v>animation</v>
      </c>
    </row>
    <row r="489" spans="1:20" ht="60" x14ac:dyDescent="0.25">
      <c r="A489">
        <v>487</v>
      </c>
      <c r="B489" s="1" t="s">
        <v>488</v>
      </c>
      <c r="C489" s="1" t="s">
        <v>4597</v>
      </c>
      <c r="D489" s="3">
        <v>50000</v>
      </c>
      <c r="E489" s="3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5"/>
        <v>0</v>
      </c>
      <c r="P489" s="3">
        <f t="shared" si="42"/>
        <v>0</v>
      </c>
      <c r="Q489" s="28">
        <f t="shared" si="46"/>
        <v>42669.386504629627</v>
      </c>
      <c r="R489" s="28">
        <f t="shared" si="43"/>
        <v>42729.428171296291</v>
      </c>
      <c r="S489" t="str">
        <f t="shared" si="47"/>
        <v>film &amp; video</v>
      </c>
      <c r="T489" t="str">
        <f t="shared" si="44"/>
        <v>animation</v>
      </c>
    </row>
    <row r="490" spans="1:20" ht="45" x14ac:dyDescent="0.25">
      <c r="A490">
        <v>488</v>
      </c>
      <c r="B490" s="1" t="s">
        <v>489</v>
      </c>
      <c r="C490" s="1" t="s">
        <v>4598</v>
      </c>
      <c r="D490" s="3">
        <v>12000</v>
      </c>
      <c r="E490" s="3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5"/>
        <v>0</v>
      </c>
      <c r="P490" s="3">
        <f t="shared" si="42"/>
        <v>0</v>
      </c>
      <c r="Q490" s="28">
        <f t="shared" si="46"/>
        <v>42713.84606481481</v>
      </c>
      <c r="R490" s="28">
        <f t="shared" si="43"/>
        <v>42743.84606481481</v>
      </c>
      <c r="S490" t="str">
        <f t="shared" si="47"/>
        <v>film &amp; video</v>
      </c>
      <c r="T490" t="str">
        <f t="shared" si="44"/>
        <v>animation</v>
      </c>
    </row>
    <row r="491" spans="1:20" ht="45" x14ac:dyDescent="0.25">
      <c r="A491">
        <v>489</v>
      </c>
      <c r="B491" s="1" t="s">
        <v>490</v>
      </c>
      <c r="C491" s="1" t="s">
        <v>4599</v>
      </c>
      <c r="D491" s="3">
        <v>74997</v>
      </c>
      <c r="E491" s="3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5"/>
        <v>2.8667813379201833E-3</v>
      </c>
      <c r="P491" s="3">
        <f t="shared" si="42"/>
        <v>71.666666666666671</v>
      </c>
      <c r="Q491" s="28">
        <f t="shared" si="46"/>
        <v>40882.273333333331</v>
      </c>
      <c r="R491" s="28">
        <f t="shared" si="43"/>
        <v>40913.272916666661</v>
      </c>
      <c r="S491" t="str">
        <f t="shared" si="47"/>
        <v>film &amp; video</v>
      </c>
      <c r="T491" t="str">
        <f t="shared" si="44"/>
        <v>animation</v>
      </c>
    </row>
    <row r="492" spans="1:20" x14ac:dyDescent="0.25">
      <c r="A492">
        <v>490</v>
      </c>
      <c r="B492" s="1" t="s">
        <v>491</v>
      </c>
      <c r="C492" s="1" t="s">
        <v>4600</v>
      </c>
      <c r="D492" s="3">
        <v>1000</v>
      </c>
      <c r="E492" s="3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5"/>
        <v>0</v>
      </c>
      <c r="P492" s="3">
        <f t="shared" si="42"/>
        <v>0</v>
      </c>
      <c r="Q492" s="28">
        <f t="shared" si="46"/>
        <v>41113.760243055556</v>
      </c>
      <c r="R492" s="28">
        <f t="shared" si="43"/>
        <v>41143.760243055549</v>
      </c>
      <c r="S492" t="str">
        <f t="shared" si="47"/>
        <v>film &amp; video</v>
      </c>
      <c r="T492" t="str">
        <f t="shared" si="44"/>
        <v>animation</v>
      </c>
    </row>
    <row r="493" spans="1:20" ht="45" x14ac:dyDescent="0.25">
      <c r="A493">
        <v>491</v>
      </c>
      <c r="B493" s="1" t="s">
        <v>492</v>
      </c>
      <c r="C493" s="1" t="s">
        <v>4601</v>
      </c>
      <c r="D493" s="3">
        <v>10000</v>
      </c>
      <c r="E493" s="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5"/>
        <v>0</v>
      </c>
      <c r="P493" s="3">
        <f t="shared" si="42"/>
        <v>0</v>
      </c>
      <c r="Q493" s="28">
        <f t="shared" si="46"/>
        <v>42366.774293981485</v>
      </c>
      <c r="R493" s="28">
        <f t="shared" si="43"/>
        <v>42396.774293981478</v>
      </c>
      <c r="S493" t="str">
        <f t="shared" si="47"/>
        <v>film &amp; video</v>
      </c>
      <c r="T493" t="str">
        <f t="shared" si="44"/>
        <v>animation</v>
      </c>
    </row>
    <row r="494" spans="1:20" ht="60" x14ac:dyDescent="0.25">
      <c r="A494">
        <v>492</v>
      </c>
      <c r="B494" s="1" t="s">
        <v>493</v>
      </c>
      <c r="C494" s="1" t="s">
        <v>4602</v>
      </c>
      <c r="D494" s="3">
        <v>10000000</v>
      </c>
      <c r="E494" s="3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5"/>
        <v>0</v>
      </c>
      <c r="P494" s="3">
        <f t="shared" si="42"/>
        <v>0</v>
      </c>
      <c r="Q494" s="28">
        <f t="shared" si="46"/>
        <v>42595.826736111114</v>
      </c>
      <c r="R494" s="28">
        <f t="shared" si="43"/>
        <v>42655.826736111114</v>
      </c>
      <c r="S494" t="str">
        <f t="shared" si="47"/>
        <v>film &amp; video</v>
      </c>
      <c r="T494" t="str">
        <f t="shared" si="44"/>
        <v>animation</v>
      </c>
    </row>
    <row r="495" spans="1:20" ht="45" x14ac:dyDescent="0.25">
      <c r="A495">
        <v>493</v>
      </c>
      <c r="B495" s="1" t="s">
        <v>494</v>
      </c>
      <c r="C495" s="1" t="s">
        <v>4603</v>
      </c>
      <c r="D495" s="3">
        <v>30000</v>
      </c>
      <c r="E495" s="3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5"/>
        <v>0</v>
      </c>
      <c r="P495" s="3">
        <f t="shared" si="42"/>
        <v>0</v>
      </c>
      <c r="Q495" s="28">
        <f t="shared" si="46"/>
        <v>42114.517800925918</v>
      </c>
      <c r="R495" s="28">
        <f t="shared" si="43"/>
        <v>42144.517800925925</v>
      </c>
      <c r="S495" t="str">
        <f t="shared" si="47"/>
        <v>film &amp; video</v>
      </c>
      <c r="T495" t="str">
        <f t="shared" si="44"/>
        <v>animation</v>
      </c>
    </row>
    <row r="496" spans="1:20" ht="60" x14ac:dyDescent="0.25">
      <c r="A496">
        <v>494</v>
      </c>
      <c r="B496" s="1" t="s">
        <v>495</v>
      </c>
      <c r="C496" s="1" t="s">
        <v>4604</v>
      </c>
      <c r="D496" s="3">
        <v>20000</v>
      </c>
      <c r="E496" s="3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5"/>
        <v>1.5499999999999999E-3</v>
      </c>
      <c r="P496" s="3">
        <f t="shared" si="42"/>
        <v>10.333333333333334</v>
      </c>
      <c r="Q496" s="28">
        <f t="shared" si="46"/>
        <v>41799.62228009259</v>
      </c>
      <c r="R496" s="28">
        <f t="shared" si="43"/>
        <v>41822.916666666664</v>
      </c>
      <c r="S496" t="str">
        <f t="shared" si="47"/>
        <v>film &amp; video</v>
      </c>
      <c r="T496" t="str">
        <f t="shared" si="44"/>
        <v>animation</v>
      </c>
    </row>
    <row r="497" spans="1:20" ht="45" x14ac:dyDescent="0.25">
      <c r="A497">
        <v>495</v>
      </c>
      <c r="B497" s="1" t="s">
        <v>496</v>
      </c>
      <c r="C497" s="1" t="s">
        <v>4605</v>
      </c>
      <c r="D497" s="3">
        <v>7000</v>
      </c>
      <c r="E497" s="3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5"/>
        <v>0</v>
      </c>
      <c r="P497" s="3">
        <f t="shared" si="42"/>
        <v>0</v>
      </c>
      <c r="Q497" s="28">
        <f t="shared" si="46"/>
        <v>42171.619270833333</v>
      </c>
      <c r="R497" s="28">
        <f t="shared" si="43"/>
        <v>42201.619270833333</v>
      </c>
      <c r="S497" t="str">
        <f t="shared" si="47"/>
        <v>film &amp; video</v>
      </c>
      <c r="T497" t="str">
        <f t="shared" si="44"/>
        <v>animation</v>
      </c>
    </row>
    <row r="498" spans="1:20" ht="45" x14ac:dyDescent="0.25">
      <c r="A498">
        <v>496</v>
      </c>
      <c r="B498" s="1" t="s">
        <v>497</v>
      </c>
      <c r="C498" s="1" t="s">
        <v>4606</v>
      </c>
      <c r="D498" s="3">
        <v>60000</v>
      </c>
      <c r="E498" s="3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5"/>
        <v>1.6666666666666667E-5</v>
      </c>
      <c r="P498" s="3">
        <f t="shared" si="42"/>
        <v>1</v>
      </c>
      <c r="Q498" s="28">
        <f t="shared" si="46"/>
        <v>41620.723078703704</v>
      </c>
      <c r="R498" s="28">
        <f t="shared" si="43"/>
        <v>41680.723078703704</v>
      </c>
      <c r="S498" t="str">
        <f t="shared" si="47"/>
        <v>film &amp; video</v>
      </c>
      <c r="T498" t="str">
        <f t="shared" si="44"/>
        <v>animation</v>
      </c>
    </row>
    <row r="499" spans="1:20" x14ac:dyDescent="0.25">
      <c r="A499">
        <v>497</v>
      </c>
      <c r="B499" s="1" t="s">
        <v>498</v>
      </c>
      <c r="C499" s="1" t="s">
        <v>4607</v>
      </c>
      <c r="D499" s="3">
        <v>4480</v>
      </c>
      <c r="E499" s="3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5"/>
        <v>6.6964285714285711E-3</v>
      </c>
      <c r="P499" s="3">
        <f t="shared" si="42"/>
        <v>10</v>
      </c>
      <c r="Q499" s="28">
        <f t="shared" si="46"/>
        <v>41944.829456018517</v>
      </c>
      <c r="R499" s="28">
        <f t="shared" si="43"/>
        <v>41997.999999999993</v>
      </c>
      <c r="S499" t="str">
        <f t="shared" si="47"/>
        <v>film &amp; video</v>
      </c>
      <c r="T499" t="str">
        <f t="shared" si="44"/>
        <v>animation</v>
      </c>
    </row>
    <row r="500" spans="1:20" ht="45" x14ac:dyDescent="0.25">
      <c r="A500">
        <v>498</v>
      </c>
      <c r="B500" s="1" t="s">
        <v>499</v>
      </c>
      <c r="C500" s="1" t="s">
        <v>4608</v>
      </c>
      <c r="D500" s="3">
        <v>65108</v>
      </c>
      <c r="E500" s="3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5"/>
        <v>4.5985132395404561E-2</v>
      </c>
      <c r="P500" s="3">
        <f t="shared" si="42"/>
        <v>136.09090909090909</v>
      </c>
      <c r="Q500" s="28">
        <f t="shared" si="46"/>
        <v>40858.553807870368</v>
      </c>
      <c r="R500" s="28">
        <f t="shared" si="43"/>
        <v>40900.553807870368</v>
      </c>
      <c r="S500" t="str">
        <f t="shared" si="47"/>
        <v>film &amp; video</v>
      </c>
      <c r="T500" t="str">
        <f t="shared" si="44"/>
        <v>animation</v>
      </c>
    </row>
    <row r="501" spans="1:20" ht="60" x14ac:dyDescent="0.25">
      <c r="A501">
        <v>499</v>
      </c>
      <c r="B501" s="1" t="s">
        <v>500</v>
      </c>
      <c r="C501" s="1" t="s">
        <v>4609</v>
      </c>
      <c r="D501" s="3">
        <v>20000</v>
      </c>
      <c r="E501" s="3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5"/>
        <v>9.5500000000000002E-2</v>
      </c>
      <c r="P501" s="3">
        <f t="shared" si="42"/>
        <v>73.461538461538467</v>
      </c>
      <c r="Q501" s="28">
        <f t="shared" si="46"/>
        <v>40043.687129629623</v>
      </c>
      <c r="R501" s="28">
        <f t="shared" si="43"/>
        <v>40098.665972222218</v>
      </c>
      <c r="S501" t="str">
        <f t="shared" si="47"/>
        <v>film &amp; video</v>
      </c>
      <c r="T501" t="str">
        <f t="shared" si="44"/>
        <v>animation</v>
      </c>
    </row>
    <row r="502" spans="1:20" ht="60" x14ac:dyDescent="0.25">
      <c r="A502">
        <v>500</v>
      </c>
      <c r="B502" s="1" t="s">
        <v>501</v>
      </c>
      <c r="C502" s="1" t="s">
        <v>4610</v>
      </c>
      <c r="D502" s="3">
        <v>6500</v>
      </c>
      <c r="E502" s="3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5"/>
        <v>3.307692307692308E-2</v>
      </c>
      <c r="P502" s="3">
        <f t="shared" si="42"/>
        <v>53.75</v>
      </c>
      <c r="Q502" s="28">
        <f t="shared" si="46"/>
        <v>40247.677673611113</v>
      </c>
      <c r="R502" s="28">
        <f t="shared" si="43"/>
        <v>40306.719444444439</v>
      </c>
      <c r="S502" t="str">
        <f t="shared" si="47"/>
        <v>film &amp; video</v>
      </c>
      <c r="T502" t="str">
        <f t="shared" si="44"/>
        <v>animation</v>
      </c>
    </row>
    <row r="503" spans="1:20" ht="60" x14ac:dyDescent="0.25">
      <c r="A503">
        <v>501</v>
      </c>
      <c r="B503" s="1" t="s">
        <v>502</v>
      </c>
      <c r="C503" s="1" t="s">
        <v>4611</v>
      </c>
      <c r="D503" s="3">
        <v>10000</v>
      </c>
      <c r="E503" s="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5"/>
        <v>0</v>
      </c>
      <c r="P503" s="3">
        <f t="shared" si="42"/>
        <v>0</v>
      </c>
      <c r="Q503" s="28">
        <f t="shared" si="46"/>
        <v>40703.026053240741</v>
      </c>
      <c r="R503" s="28">
        <f t="shared" si="43"/>
        <v>40733.026053240741</v>
      </c>
      <c r="S503" t="str">
        <f t="shared" si="47"/>
        <v>film &amp; video</v>
      </c>
      <c r="T503" t="str">
        <f t="shared" si="44"/>
        <v>animation</v>
      </c>
    </row>
    <row r="504" spans="1:20" ht="60" x14ac:dyDescent="0.25">
      <c r="A504">
        <v>502</v>
      </c>
      <c r="B504" s="1" t="s">
        <v>503</v>
      </c>
      <c r="C504" s="1" t="s">
        <v>4612</v>
      </c>
      <c r="D504" s="3">
        <v>20000</v>
      </c>
      <c r="E504" s="3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5"/>
        <v>1.15E-2</v>
      </c>
      <c r="P504" s="3">
        <f t="shared" si="42"/>
        <v>57.5</v>
      </c>
      <c r="Q504" s="28">
        <f t="shared" si="46"/>
        <v>40956.345196759255</v>
      </c>
      <c r="R504" s="28">
        <f t="shared" si="43"/>
        <v>40986.303530092591</v>
      </c>
      <c r="S504" t="str">
        <f t="shared" si="47"/>
        <v>film &amp; video</v>
      </c>
      <c r="T504" t="str">
        <f t="shared" si="44"/>
        <v>animation</v>
      </c>
    </row>
    <row r="505" spans="1:20" ht="60" x14ac:dyDescent="0.25">
      <c r="A505">
        <v>503</v>
      </c>
      <c r="B505" s="1" t="s">
        <v>504</v>
      </c>
      <c r="C505" s="1" t="s">
        <v>4613</v>
      </c>
      <c r="D505" s="3">
        <v>6500</v>
      </c>
      <c r="E505" s="3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5"/>
        <v>1.7538461538461537E-2</v>
      </c>
      <c r="P505" s="3">
        <f t="shared" si="42"/>
        <v>12.666666666666666</v>
      </c>
      <c r="Q505" s="28">
        <f t="shared" si="46"/>
        <v>41991.318321759252</v>
      </c>
      <c r="R505" s="28">
        <f t="shared" si="43"/>
        <v>42021.318321759252</v>
      </c>
      <c r="S505" t="str">
        <f t="shared" si="47"/>
        <v>film &amp; video</v>
      </c>
      <c r="T505" t="str">
        <f t="shared" si="44"/>
        <v>animation</v>
      </c>
    </row>
    <row r="506" spans="1:20" ht="60" x14ac:dyDescent="0.25">
      <c r="A506">
        <v>504</v>
      </c>
      <c r="B506" s="1" t="s">
        <v>505</v>
      </c>
      <c r="C506" s="1" t="s">
        <v>4614</v>
      </c>
      <c r="D506" s="3">
        <v>24500</v>
      </c>
      <c r="E506" s="3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5"/>
        <v>1.3673469387755101E-2</v>
      </c>
      <c r="P506" s="3">
        <f t="shared" si="42"/>
        <v>67</v>
      </c>
      <c r="Q506" s="28">
        <f t="shared" si="46"/>
        <v>40949.775312499994</v>
      </c>
      <c r="R506" s="28">
        <f t="shared" si="43"/>
        <v>41009.73364583333</v>
      </c>
      <c r="S506" t="str">
        <f t="shared" si="47"/>
        <v>film &amp; video</v>
      </c>
      <c r="T506" t="str">
        <f t="shared" si="44"/>
        <v>animation</v>
      </c>
    </row>
    <row r="507" spans="1:20" ht="45" x14ac:dyDescent="0.25">
      <c r="A507">
        <v>505</v>
      </c>
      <c r="B507" s="1" t="s">
        <v>506</v>
      </c>
      <c r="C507" s="1" t="s">
        <v>4615</v>
      </c>
      <c r="D507" s="3">
        <v>12000</v>
      </c>
      <c r="E507" s="3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5"/>
        <v>4.3333333333333331E-3</v>
      </c>
      <c r="P507" s="3">
        <f t="shared" si="42"/>
        <v>3.7142857142857144</v>
      </c>
      <c r="Q507" s="28">
        <f t="shared" si="46"/>
        <v>42317.889884259253</v>
      </c>
      <c r="R507" s="28">
        <f t="shared" si="43"/>
        <v>42362.889884259253</v>
      </c>
      <c r="S507" t="str">
        <f t="shared" si="47"/>
        <v>film &amp; video</v>
      </c>
      <c r="T507" t="str">
        <f t="shared" si="44"/>
        <v>animation</v>
      </c>
    </row>
    <row r="508" spans="1:20" ht="45" x14ac:dyDescent="0.25">
      <c r="A508">
        <v>506</v>
      </c>
      <c r="B508" s="1" t="s">
        <v>507</v>
      </c>
      <c r="C508" s="1" t="s">
        <v>4616</v>
      </c>
      <c r="D508" s="3">
        <v>200000</v>
      </c>
      <c r="E508" s="3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5"/>
        <v>1.25E-3</v>
      </c>
      <c r="P508" s="3">
        <f t="shared" si="42"/>
        <v>250</v>
      </c>
      <c r="Q508" s="28">
        <f t="shared" si="46"/>
        <v>41466.343981481477</v>
      </c>
      <c r="R508" s="28">
        <f t="shared" si="43"/>
        <v>41496.343981481477</v>
      </c>
      <c r="S508" t="str">
        <f t="shared" si="47"/>
        <v>film &amp; video</v>
      </c>
      <c r="T508" t="str">
        <f t="shared" si="44"/>
        <v>animation</v>
      </c>
    </row>
    <row r="509" spans="1:20" ht="60" x14ac:dyDescent="0.25">
      <c r="A509">
        <v>507</v>
      </c>
      <c r="B509" s="1" t="s">
        <v>508</v>
      </c>
      <c r="C509" s="1" t="s">
        <v>4617</v>
      </c>
      <c r="D509" s="3">
        <v>20000</v>
      </c>
      <c r="E509" s="3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5"/>
        <v>3.2000000000000001E-2</v>
      </c>
      <c r="P509" s="3">
        <f t="shared" si="42"/>
        <v>64</v>
      </c>
      <c r="Q509" s="28">
        <f t="shared" si="46"/>
        <v>41156.750659722216</v>
      </c>
      <c r="R509" s="28">
        <f t="shared" si="43"/>
        <v>41201.750659722216</v>
      </c>
      <c r="S509" t="str">
        <f t="shared" si="47"/>
        <v>film &amp; video</v>
      </c>
      <c r="T509" t="str">
        <f t="shared" si="44"/>
        <v>animation</v>
      </c>
    </row>
    <row r="510" spans="1:20" ht="60" x14ac:dyDescent="0.25">
      <c r="A510">
        <v>508</v>
      </c>
      <c r="B510" s="1" t="s">
        <v>509</v>
      </c>
      <c r="C510" s="1" t="s">
        <v>4618</v>
      </c>
      <c r="D510" s="3">
        <v>50000</v>
      </c>
      <c r="E510" s="3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5"/>
        <v>8.0000000000000002E-3</v>
      </c>
      <c r="P510" s="3">
        <f t="shared" si="42"/>
        <v>133.33333333333334</v>
      </c>
      <c r="Q510" s="28">
        <f t="shared" si="46"/>
        <v>40994.815983796296</v>
      </c>
      <c r="R510" s="28">
        <f t="shared" si="43"/>
        <v>41054.384722222218</v>
      </c>
      <c r="S510" t="str">
        <f t="shared" si="47"/>
        <v>film &amp; video</v>
      </c>
      <c r="T510" t="str">
        <f t="shared" si="44"/>
        <v>animation</v>
      </c>
    </row>
    <row r="511" spans="1:20" ht="45" x14ac:dyDescent="0.25">
      <c r="A511">
        <v>509</v>
      </c>
      <c r="B511" s="1" t="s">
        <v>510</v>
      </c>
      <c r="C511" s="1" t="s">
        <v>4619</v>
      </c>
      <c r="D511" s="3">
        <v>5000</v>
      </c>
      <c r="E511" s="3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5"/>
        <v>2E-3</v>
      </c>
      <c r="P511" s="3">
        <f t="shared" si="42"/>
        <v>10</v>
      </c>
      <c r="Q511" s="28">
        <f t="shared" si="46"/>
        <v>42153.423263888886</v>
      </c>
      <c r="R511" s="28">
        <f t="shared" si="43"/>
        <v>42183.423263888886</v>
      </c>
      <c r="S511" t="str">
        <f t="shared" si="47"/>
        <v>film &amp; video</v>
      </c>
      <c r="T511" t="str">
        <f t="shared" si="44"/>
        <v>animation</v>
      </c>
    </row>
    <row r="512" spans="1:20" ht="45" x14ac:dyDescent="0.25">
      <c r="A512">
        <v>510</v>
      </c>
      <c r="B512" s="1" t="s">
        <v>511</v>
      </c>
      <c r="C512" s="1" t="s">
        <v>4620</v>
      </c>
      <c r="D512" s="3">
        <v>14000</v>
      </c>
      <c r="E512" s="3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5"/>
        <v>0</v>
      </c>
      <c r="P512" s="3">
        <f t="shared" si="42"/>
        <v>0</v>
      </c>
      <c r="Q512" s="28">
        <f t="shared" si="46"/>
        <v>42399.968043981477</v>
      </c>
      <c r="R512" s="28">
        <f t="shared" si="43"/>
        <v>42429.968043981477</v>
      </c>
      <c r="S512" t="str">
        <f t="shared" si="47"/>
        <v>film &amp; video</v>
      </c>
      <c r="T512" t="str">
        <f t="shared" si="44"/>
        <v>animation</v>
      </c>
    </row>
    <row r="513" spans="1:20" ht="45" x14ac:dyDescent="0.25">
      <c r="A513">
        <v>511</v>
      </c>
      <c r="B513" s="1" t="s">
        <v>512</v>
      </c>
      <c r="C513" s="1" t="s">
        <v>4621</v>
      </c>
      <c r="D513" s="3">
        <v>5000</v>
      </c>
      <c r="E513" s="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5"/>
        <v>0.03</v>
      </c>
      <c r="P513" s="3">
        <f t="shared" si="42"/>
        <v>30</v>
      </c>
      <c r="Q513" s="28">
        <f t="shared" si="46"/>
        <v>41340.09469907407</v>
      </c>
      <c r="R513" s="28">
        <f t="shared" si="43"/>
        <v>41370.053032407406</v>
      </c>
      <c r="S513" t="str">
        <f t="shared" si="47"/>
        <v>film &amp; video</v>
      </c>
      <c r="T513" t="str">
        <f t="shared" si="44"/>
        <v>animation</v>
      </c>
    </row>
    <row r="514" spans="1:20" ht="60" x14ac:dyDescent="0.25">
      <c r="A514">
        <v>512</v>
      </c>
      <c r="B514" s="1" t="s">
        <v>513</v>
      </c>
      <c r="C514" s="1" t="s">
        <v>4622</v>
      </c>
      <c r="D514" s="3">
        <v>8000</v>
      </c>
      <c r="E514" s="3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5"/>
        <v>1.3749999999999999E-3</v>
      </c>
      <c r="P514" s="3">
        <f t="shared" si="42"/>
        <v>5.5</v>
      </c>
      <c r="Q514" s="28">
        <f t="shared" si="46"/>
        <v>42649.533877314818</v>
      </c>
      <c r="R514" s="28">
        <f t="shared" si="43"/>
        <v>42694.575543981475</v>
      </c>
      <c r="S514" t="str">
        <f t="shared" si="47"/>
        <v>film &amp; video</v>
      </c>
      <c r="T514" t="str">
        <f t="shared" si="44"/>
        <v>animation</v>
      </c>
    </row>
    <row r="515" spans="1:20" ht="45" x14ac:dyDescent="0.25">
      <c r="A515">
        <v>513</v>
      </c>
      <c r="B515" s="1" t="s">
        <v>514</v>
      </c>
      <c r="C515" s="1" t="s">
        <v>4623</v>
      </c>
      <c r="D515" s="3">
        <v>50000</v>
      </c>
      <c r="E515" s="3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45"/>
        <v>0.13924</v>
      </c>
      <c r="P515" s="3">
        <f t="shared" ref="P515:P578" si="48">IFERROR(E515/L515,0)</f>
        <v>102.38235294117646</v>
      </c>
      <c r="Q515" s="28">
        <f t="shared" si="46"/>
        <v>42552.445659722223</v>
      </c>
      <c r="R515" s="28">
        <f t="shared" ref="R515:R578" si="49">(I515/86400)+25569+(-5/24)</f>
        <v>42597.083333333336</v>
      </c>
      <c r="S515" t="str">
        <f t="shared" si="47"/>
        <v>film &amp; video</v>
      </c>
      <c r="T515" t="str">
        <f t="shared" ref="T515:T578" si="50">RIGHT(N515,LEN(N515)-FIND("/",N515))</f>
        <v>animation</v>
      </c>
    </row>
    <row r="516" spans="1:20" ht="45" x14ac:dyDescent="0.25">
      <c r="A516">
        <v>514</v>
      </c>
      <c r="B516" s="1" t="s">
        <v>515</v>
      </c>
      <c r="C516" s="1" t="s">
        <v>4624</v>
      </c>
      <c r="D516" s="3">
        <v>1500</v>
      </c>
      <c r="E516" s="3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ref="O516:O579" si="51">E516/D516</f>
        <v>3.3333333333333333E-2</v>
      </c>
      <c r="P516" s="3">
        <f t="shared" si="48"/>
        <v>16.666666666666668</v>
      </c>
      <c r="Q516" s="28">
        <f t="shared" ref="Q516:Q579" si="52">(((J516/60)/60)/24)+DATE(1970,1,1)+(-5/24)</f>
        <v>41830.405636574069</v>
      </c>
      <c r="R516" s="28">
        <f t="shared" si="49"/>
        <v>41860.405636574069</v>
      </c>
      <c r="S516" t="str">
        <f t="shared" ref="S516:S579" si="53">LEFT(N:N,FIND("/",N516)-1)</f>
        <v>film &amp; video</v>
      </c>
      <c r="T516" t="str">
        <f t="shared" si="50"/>
        <v>animation</v>
      </c>
    </row>
    <row r="517" spans="1:20" ht="45" x14ac:dyDescent="0.25">
      <c r="A517">
        <v>515</v>
      </c>
      <c r="B517" s="1" t="s">
        <v>516</v>
      </c>
      <c r="C517" s="1" t="s">
        <v>4625</v>
      </c>
      <c r="D517" s="3">
        <v>97000</v>
      </c>
      <c r="E517" s="3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51"/>
        <v>0.25413402061855672</v>
      </c>
      <c r="P517" s="3">
        <f t="shared" si="48"/>
        <v>725.02941176470586</v>
      </c>
      <c r="Q517" s="28">
        <f t="shared" si="52"/>
        <v>42327.282418981478</v>
      </c>
      <c r="R517" s="28">
        <f t="shared" si="49"/>
        <v>42367.282418981478</v>
      </c>
      <c r="S517" t="str">
        <f t="shared" si="53"/>
        <v>film &amp; video</v>
      </c>
      <c r="T517" t="str">
        <f t="shared" si="50"/>
        <v>animation</v>
      </c>
    </row>
    <row r="518" spans="1:20" ht="30" x14ac:dyDescent="0.25">
      <c r="A518">
        <v>516</v>
      </c>
      <c r="B518" s="1" t="s">
        <v>517</v>
      </c>
      <c r="C518" s="1" t="s">
        <v>4626</v>
      </c>
      <c r="D518" s="3">
        <v>5000</v>
      </c>
      <c r="E518" s="3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51"/>
        <v>0</v>
      </c>
      <c r="P518" s="3">
        <f t="shared" si="48"/>
        <v>0</v>
      </c>
      <c r="Q518" s="28">
        <f t="shared" si="52"/>
        <v>42091.570370370369</v>
      </c>
      <c r="R518" s="28">
        <f t="shared" si="49"/>
        <v>42151.570370370369</v>
      </c>
      <c r="S518" t="str">
        <f t="shared" si="53"/>
        <v>film &amp; video</v>
      </c>
      <c r="T518" t="str">
        <f t="shared" si="50"/>
        <v>animation</v>
      </c>
    </row>
    <row r="519" spans="1:20" ht="60" x14ac:dyDescent="0.25">
      <c r="A519">
        <v>517</v>
      </c>
      <c r="B519" s="1" t="s">
        <v>518</v>
      </c>
      <c r="C519" s="1" t="s">
        <v>4627</v>
      </c>
      <c r="D519" s="3">
        <v>15000</v>
      </c>
      <c r="E519" s="3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51"/>
        <v>1.3666666666666667E-2</v>
      </c>
      <c r="P519" s="3">
        <f t="shared" si="48"/>
        <v>68.333333333333329</v>
      </c>
      <c r="Q519" s="28">
        <f t="shared" si="52"/>
        <v>42738.406956018516</v>
      </c>
      <c r="R519" s="28">
        <f t="shared" si="49"/>
        <v>42768.406956018516</v>
      </c>
      <c r="S519" t="str">
        <f t="shared" si="53"/>
        <v>film &amp; video</v>
      </c>
      <c r="T519" t="str">
        <f t="shared" si="50"/>
        <v>animation</v>
      </c>
    </row>
    <row r="520" spans="1:20" ht="60" x14ac:dyDescent="0.25">
      <c r="A520">
        <v>518</v>
      </c>
      <c r="B520" s="1" t="s">
        <v>519</v>
      </c>
      <c r="C520" s="1" t="s">
        <v>4628</v>
      </c>
      <c r="D520" s="3">
        <v>7175</v>
      </c>
      <c r="E520" s="3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51"/>
        <v>0</v>
      </c>
      <c r="P520" s="3">
        <f t="shared" si="48"/>
        <v>0</v>
      </c>
      <c r="Q520" s="28">
        <f t="shared" si="52"/>
        <v>42223.407685185179</v>
      </c>
      <c r="R520" s="28">
        <f t="shared" si="49"/>
        <v>42253.406944444439</v>
      </c>
      <c r="S520" t="str">
        <f t="shared" si="53"/>
        <v>film &amp; video</v>
      </c>
      <c r="T520" t="str">
        <f t="shared" si="50"/>
        <v>animation</v>
      </c>
    </row>
    <row r="521" spans="1:20" ht="45" x14ac:dyDescent="0.25">
      <c r="A521">
        <v>519</v>
      </c>
      <c r="B521" s="1" t="s">
        <v>520</v>
      </c>
      <c r="C521" s="1" t="s">
        <v>4629</v>
      </c>
      <c r="D521" s="3">
        <v>12001</v>
      </c>
      <c r="E521" s="3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51"/>
        <v>0.22881426547787684</v>
      </c>
      <c r="P521" s="3">
        <f t="shared" si="48"/>
        <v>39.228571428571428</v>
      </c>
      <c r="Q521" s="28">
        <f t="shared" si="52"/>
        <v>41218.183113425926</v>
      </c>
      <c r="R521" s="28">
        <f t="shared" si="49"/>
        <v>41248.183113425919</v>
      </c>
      <c r="S521" t="str">
        <f t="shared" si="53"/>
        <v>film &amp; video</v>
      </c>
      <c r="T521" t="str">
        <f t="shared" si="50"/>
        <v>animation</v>
      </c>
    </row>
    <row r="522" spans="1:20" ht="60" x14ac:dyDescent="0.25">
      <c r="A522">
        <v>520</v>
      </c>
      <c r="B522" s="1" t="s">
        <v>521</v>
      </c>
      <c r="C522" s="1" t="s">
        <v>4630</v>
      </c>
      <c r="D522" s="3">
        <v>5000</v>
      </c>
      <c r="E522" s="3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51"/>
        <v>1.0209999999999999</v>
      </c>
      <c r="P522" s="3">
        <f t="shared" si="48"/>
        <v>150.14705882352942</v>
      </c>
      <c r="Q522" s="28">
        <f t="shared" si="52"/>
        <v>42318.493761574071</v>
      </c>
      <c r="R522" s="28">
        <f t="shared" si="49"/>
        <v>42348.493761574071</v>
      </c>
      <c r="S522" t="str">
        <f t="shared" si="53"/>
        <v>theater</v>
      </c>
      <c r="T522" t="str">
        <f t="shared" si="50"/>
        <v>plays</v>
      </c>
    </row>
    <row r="523" spans="1:20" ht="60" x14ac:dyDescent="0.25">
      <c r="A523">
        <v>521</v>
      </c>
      <c r="B523" s="1" t="s">
        <v>522</v>
      </c>
      <c r="C523" s="1" t="s">
        <v>4631</v>
      </c>
      <c r="D523" s="3">
        <v>5000</v>
      </c>
      <c r="E523" s="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51"/>
        <v>1.0464</v>
      </c>
      <c r="P523" s="3">
        <f t="shared" si="48"/>
        <v>93.428571428571431</v>
      </c>
      <c r="Q523" s="28">
        <f t="shared" si="52"/>
        <v>42645.884479166663</v>
      </c>
      <c r="R523" s="28">
        <f t="shared" si="49"/>
        <v>42674.999305555553</v>
      </c>
      <c r="S523" t="str">
        <f t="shared" si="53"/>
        <v>theater</v>
      </c>
      <c r="T523" t="str">
        <f t="shared" si="50"/>
        <v>plays</v>
      </c>
    </row>
    <row r="524" spans="1:20" ht="45" x14ac:dyDescent="0.25">
      <c r="A524">
        <v>522</v>
      </c>
      <c r="B524" s="1" t="s">
        <v>523</v>
      </c>
      <c r="C524" s="1" t="s">
        <v>4632</v>
      </c>
      <c r="D524" s="3">
        <v>3000</v>
      </c>
      <c r="E524" s="3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51"/>
        <v>1.1466666666666667</v>
      </c>
      <c r="P524" s="3">
        <f t="shared" si="48"/>
        <v>110.96774193548387</v>
      </c>
      <c r="Q524" s="28">
        <f t="shared" si="52"/>
        <v>42429.832465277774</v>
      </c>
      <c r="R524" s="28">
        <f t="shared" si="49"/>
        <v>42449.790798611109</v>
      </c>
      <c r="S524" t="str">
        <f t="shared" si="53"/>
        <v>theater</v>
      </c>
      <c r="T524" t="str">
        <f t="shared" si="50"/>
        <v>plays</v>
      </c>
    </row>
    <row r="525" spans="1:20" ht="60" x14ac:dyDescent="0.25">
      <c r="A525">
        <v>523</v>
      </c>
      <c r="B525" s="1" t="s">
        <v>524</v>
      </c>
      <c r="C525" s="1" t="s">
        <v>4633</v>
      </c>
      <c r="D525" s="3">
        <v>5000</v>
      </c>
      <c r="E525" s="3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51"/>
        <v>1.206</v>
      </c>
      <c r="P525" s="3">
        <f t="shared" si="48"/>
        <v>71.785714285714292</v>
      </c>
      <c r="Q525" s="28">
        <f t="shared" si="52"/>
        <v>42237.924490740734</v>
      </c>
      <c r="R525" s="28">
        <f t="shared" si="49"/>
        <v>42267.924490740734</v>
      </c>
      <c r="S525" t="str">
        <f t="shared" si="53"/>
        <v>theater</v>
      </c>
      <c r="T525" t="str">
        <f t="shared" si="50"/>
        <v>plays</v>
      </c>
    </row>
    <row r="526" spans="1:20" ht="60" x14ac:dyDescent="0.25">
      <c r="A526">
        <v>524</v>
      </c>
      <c r="B526" s="1" t="s">
        <v>525</v>
      </c>
      <c r="C526" s="1" t="s">
        <v>4634</v>
      </c>
      <c r="D526" s="3">
        <v>3500</v>
      </c>
      <c r="E526" s="3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51"/>
        <v>1.0867285714285715</v>
      </c>
      <c r="P526" s="3">
        <f t="shared" si="48"/>
        <v>29.258076923076924</v>
      </c>
      <c r="Q526" s="28">
        <f t="shared" si="52"/>
        <v>42492.508900462963</v>
      </c>
      <c r="R526" s="28">
        <f t="shared" si="49"/>
        <v>42522.508900462963</v>
      </c>
      <c r="S526" t="str">
        <f t="shared" si="53"/>
        <v>theater</v>
      </c>
      <c r="T526" t="str">
        <f t="shared" si="50"/>
        <v>plays</v>
      </c>
    </row>
    <row r="527" spans="1:20" ht="60" x14ac:dyDescent="0.25">
      <c r="A527">
        <v>525</v>
      </c>
      <c r="B527" s="1" t="s">
        <v>526</v>
      </c>
      <c r="C527" s="1" t="s">
        <v>4635</v>
      </c>
      <c r="D527" s="3">
        <v>12000</v>
      </c>
      <c r="E527" s="3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51"/>
        <v>1</v>
      </c>
      <c r="P527" s="3">
        <f t="shared" si="48"/>
        <v>1000</v>
      </c>
      <c r="Q527" s="28">
        <f t="shared" si="52"/>
        <v>41850.192604166667</v>
      </c>
      <c r="R527" s="28">
        <f t="shared" si="49"/>
        <v>41895.192604166667</v>
      </c>
      <c r="S527" t="str">
        <f t="shared" si="53"/>
        <v>theater</v>
      </c>
      <c r="T527" t="str">
        <f t="shared" si="50"/>
        <v>plays</v>
      </c>
    </row>
    <row r="528" spans="1:20" ht="45" x14ac:dyDescent="0.25">
      <c r="A528">
        <v>526</v>
      </c>
      <c r="B528" s="1" t="s">
        <v>527</v>
      </c>
      <c r="C528" s="1" t="s">
        <v>4636</v>
      </c>
      <c r="D528" s="3">
        <v>1500</v>
      </c>
      <c r="E528" s="3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51"/>
        <v>1.1399999999999999</v>
      </c>
      <c r="P528" s="3">
        <f t="shared" si="48"/>
        <v>74.347826086956516</v>
      </c>
      <c r="Q528" s="28">
        <f t="shared" si="52"/>
        <v>42192.383611111109</v>
      </c>
      <c r="R528" s="28">
        <f t="shared" si="49"/>
        <v>42223.499999999993</v>
      </c>
      <c r="S528" t="str">
        <f t="shared" si="53"/>
        <v>theater</v>
      </c>
      <c r="T528" t="str">
        <f t="shared" si="50"/>
        <v>plays</v>
      </c>
    </row>
    <row r="529" spans="1:20" ht="60" x14ac:dyDescent="0.25">
      <c r="A529">
        <v>527</v>
      </c>
      <c r="B529" s="1" t="s">
        <v>528</v>
      </c>
      <c r="C529" s="1" t="s">
        <v>4637</v>
      </c>
      <c r="D529" s="3">
        <v>10000</v>
      </c>
      <c r="E529" s="3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51"/>
        <v>1.0085</v>
      </c>
      <c r="P529" s="3">
        <f t="shared" si="48"/>
        <v>63.829113924050631</v>
      </c>
      <c r="Q529" s="28">
        <f t="shared" si="52"/>
        <v>42752.997291666667</v>
      </c>
      <c r="R529" s="28">
        <f t="shared" si="49"/>
        <v>42783.461805555555</v>
      </c>
      <c r="S529" t="str">
        <f t="shared" si="53"/>
        <v>theater</v>
      </c>
      <c r="T529" t="str">
        <f t="shared" si="50"/>
        <v>plays</v>
      </c>
    </row>
    <row r="530" spans="1:20" ht="30" x14ac:dyDescent="0.25">
      <c r="A530">
        <v>528</v>
      </c>
      <c r="B530" s="1" t="s">
        <v>529</v>
      </c>
      <c r="C530" s="1" t="s">
        <v>4638</v>
      </c>
      <c r="D530" s="3">
        <v>1150</v>
      </c>
      <c r="E530" s="3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51"/>
        <v>1.1565217391304348</v>
      </c>
      <c r="P530" s="3">
        <f t="shared" si="48"/>
        <v>44.333333333333336</v>
      </c>
      <c r="Q530" s="28">
        <f t="shared" si="52"/>
        <v>42155.71188657407</v>
      </c>
      <c r="R530" s="28">
        <f t="shared" si="49"/>
        <v>42176.680555555555</v>
      </c>
      <c r="S530" t="str">
        <f t="shared" si="53"/>
        <v>theater</v>
      </c>
      <c r="T530" t="str">
        <f t="shared" si="50"/>
        <v>plays</v>
      </c>
    </row>
    <row r="531" spans="1:20" ht="60" x14ac:dyDescent="0.25">
      <c r="A531">
        <v>529</v>
      </c>
      <c r="B531" s="1" t="s">
        <v>530</v>
      </c>
      <c r="C531" s="1" t="s">
        <v>4639</v>
      </c>
      <c r="D531" s="3">
        <v>1200</v>
      </c>
      <c r="E531" s="3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51"/>
        <v>1.3041666666666667</v>
      </c>
      <c r="P531" s="3">
        <f t="shared" si="48"/>
        <v>86.944444444444443</v>
      </c>
      <c r="Q531" s="28">
        <f t="shared" si="52"/>
        <v>42724.822847222218</v>
      </c>
      <c r="R531" s="28">
        <f t="shared" si="49"/>
        <v>42745.999999999993</v>
      </c>
      <c r="S531" t="str">
        <f t="shared" si="53"/>
        <v>theater</v>
      </c>
      <c r="T531" t="str">
        <f t="shared" si="50"/>
        <v>plays</v>
      </c>
    </row>
    <row r="532" spans="1:20" ht="60" x14ac:dyDescent="0.25">
      <c r="A532">
        <v>530</v>
      </c>
      <c r="B532" s="1" t="s">
        <v>531</v>
      </c>
      <c r="C532" s="1" t="s">
        <v>4640</v>
      </c>
      <c r="D532" s="3">
        <v>3405</v>
      </c>
      <c r="E532" s="3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51"/>
        <v>1.0778267254038179</v>
      </c>
      <c r="P532" s="3">
        <f t="shared" si="48"/>
        <v>126.55172413793103</v>
      </c>
      <c r="Q532" s="28">
        <f t="shared" si="52"/>
        <v>42157.382731481477</v>
      </c>
      <c r="R532" s="28">
        <f t="shared" si="49"/>
        <v>42178.874999999993</v>
      </c>
      <c r="S532" t="str">
        <f t="shared" si="53"/>
        <v>theater</v>
      </c>
      <c r="T532" t="str">
        <f t="shared" si="50"/>
        <v>plays</v>
      </c>
    </row>
    <row r="533" spans="1:20" ht="60" x14ac:dyDescent="0.25">
      <c r="A533">
        <v>531</v>
      </c>
      <c r="B533" s="1" t="s">
        <v>532</v>
      </c>
      <c r="C533" s="1" t="s">
        <v>4641</v>
      </c>
      <c r="D533" s="3">
        <v>4000</v>
      </c>
      <c r="E533" s="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51"/>
        <v>1</v>
      </c>
      <c r="P533" s="3">
        <f t="shared" si="48"/>
        <v>129.03225806451613</v>
      </c>
      <c r="Q533" s="28">
        <f t="shared" si="52"/>
        <v>42675.856817129628</v>
      </c>
      <c r="R533" s="28">
        <f t="shared" si="49"/>
        <v>42721.082638888889</v>
      </c>
      <c r="S533" t="str">
        <f t="shared" si="53"/>
        <v>theater</v>
      </c>
      <c r="T533" t="str">
        <f t="shared" si="50"/>
        <v>plays</v>
      </c>
    </row>
    <row r="534" spans="1:20" ht="60" x14ac:dyDescent="0.25">
      <c r="A534">
        <v>532</v>
      </c>
      <c r="B534" s="1" t="s">
        <v>533</v>
      </c>
      <c r="C534" s="1" t="s">
        <v>4642</v>
      </c>
      <c r="D534" s="3">
        <v>10000</v>
      </c>
      <c r="E534" s="3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51"/>
        <v>1.2324999999999999</v>
      </c>
      <c r="P534" s="3">
        <f t="shared" si="48"/>
        <v>71.242774566473983</v>
      </c>
      <c r="Q534" s="28">
        <f t="shared" si="52"/>
        <v>42472.798703703702</v>
      </c>
      <c r="R534" s="28">
        <f t="shared" si="49"/>
        <v>42502.798703703702</v>
      </c>
      <c r="S534" t="str">
        <f t="shared" si="53"/>
        <v>theater</v>
      </c>
      <c r="T534" t="str">
        <f t="shared" si="50"/>
        <v>plays</v>
      </c>
    </row>
    <row r="535" spans="1:20" ht="60" x14ac:dyDescent="0.25">
      <c r="A535">
        <v>533</v>
      </c>
      <c r="B535" s="1" t="s">
        <v>534</v>
      </c>
      <c r="C535" s="1" t="s">
        <v>4643</v>
      </c>
      <c r="D535" s="3">
        <v>2000</v>
      </c>
      <c r="E535" s="3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51"/>
        <v>1.002</v>
      </c>
      <c r="P535" s="3">
        <f t="shared" si="48"/>
        <v>117.88235294117646</v>
      </c>
      <c r="Q535" s="28">
        <f t="shared" si="52"/>
        <v>42482.226446759254</v>
      </c>
      <c r="R535" s="28">
        <f t="shared" si="49"/>
        <v>42506.226446759254</v>
      </c>
      <c r="S535" t="str">
        <f t="shared" si="53"/>
        <v>theater</v>
      </c>
      <c r="T535" t="str">
        <f t="shared" si="50"/>
        <v>plays</v>
      </c>
    </row>
    <row r="536" spans="1:20" ht="60" x14ac:dyDescent="0.25">
      <c r="A536">
        <v>534</v>
      </c>
      <c r="B536" s="1" t="s">
        <v>535</v>
      </c>
      <c r="C536" s="1" t="s">
        <v>4644</v>
      </c>
      <c r="D536" s="3">
        <v>15000</v>
      </c>
      <c r="E536" s="3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51"/>
        <v>1.0466666666666666</v>
      </c>
      <c r="P536" s="3">
        <f t="shared" si="48"/>
        <v>327.08333333333331</v>
      </c>
      <c r="Q536" s="28">
        <f t="shared" si="52"/>
        <v>42270.602662037032</v>
      </c>
      <c r="R536" s="28">
        <f t="shared" si="49"/>
        <v>42309.749999999993</v>
      </c>
      <c r="S536" t="str">
        <f t="shared" si="53"/>
        <v>theater</v>
      </c>
      <c r="T536" t="str">
        <f t="shared" si="50"/>
        <v>plays</v>
      </c>
    </row>
    <row r="537" spans="1:20" ht="45" x14ac:dyDescent="0.25">
      <c r="A537">
        <v>535</v>
      </c>
      <c r="B537" s="1" t="s">
        <v>536</v>
      </c>
      <c r="C537" s="1" t="s">
        <v>4645</v>
      </c>
      <c r="D537" s="3">
        <v>2000</v>
      </c>
      <c r="E537" s="3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51"/>
        <v>1.0249999999999999</v>
      </c>
      <c r="P537" s="3">
        <f t="shared" si="48"/>
        <v>34.745762711864408</v>
      </c>
      <c r="Q537" s="28">
        <f t="shared" si="52"/>
        <v>42711.336863425917</v>
      </c>
      <c r="R537" s="28">
        <f t="shared" si="49"/>
        <v>42741.336863425924</v>
      </c>
      <c r="S537" t="str">
        <f t="shared" si="53"/>
        <v>theater</v>
      </c>
      <c r="T537" t="str">
        <f t="shared" si="50"/>
        <v>plays</v>
      </c>
    </row>
    <row r="538" spans="1:20" ht="60" x14ac:dyDescent="0.25">
      <c r="A538">
        <v>536</v>
      </c>
      <c r="B538" s="1" t="s">
        <v>537</v>
      </c>
      <c r="C538" s="1" t="s">
        <v>4646</v>
      </c>
      <c r="D538" s="3">
        <v>3300</v>
      </c>
      <c r="E538" s="3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51"/>
        <v>1.1825757575757576</v>
      </c>
      <c r="P538" s="3">
        <f t="shared" si="48"/>
        <v>100.06410256410257</v>
      </c>
      <c r="Q538" s="28">
        <f t="shared" si="52"/>
        <v>42179.136655092596</v>
      </c>
      <c r="R538" s="28">
        <f t="shared" si="49"/>
        <v>42219.541666666664</v>
      </c>
      <c r="S538" t="str">
        <f t="shared" si="53"/>
        <v>theater</v>
      </c>
      <c r="T538" t="str">
        <f t="shared" si="50"/>
        <v>plays</v>
      </c>
    </row>
    <row r="539" spans="1:20" ht="60" x14ac:dyDescent="0.25">
      <c r="A539">
        <v>537</v>
      </c>
      <c r="B539" s="1" t="s">
        <v>538</v>
      </c>
      <c r="C539" s="1" t="s">
        <v>4647</v>
      </c>
      <c r="D539" s="3">
        <v>2000</v>
      </c>
      <c r="E539" s="3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51"/>
        <v>1.2050000000000001</v>
      </c>
      <c r="P539" s="3">
        <f t="shared" si="48"/>
        <v>40.847457627118644</v>
      </c>
      <c r="Q539" s="28">
        <f t="shared" si="52"/>
        <v>42282.560081018521</v>
      </c>
      <c r="R539" s="28">
        <f t="shared" si="49"/>
        <v>42312.601747685178</v>
      </c>
      <c r="S539" t="str">
        <f t="shared" si="53"/>
        <v>theater</v>
      </c>
      <c r="T539" t="str">
        <f t="shared" si="50"/>
        <v>plays</v>
      </c>
    </row>
    <row r="540" spans="1:20" ht="60" x14ac:dyDescent="0.25">
      <c r="A540">
        <v>538</v>
      </c>
      <c r="B540" s="1" t="s">
        <v>539</v>
      </c>
      <c r="C540" s="1" t="s">
        <v>4648</v>
      </c>
      <c r="D540" s="3">
        <v>5000</v>
      </c>
      <c r="E540" s="3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51"/>
        <v>3.0242</v>
      </c>
      <c r="P540" s="3">
        <f t="shared" si="48"/>
        <v>252.01666666666668</v>
      </c>
      <c r="Q540" s="28">
        <f t="shared" si="52"/>
        <v>42473.586377314808</v>
      </c>
      <c r="R540" s="28">
        <f t="shared" si="49"/>
        <v>42503.586377314808</v>
      </c>
      <c r="S540" t="str">
        <f t="shared" si="53"/>
        <v>theater</v>
      </c>
      <c r="T540" t="str">
        <f t="shared" si="50"/>
        <v>plays</v>
      </c>
    </row>
    <row r="541" spans="1:20" ht="45" x14ac:dyDescent="0.25">
      <c r="A541">
        <v>539</v>
      </c>
      <c r="B541" s="1" t="s">
        <v>540</v>
      </c>
      <c r="C541" s="1" t="s">
        <v>4649</v>
      </c>
      <c r="D541" s="3">
        <v>500</v>
      </c>
      <c r="E541" s="3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51"/>
        <v>1.00644</v>
      </c>
      <c r="P541" s="3">
        <f t="shared" si="48"/>
        <v>25.161000000000001</v>
      </c>
      <c r="Q541" s="28">
        <f t="shared" si="52"/>
        <v>42534.841516203705</v>
      </c>
      <c r="R541" s="28">
        <f t="shared" si="49"/>
        <v>42555.841516203705</v>
      </c>
      <c r="S541" t="str">
        <f t="shared" si="53"/>
        <v>theater</v>
      </c>
      <c r="T541" t="str">
        <f t="shared" si="50"/>
        <v>plays</v>
      </c>
    </row>
    <row r="542" spans="1:20" ht="60" x14ac:dyDescent="0.25">
      <c r="A542">
        <v>540</v>
      </c>
      <c r="B542" s="1" t="s">
        <v>541</v>
      </c>
      <c r="C542" s="1" t="s">
        <v>4650</v>
      </c>
      <c r="D542" s="3">
        <v>15000</v>
      </c>
      <c r="E542" s="3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51"/>
        <v>6.666666666666667E-5</v>
      </c>
      <c r="P542" s="3">
        <f t="shared" si="48"/>
        <v>1</v>
      </c>
      <c r="Q542" s="28">
        <f t="shared" si="52"/>
        <v>42009.608865740738</v>
      </c>
      <c r="R542" s="28">
        <f t="shared" si="49"/>
        <v>42039.608865740738</v>
      </c>
      <c r="S542" t="str">
        <f t="shared" si="53"/>
        <v>technology</v>
      </c>
      <c r="T542" t="str">
        <f t="shared" si="50"/>
        <v>web</v>
      </c>
    </row>
    <row r="543" spans="1:20" ht="45" x14ac:dyDescent="0.25">
      <c r="A543">
        <v>541</v>
      </c>
      <c r="B543" s="1" t="s">
        <v>542</v>
      </c>
      <c r="C543" s="1" t="s">
        <v>4651</v>
      </c>
      <c r="D543" s="3">
        <v>4500</v>
      </c>
      <c r="E543" s="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51"/>
        <v>5.5555555555555558E-3</v>
      </c>
      <c r="P543" s="3">
        <f t="shared" si="48"/>
        <v>25</v>
      </c>
      <c r="Q543" s="28">
        <f t="shared" si="52"/>
        <v>42275.838356481479</v>
      </c>
      <c r="R543" s="28">
        <f t="shared" si="49"/>
        <v>42305.838356481479</v>
      </c>
      <c r="S543" t="str">
        <f t="shared" si="53"/>
        <v>technology</v>
      </c>
      <c r="T543" t="str">
        <f t="shared" si="50"/>
        <v>web</v>
      </c>
    </row>
    <row r="544" spans="1:20" ht="45" x14ac:dyDescent="0.25">
      <c r="A544">
        <v>542</v>
      </c>
      <c r="B544" s="1" t="s">
        <v>543</v>
      </c>
      <c r="C544" s="1" t="s">
        <v>4652</v>
      </c>
      <c r="D544" s="3">
        <v>250000</v>
      </c>
      <c r="E544" s="3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51"/>
        <v>3.9999999999999998E-6</v>
      </c>
      <c r="P544" s="3">
        <f t="shared" si="48"/>
        <v>1</v>
      </c>
      <c r="Q544" s="28">
        <f t="shared" si="52"/>
        <v>42433.529120370367</v>
      </c>
      <c r="R544" s="28">
        <f t="shared" si="49"/>
        <v>42493.487453703703</v>
      </c>
      <c r="S544" t="str">
        <f t="shared" si="53"/>
        <v>technology</v>
      </c>
      <c r="T544" t="str">
        <f t="shared" si="50"/>
        <v>web</v>
      </c>
    </row>
    <row r="545" spans="1:20" ht="60" x14ac:dyDescent="0.25">
      <c r="A545">
        <v>543</v>
      </c>
      <c r="B545" s="1" t="s">
        <v>544</v>
      </c>
      <c r="C545" s="1" t="s">
        <v>4653</v>
      </c>
      <c r="D545" s="3">
        <v>22000</v>
      </c>
      <c r="E545" s="3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51"/>
        <v>3.1818181818181819E-3</v>
      </c>
      <c r="P545" s="3">
        <f t="shared" si="48"/>
        <v>35</v>
      </c>
      <c r="Q545" s="28">
        <f t="shared" si="52"/>
        <v>41913.88381944444</v>
      </c>
      <c r="R545" s="28">
        <f t="shared" si="49"/>
        <v>41943.88381944444</v>
      </c>
      <c r="S545" t="str">
        <f t="shared" si="53"/>
        <v>technology</v>
      </c>
      <c r="T545" t="str">
        <f t="shared" si="50"/>
        <v>web</v>
      </c>
    </row>
    <row r="546" spans="1:20" ht="60" x14ac:dyDescent="0.25">
      <c r="A546">
        <v>544</v>
      </c>
      <c r="B546" s="1" t="s">
        <v>545</v>
      </c>
      <c r="C546" s="1" t="s">
        <v>4654</v>
      </c>
      <c r="D546" s="3">
        <v>500</v>
      </c>
      <c r="E546" s="3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51"/>
        <v>1.2E-2</v>
      </c>
      <c r="P546" s="3">
        <f t="shared" si="48"/>
        <v>3</v>
      </c>
      <c r="Q546" s="28">
        <f t="shared" si="52"/>
        <v>42525.448611111111</v>
      </c>
      <c r="R546" s="28">
        <f t="shared" si="49"/>
        <v>42555.448611111111</v>
      </c>
      <c r="S546" t="str">
        <f t="shared" si="53"/>
        <v>technology</v>
      </c>
      <c r="T546" t="str">
        <f t="shared" si="50"/>
        <v>web</v>
      </c>
    </row>
    <row r="547" spans="1:20" ht="60" x14ac:dyDescent="0.25">
      <c r="A547">
        <v>545</v>
      </c>
      <c r="B547" s="1" t="s">
        <v>546</v>
      </c>
      <c r="C547" s="1" t="s">
        <v>4655</v>
      </c>
      <c r="D547" s="3">
        <v>50000</v>
      </c>
      <c r="E547" s="3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51"/>
        <v>0.27383999999999997</v>
      </c>
      <c r="P547" s="3">
        <f t="shared" si="48"/>
        <v>402.70588235294116</v>
      </c>
      <c r="Q547" s="28">
        <f t="shared" si="52"/>
        <v>42283.38413194444</v>
      </c>
      <c r="R547" s="28">
        <f t="shared" si="49"/>
        <v>42323.425798611112</v>
      </c>
      <c r="S547" t="str">
        <f t="shared" si="53"/>
        <v>technology</v>
      </c>
      <c r="T547" t="str">
        <f t="shared" si="50"/>
        <v>web</v>
      </c>
    </row>
    <row r="548" spans="1:20" ht="60" x14ac:dyDescent="0.25">
      <c r="A548">
        <v>546</v>
      </c>
      <c r="B548" s="1" t="s">
        <v>547</v>
      </c>
      <c r="C548" s="1" t="s">
        <v>4656</v>
      </c>
      <c r="D548" s="3">
        <v>60000</v>
      </c>
      <c r="E548" s="3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51"/>
        <v>8.6666666666666663E-4</v>
      </c>
      <c r="P548" s="3">
        <f t="shared" si="48"/>
        <v>26</v>
      </c>
      <c r="Q548" s="28">
        <f t="shared" si="52"/>
        <v>42249.459664351853</v>
      </c>
      <c r="R548" s="28">
        <f t="shared" si="49"/>
        <v>42294.459664351853</v>
      </c>
      <c r="S548" t="str">
        <f t="shared" si="53"/>
        <v>technology</v>
      </c>
      <c r="T548" t="str">
        <f t="shared" si="50"/>
        <v>web</v>
      </c>
    </row>
    <row r="549" spans="1:20" ht="60" x14ac:dyDescent="0.25">
      <c r="A549">
        <v>547</v>
      </c>
      <c r="B549" s="1" t="s">
        <v>548</v>
      </c>
      <c r="C549" s="1" t="s">
        <v>4657</v>
      </c>
      <c r="D549" s="3">
        <v>7500</v>
      </c>
      <c r="E549" s="3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51"/>
        <v>0</v>
      </c>
      <c r="P549" s="3">
        <f t="shared" si="48"/>
        <v>0</v>
      </c>
      <c r="Q549" s="28">
        <f t="shared" si="52"/>
        <v>42380.488009259258</v>
      </c>
      <c r="R549" s="28">
        <f t="shared" si="49"/>
        <v>42410.488009259258</v>
      </c>
      <c r="S549" t="str">
        <f t="shared" si="53"/>
        <v>technology</v>
      </c>
      <c r="T549" t="str">
        <f t="shared" si="50"/>
        <v>web</v>
      </c>
    </row>
    <row r="550" spans="1:20" ht="45" x14ac:dyDescent="0.25">
      <c r="A550">
        <v>548</v>
      </c>
      <c r="B550" s="1" t="s">
        <v>549</v>
      </c>
      <c r="C550" s="1" t="s">
        <v>4658</v>
      </c>
      <c r="D550" s="3">
        <v>10000</v>
      </c>
      <c r="E550" s="3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51"/>
        <v>8.9999999999999998E-4</v>
      </c>
      <c r="P550" s="3">
        <f t="shared" si="48"/>
        <v>9</v>
      </c>
      <c r="Q550" s="28">
        <f t="shared" si="52"/>
        <v>42276.695</v>
      </c>
      <c r="R550" s="28">
        <f t="shared" si="49"/>
        <v>42306.695</v>
      </c>
      <c r="S550" t="str">
        <f t="shared" si="53"/>
        <v>technology</v>
      </c>
      <c r="T550" t="str">
        <f t="shared" si="50"/>
        <v>web</v>
      </c>
    </row>
    <row r="551" spans="1:20" ht="60" x14ac:dyDescent="0.25">
      <c r="A551">
        <v>549</v>
      </c>
      <c r="B551" s="1" t="s">
        <v>550</v>
      </c>
      <c r="C551" s="1" t="s">
        <v>4659</v>
      </c>
      <c r="D551" s="3">
        <v>2500</v>
      </c>
      <c r="E551" s="3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51"/>
        <v>2.7199999999999998E-2</v>
      </c>
      <c r="P551" s="3">
        <f t="shared" si="48"/>
        <v>8.5</v>
      </c>
      <c r="Q551" s="28">
        <f t="shared" si="52"/>
        <v>42163.428495370368</v>
      </c>
      <c r="R551" s="28">
        <f t="shared" si="49"/>
        <v>42193.428495370368</v>
      </c>
      <c r="S551" t="str">
        <f t="shared" si="53"/>
        <v>technology</v>
      </c>
      <c r="T551" t="str">
        <f t="shared" si="50"/>
        <v>web</v>
      </c>
    </row>
    <row r="552" spans="1:20" ht="60" x14ac:dyDescent="0.25">
      <c r="A552">
        <v>550</v>
      </c>
      <c r="B552" s="1" t="s">
        <v>551</v>
      </c>
      <c r="C552" s="1" t="s">
        <v>4660</v>
      </c>
      <c r="D552" s="3">
        <v>5000</v>
      </c>
      <c r="E552" s="3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51"/>
        <v>7.0000000000000001E-3</v>
      </c>
      <c r="P552" s="3">
        <f t="shared" si="48"/>
        <v>8.75</v>
      </c>
      <c r="Q552" s="28">
        <f t="shared" si="52"/>
        <v>42753.47042824074</v>
      </c>
      <c r="R552" s="28">
        <f t="shared" si="49"/>
        <v>42765.999999999993</v>
      </c>
      <c r="S552" t="str">
        <f t="shared" si="53"/>
        <v>technology</v>
      </c>
      <c r="T552" t="str">
        <f t="shared" si="50"/>
        <v>web</v>
      </c>
    </row>
    <row r="553" spans="1:20" ht="60" x14ac:dyDescent="0.25">
      <c r="A553">
        <v>551</v>
      </c>
      <c r="B553" s="1" t="s">
        <v>552</v>
      </c>
      <c r="C553" s="1" t="s">
        <v>4661</v>
      </c>
      <c r="D553" s="3">
        <v>75000</v>
      </c>
      <c r="E553" s="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51"/>
        <v>5.0413333333333331E-2</v>
      </c>
      <c r="P553" s="3">
        <f t="shared" si="48"/>
        <v>135.03571428571428</v>
      </c>
      <c r="Q553" s="28">
        <f t="shared" si="52"/>
        <v>42173.067407407405</v>
      </c>
      <c r="R553" s="28">
        <f t="shared" si="49"/>
        <v>42217.536805555552</v>
      </c>
      <c r="S553" t="str">
        <f t="shared" si="53"/>
        <v>technology</v>
      </c>
      <c r="T553" t="str">
        <f t="shared" si="50"/>
        <v>web</v>
      </c>
    </row>
    <row r="554" spans="1:20" ht="45" x14ac:dyDescent="0.25">
      <c r="A554">
        <v>552</v>
      </c>
      <c r="B554" s="1" t="s">
        <v>553</v>
      </c>
      <c r="C554" s="1" t="s">
        <v>4662</v>
      </c>
      <c r="D554" s="3">
        <v>45000</v>
      </c>
      <c r="E554" s="3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51"/>
        <v>0</v>
      </c>
      <c r="P554" s="3">
        <f t="shared" si="48"/>
        <v>0</v>
      </c>
      <c r="Q554" s="28">
        <f t="shared" si="52"/>
        <v>42318.408518518518</v>
      </c>
      <c r="R554" s="28">
        <f t="shared" si="49"/>
        <v>42378.408518518518</v>
      </c>
      <c r="S554" t="str">
        <f t="shared" si="53"/>
        <v>technology</v>
      </c>
      <c r="T554" t="str">
        <f t="shared" si="50"/>
        <v>web</v>
      </c>
    </row>
    <row r="555" spans="1:20" ht="45" x14ac:dyDescent="0.25">
      <c r="A555">
        <v>553</v>
      </c>
      <c r="B555" s="1" t="s">
        <v>554</v>
      </c>
      <c r="C555" s="1" t="s">
        <v>4663</v>
      </c>
      <c r="D555" s="3">
        <v>25000</v>
      </c>
      <c r="E555" s="3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51"/>
        <v>4.9199999999999999E-3</v>
      </c>
      <c r="P555" s="3">
        <f t="shared" si="48"/>
        <v>20.5</v>
      </c>
      <c r="Q555" s="28">
        <f t="shared" si="52"/>
        <v>41927.511469907404</v>
      </c>
      <c r="R555" s="28">
        <f t="shared" si="49"/>
        <v>41957.553136574068</v>
      </c>
      <c r="S555" t="str">
        <f t="shared" si="53"/>
        <v>technology</v>
      </c>
      <c r="T555" t="str">
        <f t="shared" si="50"/>
        <v>web</v>
      </c>
    </row>
    <row r="556" spans="1:20" ht="60" x14ac:dyDescent="0.25">
      <c r="A556">
        <v>554</v>
      </c>
      <c r="B556" s="1" t="s">
        <v>555</v>
      </c>
      <c r="C556" s="1" t="s">
        <v>4664</v>
      </c>
      <c r="D556" s="3">
        <v>3870</v>
      </c>
      <c r="E556" s="3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51"/>
        <v>0.36589147286821705</v>
      </c>
      <c r="P556" s="3">
        <f t="shared" si="48"/>
        <v>64.36363636363636</v>
      </c>
      <c r="Q556" s="28">
        <f t="shared" si="52"/>
        <v>41901.476527777777</v>
      </c>
      <c r="R556" s="28">
        <f t="shared" si="49"/>
        <v>41931.476527777777</v>
      </c>
      <c r="S556" t="str">
        <f t="shared" si="53"/>
        <v>technology</v>
      </c>
      <c r="T556" t="str">
        <f t="shared" si="50"/>
        <v>web</v>
      </c>
    </row>
    <row r="557" spans="1:20" ht="60" x14ac:dyDescent="0.25">
      <c r="A557">
        <v>555</v>
      </c>
      <c r="B557" s="1" t="s">
        <v>556</v>
      </c>
      <c r="C557" s="1" t="s">
        <v>4665</v>
      </c>
      <c r="D557" s="3">
        <v>7500</v>
      </c>
      <c r="E557" s="3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51"/>
        <v>0</v>
      </c>
      <c r="P557" s="3">
        <f t="shared" si="48"/>
        <v>0</v>
      </c>
      <c r="Q557" s="28">
        <f t="shared" si="52"/>
        <v>42503.145173611112</v>
      </c>
      <c r="R557" s="28">
        <f t="shared" si="49"/>
        <v>42533.145173611112</v>
      </c>
      <c r="S557" t="str">
        <f t="shared" si="53"/>
        <v>technology</v>
      </c>
      <c r="T557" t="str">
        <f t="shared" si="50"/>
        <v>web</v>
      </c>
    </row>
    <row r="558" spans="1:20" ht="30" x14ac:dyDescent="0.25">
      <c r="A558">
        <v>556</v>
      </c>
      <c r="B558" s="1" t="s">
        <v>557</v>
      </c>
      <c r="C558" s="1" t="s">
        <v>4666</v>
      </c>
      <c r="D558" s="3">
        <v>8000</v>
      </c>
      <c r="E558" s="3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51"/>
        <v>2.5000000000000001E-2</v>
      </c>
      <c r="P558" s="3">
        <f t="shared" si="48"/>
        <v>200</v>
      </c>
      <c r="Q558" s="28">
        <f t="shared" si="52"/>
        <v>42345.651817129627</v>
      </c>
      <c r="R558" s="28">
        <f t="shared" si="49"/>
        <v>42375.651817129627</v>
      </c>
      <c r="S558" t="str">
        <f t="shared" si="53"/>
        <v>technology</v>
      </c>
      <c r="T558" t="str">
        <f t="shared" si="50"/>
        <v>web</v>
      </c>
    </row>
    <row r="559" spans="1:20" ht="60" x14ac:dyDescent="0.25">
      <c r="A559">
        <v>557</v>
      </c>
      <c r="B559" s="1" t="s">
        <v>558</v>
      </c>
      <c r="C559" s="1" t="s">
        <v>4667</v>
      </c>
      <c r="D559" s="3">
        <v>150000</v>
      </c>
      <c r="E559" s="3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51"/>
        <v>9.1066666666666674E-3</v>
      </c>
      <c r="P559" s="3">
        <f t="shared" si="48"/>
        <v>68.3</v>
      </c>
      <c r="Q559" s="28">
        <f t="shared" si="52"/>
        <v>42676.733831018515</v>
      </c>
      <c r="R559" s="28">
        <f t="shared" si="49"/>
        <v>42706.775497685179</v>
      </c>
      <c r="S559" t="str">
        <f t="shared" si="53"/>
        <v>technology</v>
      </c>
      <c r="T559" t="str">
        <f t="shared" si="50"/>
        <v>web</v>
      </c>
    </row>
    <row r="560" spans="1:20" ht="60" x14ac:dyDescent="0.25">
      <c r="A560">
        <v>558</v>
      </c>
      <c r="B560" s="1" t="s">
        <v>559</v>
      </c>
      <c r="C560" s="1" t="s">
        <v>4668</v>
      </c>
      <c r="D560" s="3">
        <v>750</v>
      </c>
      <c r="E560" s="3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51"/>
        <v>0</v>
      </c>
      <c r="P560" s="3">
        <f t="shared" si="48"/>
        <v>0</v>
      </c>
      <c r="Q560" s="28">
        <f t="shared" si="52"/>
        <v>42057.674826388888</v>
      </c>
      <c r="R560" s="28">
        <f t="shared" si="49"/>
        <v>42087.633159722223</v>
      </c>
      <c r="S560" t="str">
        <f t="shared" si="53"/>
        <v>technology</v>
      </c>
      <c r="T560" t="str">
        <f t="shared" si="50"/>
        <v>web</v>
      </c>
    </row>
    <row r="561" spans="1:20" ht="60" x14ac:dyDescent="0.25">
      <c r="A561">
        <v>559</v>
      </c>
      <c r="B561" s="1" t="s">
        <v>560</v>
      </c>
      <c r="C561" s="1" t="s">
        <v>4669</v>
      </c>
      <c r="D561" s="3">
        <v>240000</v>
      </c>
      <c r="E561" s="3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51"/>
        <v>2.0833333333333335E-4</v>
      </c>
      <c r="P561" s="3">
        <f t="shared" si="48"/>
        <v>50</v>
      </c>
      <c r="Q561" s="28">
        <f t="shared" si="52"/>
        <v>42321.074768518512</v>
      </c>
      <c r="R561" s="28">
        <f t="shared" si="49"/>
        <v>42351.074768518512</v>
      </c>
      <c r="S561" t="str">
        <f t="shared" si="53"/>
        <v>technology</v>
      </c>
      <c r="T561" t="str">
        <f t="shared" si="50"/>
        <v>web</v>
      </c>
    </row>
    <row r="562" spans="1:20" ht="45" x14ac:dyDescent="0.25">
      <c r="A562">
        <v>560</v>
      </c>
      <c r="B562" s="1" t="s">
        <v>561</v>
      </c>
      <c r="C562" s="1" t="s">
        <v>4670</v>
      </c>
      <c r="D562" s="3">
        <v>100000</v>
      </c>
      <c r="E562" s="3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51"/>
        <v>1.2E-4</v>
      </c>
      <c r="P562" s="3">
        <f t="shared" si="48"/>
        <v>4</v>
      </c>
      <c r="Q562" s="28">
        <f t="shared" si="52"/>
        <v>41960.563020833331</v>
      </c>
      <c r="R562" s="28">
        <f t="shared" si="49"/>
        <v>41990.563020833331</v>
      </c>
      <c r="S562" t="str">
        <f t="shared" si="53"/>
        <v>technology</v>
      </c>
      <c r="T562" t="str">
        <f t="shared" si="50"/>
        <v>web</v>
      </c>
    </row>
    <row r="563" spans="1:20" ht="60" x14ac:dyDescent="0.25">
      <c r="A563">
        <v>561</v>
      </c>
      <c r="B563" s="1" t="s">
        <v>562</v>
      </c>
      <c r="C563" s="1" t="s">
        <v>4671</v>
      </c>
      <c r="D563" s="3">
        <v>15000</v>
      </c>
      <c r="E563" s="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51"/>
        <v>3.6666666666666666E-3</v>
      </c>
      <c r="P563" s="3">
        <f t="shared" si="48"/>
        <v>27.5</v>
      </c>
      <c r="Q563" s="28">
        <f t="shared" si="52"/>
        <v>42268.450381944444</v>
      </c>
      <c r="R563" s="28">
        <f t="shared" si="49"/>
        <v>42303.450381944444</v>
      </c>
      <c r="S563" t="str">
        <f t="shared" si="53"/>
        <v>technology</v>
      </c>
      <c r="T563" t="str">
        <f t="shared" si="50"/>
        <v>web</v>
      </c>
    </row>
    <row r="564" spans="1:20" ht="60" x14ac:dyDescent="0.25">
      <c r="A564">
        <v>562</v>
      </c>
      <c r="B564" s="1" t="s">
        <v>563</v>
      </c>
      <c r="C564" s="1" t="s">
        <v>4672</v>
      </c>
      <c r="D564" s="3">
        <v>50000</v>
      </c>
      <c r="E564" s="3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51"/>
        <v>0</v>
      </c>
      <c r="P564" s="3">
        <f t="shared" si="48"/>
        <v>0</v>
      </c>
      <c r="Q564" s="28">
        <f t="shared" si="52"/>
        <v>42692.18072916667</v>
      </c>
      <c r="R564" s="28">
        <f t="shared" si="49"/>
        <v>42722.180729166663</v>
      </c>
      <c r="S564" t="str">
        <f t="shared" si="53"/>
        <v>technology</v>
      </c>
      <c r="T564" t="str">
        <f t="shared" si="50"/>
        <v>web</v>
      </c>
    </row>
    <row r="565" spans="1:20" ht="60" x14ac:dyDescent="0.25">
      <c r="A565">
        <v>563</v>
      </c>
      <c r="B565" s="1" t="s">
        <v>564</v>
      </c>
      <c r="C565" s="1" t="s">
        <v>4673</v>
      </c>
      <c r="D565" s="3">
        <v>75000</v>
      </c>
      <c r="E565" s="3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51"/>
        <v>9.0666666666666662E-4</v>
      </c>
      <c r="P565" s="3">
        <f t="shared" si="48"/>
        <v>34</v>
      </c>
      <c r="Q565" s="28">
        <f t="shared" si="52"/>
        <v>42021.861655092587</v>
      </c>
      <c r="R565" s="28">
        <f t="shared" si="49"/>
        <v>42051.861655092587</v>
      </c>
      <c r="S565" t="str">
        <f t="shared" si="53"/>
        <v>technology</v>
      </c>
      <c r="T565" t="str">
        <f t="shared" si="50"/>
        <v>web</v>
      </c>
    </row>
    <row r="566" spans="1:20" ht="60" x14ac:dyDescent="0.25">
      <c r="A566">
        <v>564</v>
      </c>
      <c r="B566" s="1" t="s">
        <v>565</v>
      </c>
      <c r="C566" s="1" t="s">
        <v>4674</v>
      </c>
      <c r="D566" s="3">
        <v>18000</v>
      </c>
      <c r="E566" s="3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51"/>
        <v>5.5555555555555558E-5</v>
      </c>
      <c r="P566" s="3">
        <f t="shared" si="48"/>
        <v>1</v>
      </c>
      <c r="Q566" s="28">
        <f t="shared" si="52"/>
        <v>42411.734664351847</v>
      </c>
      <c r="R566" s="28">
        <f t="shared" si="49"/>
        <v>42441.734664351847</v>
      </c>
      <c r="S566" t="str">
        <f t="shared" si="53"/>
        <v>technology</v>
      </c>
      <c r="T566" t="str">
        <f t="shared" si="50"/>
        <v>web</v>
      </c>
    </row>
    <row r="567" spans="1:20" ht="60" x14ac:dyDescent="0.25">
      <c r="A567">
        <v>565</v>
      </c>
      <c r="B567" s="1" t="s">
        <v>566</v>
      </c>
      <c r="C567" s="1" t="s">
        <v>4675</v>
      </c>
      <c r="D567" s="3">
        <v>25000</v>
      </c>
      <c r="E567" s="3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51"/>
        <v>0</v>
      </c>
      <c r="P567" s="3">
        <f t="shared" si="48"/>
        <v>0</v>
      </c>
      <c r="Q567" s="28">
        <f t="shared" si="52"/>
        <v>42165.576956018522</v>
      </c>
      <c r="R567" s="28">
        <f t="shared" si="49"/>
        <v>42195.576956018514</v>
      </c>
      <c r="S567" t="str">
        <f t="shared" si="53"/>
        <v>technology</v>
      </c>
      <c r="T567" t="str">
        <f t="shared" si="50"/>
        <v>web</v>
      </c>
    </row>
    <row r="568" spans="1:20" ht="60" x14ac:dyDescent="0.25">
      <c r="A568">
        <v>566</v>
      </c>
      <c r="B568" s="1" t="s">
        <v>567</v>
      </c>
      <c r="C568" s="1" t="s">
        <v>4676</v>
      </c>
      <c r="D568" s="3">
        <v>5000</v>
      </c>
      <c r="E568" s="3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51"/>
        <v>2.0000000000000001E-4</v>
      </c>
      <c r="P568" s="3">
        <f t="shared" si="48"/>
        <v>1</v>
      </c>
      <c r="Q568" s="28">
        <f t="shared" si="52"/>
        <v>42535.476076388884</v>
      </c>
      <c r="R568" s="28">
        <f t="shared" si="49"/>
        <v>42565.476076388884</v>
      </c>
      <c r="S568" t="str">
        <f t="shared" si="53"/>
        <v>technology</v>
      </c>
      <c r="T568" t="str">
        <f t="shared" si="50"/>
        <v>web</v>
      </c>
    </row>
    <row r="569" spans="1:20" ht="60" x14ac:dyDescent="0.25">
      <c r="A569">
        <v>567</v>
      </c>
      <c r="B569" s="1" t="s">
        <v>568</v>
      </c>
      <c r="C569" s="1" t="s">
        <v>4677</v>
      </c>
      <c r="D569" s="3">
        <v>10000</v>
      </c>
      <c r="E569" s="3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51"/>
        <v>0</v>
      </c>
      <c r="P569" s="3">
        <f t="shared" si="48"/>
        <v>0</v>
      </c>
      <c r="Q569" s="28">
        <f t="shared" si="52"/>
        <v>41975.634189814817</v>
      </c>
      <c r="R569" s="28">
        <f t="shared" si="49"/>
        <v>42005.634189814817</v>
      </c>
      <c r="S569" t="str">
        <f t="shared" si="53"/>
        <v>technology</v>
      </c>
      <c r="T569" t="str">
        <f t="shared" si="50"/>
        <v>web</v>
      </c>
    </row>
    <row r="570" spans="1:20" ht="75" x14ac:dyDescent="0.25">
      <c r="A570">
        <v>568</v>
      </c>
      <c r="B570" s="1" t="s">
        <v>569</v>
      </c>
      <c r="C570" s="1" t="s">
        <v>4678</v>
      </c>
      <c r="D570" s="3">
        <v>24500</v>
      </c>
      <c r="E570" s="3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51"/>
        <v>0.01</v>
      </c>
      <c r="P570" s="3">
        <f t="shared" si="48"/>
        <v>49</v>
      </c>
      <c r="Q570" s="28">
        <f t="shared" si="52"/>
        <v>42348.713229166664</v>
      </c>
      <c r="R570" s="28">
        <f t="shared" si="49"/>
        <v>42385.249999999993</v>
      </c>
      <c r="S570" t="str">
        <f t="shared" si="53"/>
        <v>technology</v>
      </c>
      <c r="T570" t="str">
        <f t="shared" si="50"/>
        <v>web</v>
      </c>
    </row>
    <row r="571" spans="1:20" ht="45" x14ac:dyDescent="0.25">
      <c r="A571">
        <v>569</v>
      </c>
      <c r="B571" s="1" t="s">
        <v>570</v>
      </c>
      <c r="C571" s="1" t="s">
        <v>4679</v>
      </c>
      <c r="D571" s="3">
        <v>2500</v>
      </c>
      <c r="E571" s="3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51"/>
        <v>8.0000000000000002E-3</v>
      </c>
      <c r="P571" s="3">
        <f t="shared" si="48"/>
        <v>20</v>
      </c>
      <c r="Q571" s="28">
        <f t="shared" si="52"/>
        <v>42340.639027777775</v>
      </c>
      <c r="R571" s="28">
        <f t="shared" si="49"/>
        <v>42370.639027777775</v>
      </c>
      <c r="S571" t="str">
        <f t="shared" si="53"/>
        <v>technology</v>
      </c>
      <c r="T571" t="str">
        <f t="shared" si="50"/>
        <v>web</v>
      </c>
    </row>
    <row r="572" spans="1:20" ht="30" x14ac:dyDescent="0.25">
      <c r="A572">
        <v>570</v>
      </c>
      <c r="B572" s="1" t="s">
        <v>571</v>
      </c>
      <c r="C572" s="1" t="s">
        <v>4680</v>
      </c>
      <c r="D572" s="3">
        <v>85000</v>
      </c>
      <c r="E572" s="3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51"/>
        <v>1.6705882352941177E-3</v>
      </c>
      <c r="P572" s="3">
        <f t="shared" si="48"/>
        <v>142</v>
      </c>
      <c r="Q572" s="28">
        <f t="shared" si="52"/>
        <v>42388.589918981481</v>
      </c>
      <c r="R572" s="28">
        <f t="shared" si="49"/>
        <v>42418.589918981474</v>
      </c>
      <c r="S572" t="str">
        <f t="shared" si="53"/>
        <v>technology</v>
      </c>
      <c r="T572" t="str">
        <f t="shared" si="50"/>
        <v>web</v>
      </c>
    </row>
    <row r="573" spans="1:20" ht="60" x14ac:dyDescent="0.25">
      <c r="A573">
        <v>571</v>
      </c>
      <c r="B573" s="1" t="s">
        <v>572</v>
      </c>
      <c r="C573" s="1" t="s">
        <v>4681</v>
      </c>
      <c r="D573" s="3">
        <v>25000</v>
      </c>
      <c r="E573" s="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51"/>
        <v>4.2399999999999998E-3</v>
      </c>
      <c r="P573" s="3">
        <f t="shared" si="48"/>
        <v>53</v>
      </c>
      <c r="Q573" s="28">
        <f t="shared" si="52"/>
        <v>42192.607905092591</v>
      </c>
      <c r="R573" s="28">
        <f t="shared" si="49"/>
        <v>42211.957638888889</v>
      </c>
      <c r="S573" t="str">
        <f t="shared" si="53"/>
        <v>technology</v>
      </c>
      <c r="T573" t="str">
        <f t="shared" si="50"/>
        <v>web</v>
      </c>
    </row>
    <row r="574" spans="1:20" ht="60" x14ac:dyDescent="0.25">
      <c r="A574">
        <v>572</v>
      </c>
      <c r="B574" s="1" t="s">
        <v>573</v>
      </c>
      <c r="C574" s="1" t="s">
        <v>4682</v>
      </c>
      <c r="D574" s="3">
        <v>2500</v>
      </c>
      <c r="E574" s="3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51"/>
        <v>0</v>
      </c>
      <c r="P574" s="3">
        <f t="shared" si="48"/>
        <v>0</v>
      </c>
      <c r="Q574" s="28">
        <f t="shared" si="52"/>
        <v>42282.507962962954</v>
      </c>
      <c r="R574" s="28">
        <f t="shared" si="49"/>
        <v>42312.549629629626</v>
      </c>
      <c r="S574" t="str">
        <f t="shared" si="53"/>
        <v>technology</v>
      </c>
      <c r="T574" t="str">
        <f t="shared" si="50"/>
        <v>web</v>
      </c>
    </row>
    <row r="575" spans="1:20" ht="60" x14ac:dyDescent="0.25">
      <c r="A575">
        <v>573</v>
      </c>
      <c r="B575" s="1" t="s">
        <v>574</v>
      </c>
      <c r="C575" s="1" t="s">
        <v>4683</v>
      </c>
      <c r="D575" s="3">
        <v>88888</v>
      </c>
      <c r="E575" s="3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51"/>
        <v>3.892538925389254E-3</v>
      </c>
      <c r="P575" s="3">
        <f t="shared" si="48"/>
        <v>38.444444444444443</v>
      </c>
      <c r="Q575" s="28">
        <f t="shared" si="52"/>
        <v>41962.841793981475</v>
      </c>
      <c r="R575" s="28">
        <f t="shared" si="49"/>
        <v>42021.841666666667</v>
      </c>
      <c r="S575" t="str">
        <f t="shared" si="53"/>
        <v>technology</v>
      </c>
      <c r="T575" t="str">
        <f t="shared" si="50"/>
        <v>web</v>
      </c>
    </row>
    <row r="576" spans="1:20" ht="60" x14ac:dyDescent="0.25">
      <c r="A576">
        <v>574</v>
      </c>
      <c r="B576" s="1" t="s">
        <v>575</v>
      </c>
      <c r="C576" s="1" t="s">
        <v>4684</v>
      </c>
      <c r="D576" s="3">
        <v>11180</v>
      </c>
      <c r="E576" s="3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51"/>
        <v>7.1556350626118068E-3</v>
      </c>
      <c r="P576" s="3">
        <f t="shared" si="48"/>
        <v>20</v>
      </c>
      <c r="Q576" s="28">
        <f t="shared" si="52"/>
        <v>42632.235034722216</v>
      </c>
      <c r="R576" s="28">
        <f t="shared" si="49"/>
        <v>42662.235034722216</v>
      </c>
      <c r="S576" t="str">
        <f t="shared" si="53"/>
        <v>technology</v>
      </c>
      <c r="T576" t="str">
        <f t="shared" si="50"/>
        <v>web</v>
      </c>
    </row>
    <row r="577" spans="1:20" ht="60" x14ac:dyDescent="0.25">
      <c r="A577">
        <v>575</v>
      </c>
      <c r="B577" s="1" t="s">
        <v>576</v>
      </c>
      <c r="C577" s="1" t="s">
        <v>4685</v>
      </c>
      <c r="D577" s="3">
        <v>60000</v>
      </c>
      <c r="E577" s="3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51"/>
        <v>4.3166666666666666E-3</v>
      </c>
      <c r="P577" s="3">
        <f t="shared" si="48"/>
        <v>64.75</v>
      </c>
      <c r="Q577" s="28">
        <f t="shared" si="52"/>
        <v>42138.484293981477</v>
      </c>
      <c r="R577" s="28">
        <f t="shared" si="49"/>
        <v>42168.484293981477</v>
      </c>
      <c r="S577" t="str">
        <f t="shared" si="53"/>
        <v>technology</v>
      </c>
      <c r="T577" t="str">
        <f t="shared" si="50"/>
        <v>web</v>
      </c>
    </row>
    <row r="578" spans="1:20" ht="45" x14ac:dyDescent="0.25">
      <c r="A578">
        <v>576</v>
      </c>
      <c r="B578" s="1" t="s">
        <v>577</v>
      </c>
      <c r="C578" s="1" t="s">
        <v>4686</v>
      </c>
      <c r="D578" s="3">
        <v>80000</v>
      </c>
      <c r="E578" s="3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51"/>
        <v>1.2500000000000001E-5</v>
      </c>
      <c r="P578" s="3">
        <f t="shared" si="48"/>
        <v>1</v>
      </c>
      <c r="Q578" s="28">
        <f t="shared" si="52"/>
        <v>42031.263333333329</v>
      </c>
      <c r="R578" s="28">
        <f t="shared" si="49"/>
        <v>42091.221666666665</v>
      </c>
      <c r="S578" t="str">
        <f t="shared" si="53"/>
        <v>technology</v>
      </c>
      <c r="T578" t="str">
        <f t="shared" si="50"/>
        <v>web</v>
      </c>
    </row>
    <row r="579" spans="1:20" ht="60" x14ac:dyDescent="0.25">
      <c r="A579">
        <v>577</v>
      </c>
      <c r="B579" s="1" t="s">
        <v>578</v>
      </c>
      <c r="C579" s="1" t="s">
        <v>4687</v>
      </c>
      <c r="D579" s="3">
        <v>5000</v>
      </c>
      <c r="E579" s="3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51"/>
        <v>2E-3</v>
      </c>
      <c r="P579" s="3">
        <f t="shared" ref="P579:P642" si="54">IFERROR(E579/L579,0)</f>
        <v>10</v>
      </c>
      <c r="Q579" s="28">
        <f t="shared" si="52"/>
        <v>42450.380810185183</v>
      </c>
      <c r="R579" s="28">
        <f t="shared" ref="R579:R642" si="55">(I579/86400)+25569+(-5/24)</f>
        <v>42510.380810185183</v>
      </c>
      <c r="S579" t="str">
        <f t="shared" si="53"/>
        <v>technology</v>
      </c>
      <c r="T579" t="str">
        <f t="shared" ref="T579:T642" si="56">RIGHT(N579,LEN(N579)-FIND("/",N579))</f>
        <v>web</v>
      </c>
    </row>
    <row r="580" spans="1:20" ht="30" x14ac:dyDescent="0.25">
      <c r="A580">
        <v>578</v>
      </c>
      <c r="B580" s="1" t="s">
        <v>579</v>
      </c>
      <c r="C580" s="1" t="s">
        <v>4688</v>
      </c>
      <c r="D580" s="3">
        <v>125000</v>
      </c>
      <c r="E580" s="3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ref="O580:O643" si="57">E580/D580</f>
        <v>1.12E-4</v>
      </c>
      <c r="P580" s="3">
        <f t="shared" si="54"/>
        <v>2</v>
      </c>
      <c r="Q580" s="28">
        <f t="shared" ref="Q580:Q643" si="58">(((J580/60)/60)/24)+DATE(1970,1,1)+(-5/24)</f>
        <v>42230.370289351849</v>
      </c>
      <c r="R580" s="28">
        <f t="shared" si="55"/>
        <v>42254.370289351849</v>
      </c>
      <c r="S580" t="str">
        <f t="shared" ref="S580:S643" si="59">LEFT(N:N,FIND("/",N580)-1)</f>
        <v>technology</v>
      </c>
      <c r="T580" t="str">
        <f t="shared" si="56"/>
        <v>web</v>
      </c>
    </row>
    <row r="581" spans="1:20" ht="45" x14ac:dyDescent="0.25">
      <c r="A581">
        <v>579</v>
      </c>
      <c r="B581" s="1" t="s">
        <v>580</v>
      </c>
      <c r="C581" s="1" t="s">
        <v>4689</v>
      </c>
      <c r="D581" s="3">
        <v>12000</v>
      </c>
      <c r="E581" s="3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7"/>
        <v>1.4583333333333334E-2</v>
      </c>
      <c r="P581" s="3">
        <f t="shared" si="54"/>
        <v>35</v>
      </c>
      <c r="Q581" s="28">
        <f t="shared" si="58"/>
        <v>41968.643784722219</v>
      </c>
      <c r="R581" s="28">
        <f t="shared" si="55"/>
        <v>41998.643784722219</v>
      </c>
      <c r="S581" t="str">
        <f t="shared" si="59"/>
        <v>technology</v>
      </c>
      <c r="T581" t="str">
        <f t="shared" si="56"/>
        <v>web</v>
      </c>
    </row>
    <row r="582" spans="1:20" ht="60" x14ac:dyDescent="0.25">
      <c r="A582">
        <v>580</v>
      </c>
      <c r="B582" s="1" t="s">
        <v>581</v>
      </c>
      <c r="C582" s="1" t="s">
        <v>4690</v>
      </c>
      <c r="D582" s="3">
        <v>3000</v>
      </c>
      <c r="E582" s="3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7"/>
        <v>3.3333333333333332E-4</v>
      </c>
      <c r="P582" s="3">
        <f t="shared" si="54"/>
        <v>1</v>
      </c>
      <c r="Q582" s="28">
        <f t="shared" si="58"/>
        <v>42605.699849537035</v>
      </c>
      <c r="R582" s="28">
        <f t="shared" si="55"/>
        <v>42635.699849537035</v>
      </c>
      <c r="S582" t="str">
        <f t="shared" si="59"/>
        <v>technology</v>
      </c>
      <c r="T582" t="str">
        <f t="shared" si="56"/>
        <v>web</v>
      </c>
    </row>
    <row r="583" spans="1:20" ht="60" x14ac:dyDescent="0.25">
      <c r="A583">
        <v>581</v>
      </c>
      <c r="B583" s="1" t="s">
        <v>582</v>
      </c>
      <c r="C583" s="1" t="s">
        <v>4691</v>
      </c>
      <c r="D583" s="3">
        <v>400</v>
      </c>
      <c r="E583" s="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7"/>
        <v>0</v>
      </c>
      <c r="P583" s="3">
        <f t="shared" si="54"/>
        <v>0</v>
      </c>
      <c r="Q583" s="28">
        <f t="shared" si="58"/>
        <v>42187.804444444446</v>
      </c>
      <c r="R583" s="28">
        <f t="shared" si="55"/>
        <v>42217.804444444446</v>
      </c>
      <c r="S583" t="str">
        <f t="shared" si="59"/>
        <v>technology</v>
      </c>
      <c r="T583" t="str">
        <f t="shared" si="56"/>
        <v>web</v>
      </c>
    </row>
    <row r="584" spans="1:20" ht="60" x14ac:dyDescent="0.25">
      <c r="A584">
        <v>582</v>
      </c>
      <c r="B584" s="1" t="s">
        <v>583</v>
      </c>
      <c r="C584" s="1" t="s">
        <v>4692</v>
      </c>
      <c r="D584" s="3">
        <v>100000</v>
      </c>
      <c r="E584" s="3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7"/>
        <v>0</v>
      </c>
      <c r="P584" s="3">
        <f t="shared" si="54"/>
        <v>0</v>
      </c>
      <c r="Q584" s="28">
        <f t="shared" si="58"/>
        <v>42055.531469907401</v>
      </c>
      <c r="R584" s="28">
        <f t="shared" si="55"/>
        <v>42078.541666666664</v>
      </c>
      <c r="S584" t="str">
        <f t="shared" si="59"/>
        <v>technology</v>
      </c>
      <c r="T584" t="str">
        <f t="shared" si="56"/>
        <v>web</v>
      </c>
    </row>
    <row r="585" spans="1:20" ht="45" x14ac:dyDescent="0.25">
      <c r="A585">
        <v>583</v>
      </c>
      <c r="B585" s="1" t="s">
        <v>584</v>
      </c>
      <c r="C585" s="1" t="s">
        <v>4693</v>
      </c>
      <c r="D585" s="3">
        <v>9000</v>
      </c>
      <c r="E585" s="3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7"/>
        <v>1.1111111111111112E-4</v>
      </c>
      <c r="P585" s="3">
        <f t="shared" si="54"/>
        <v>1</v>
      </c>
      <c r="Q585" s="28">
        <f t="shared" si="58"/>
        <v>42052.730173611104</v>
      </c>
      <c r="R585" s="28">
        <f t="shared" si="55"/>
        <v>42082.688506944447</v>
      </c>
      <c r="S585" t="str">
        <f t="shared" si="59"/>
        <v>technology</v>
      </c>
      <c r="T585" t="str">
        <f t="shared" si="56"/>
        <v>web</v>
      </c>
    </row>
    <row r="586" spans="1:20" ht="45" x14ac:dyDescent="0.25">
      <c r="A586">
        <v>584</v>
      </c>
      <c r="B586" s="1" t="s">
        <v>585</v>
      </c>
      <c r="C586" s="1" t="s">
        <v>4694</v>
      </c>
      <c r="D586" s="3">
        <v>1000</v>
      </c>
      <c r="E586" s="3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7"/>
        <v>0.01</v>
      </c>
      <c r="P586" s="3">
        <f t="shared" si="54"/>
        <v>5</v>
      </c>
      <c r="Q586" s="28">
        <f t="shared" si="58"/>
        <v>42049.508287037032</v>
      </c>
      <c r="R586" s="28">
        <f t="shared" si="55"/>
        <v>42079.466620370367</v>
      </c>
      <c r="S586" t="str">
        <f t="shared" si="59"/>
        <v>technology</v>
      </c>
      <c r="T586" t="str">
        <f t="shared" si="56"/>
        <v>web</v>
      </c>
    </row>
    <row r="587" spans="1:20" ht="45" x14ac:dyDescent="0.25">
      <c r="A587">
        <v>585</v>
      </c>
      <c r="B587" s="1" t="s">
        <v>586</v>
      </c>
      <c r="C587" s="1" t="s">
        <v>4695</v>
      </c>
      <c r="D587" s="3">
        <v>9000</v>
      </c>
      <c r="E587" s="3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7"/>
        <v>0</v>
      </c>
      <c r="P587" s="3">
        <f t="shared" si="54"/>
        <v>0</v>
      </c>
      <c r="Q587" s="28">
        <f t="shared" si="58"/>
        <v>42283.182604166665</v>
      </c>
      <c r="R587" s="28">
        <f t="shared" si="55"/>
        <v>42338.791666666664</v>
      </c>
      <c r="S587" t="str">
        <f t="shared" si="59"/>
        <v>technology</v>
      </c>
      <c r="T587" t="str">
        <f t="shared" si="56"/>
        <v>web</v>
      </c>
    </row>
    <row r="588" spans="1:20" ht="45" x14ac:dyDescent="0.25">
      <c r="A588">
        <v>586</v>
      </c>
      <c r="B588" s="1" t="s">
        <v>587</v>
      </c>
      <c r="C588" s="1" t="s">
        <v>4696</v>
      </c>
      <c r="D588" s="3">
        <v>10000</v>
      </c>
      <c r="E588" s="3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7"/>
        <v>5.5999999999999999E-3</v>
      </c>
      <c r="P588" s="3">
        <f t="shared" si="54"/>
        <v>14</v>
      </c>
      <c r="Q588" s="28">
        <f t="shared" si="58"/>
        <v>42020.645914351851</v>
      </c>
      <c r="R588" s="28">
        <f t="shared" si="55"/>
        <v>42050.645914351851</v>
      </c>
      <c r="S588" t="str">
        <f t="shared" si="59"/>
        <v>technology</v>
      </c>
      <c r="T588" t="str">
        <f t="shared" si="56"/>
        <v>web</v>
      </c>
    </row>
    <row r="589" spans="1:20" ht="75" x14ac:dyDescent="0.25">
      <c r="A589">
        <v>587</v>
      </c>
      <c r="B589" s="1" t="s">
        <v>588</v>
      </c>
      <c r="C589" s="1" t="s">
        <v>4697</v>
      </c>
      <c r="D589" s="3">
        <v>30000</v>
      </c>
      <c r="E589" s="3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7"/>
        <v>9.0833333333333335E-2</v>
      </c>
      <c r="P589" s="3">
        <f t="shared" si="54"/>
        <v>389.28571428571428</v>
      </c>
      <c r="Q589" s="28">
        <f t="shared" si="58"/>
        <v>42080.548993055556</v>
      </c>
      <c r="R589" s="28">
        <f t="shared" si="55"/>
        <v>42110.548993055556</v>
      </c>
      <c r="S589" t="str">
        <f t="shared" si="59"/>
        <v>technology</v>
      </c>
      <c r="T589" t="str">
        <f t="shared" si="56"/>
        <v>web</v>
      </c>
    </row>
    <row r="590" spans="1:20" ht="60" x14ac:dyDescent="0.25">
      <c r="A590">
        <v>588</v>
      </c>
      <c r="B590" s="1" t="s">
        <v>589</v>
      </c>
      <c r="C590" s="1" t="s">
        <v>4698</v>
      </c>
      <c r="D590" s="3">
        <v>9000</v>
      </c>
      <c r="E590" s="3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7"/>
        <v>3.3444444444444443E-2</v>
      </c>
      <c r="P590" s="3">
        <f t="shared" si="54"/>
        <v>150.5</v>
      </c>
      <c r="Q590" s="28">
        <f t="shared" si="58"/>
        <v>42631.56118055556</v>
      </c>
      <c r="R590" s="28">
        <f t="shared" si="55"/>
        <v>42691.602847222217</v>
      </c>
      <c r="S590" t="str">
        <f t="shared" si="59"/>
        <v>technology</v>
      </c>
      <c r="T590" t="str">
        <f t="shared" si="56"/>
        <v>web</v>
      </c>
    </row>
    <row r="591" spans="1:20" x14ac:dyDescent="0.25">
      <c r="A591">
        <v>589</v>
      </c>
      <c r="B591" s="1" t="s">
        <v>590</v>
      </c>
      <c r="C591" s="1" t="s">
        <v>4699</v>
      </c>
      <c r="D591" s="3">
        <v>7500</v>
      </c>
      <c r="E591" s="3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7"/>
        <v>1.3333333333333334E-4</v>
      </c>
      <c r="P591" s="3">
        <f t="shared" si="54"/>
        <v>1</v>
      </c>
      <c r="Q591" s="28">
        <f t="shared" si="58"/>
        <v>42178.406238425923</v>
      </c>
      <c r="R591" s="28">
        <f t="shared" si="55"/>
        <v>42193.406238425923</v>
      </c>
      <c r="S591" t="str">
        <f t="shared" si="59"/>
        <v>technology</v>
      </c>
      <c r="T591" t="str">
        <f t="shared" si="56"/>
        <v>web</v>
      </c>
    </row>
    <row r="592" spans="1:20" ht="60" x14ac:dyDescent="0.25">
      <c r="A592">
        <v>590</v>
      </c>
      <c r="B592" s="1" t="s">
        <v>591</v>
      </c>
      <c r="C592" s="1" t="s">
        <v>4700</v>
      </c>
      <c r="D592" s="3">
        <v>5000</v>
      </c>
      <c r="E592" s="3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7"/>
        <v>4.4600000000000001E-2</v>
      </c>
      <c r="P592" s="3">
        <f t="shared" si="54"/>
        <v>24.777777777777779</v>
      </c>
      <c r="Q592" s="28">
        <f t="shared" si="58"/>
        <v>42377.34642361111</v>
      </c>
      <c r="R592" s="28">
        <f t="shared" si="55"/>
        <v>42408.334027777775</v>
      </c>
      <c r="S592" t="str">
        <f t="shared" si="59"/>
        <v>technology</v>
      </c>
      <c r="T592" t="str">
        <f t="shared" si="56"/>
        <v>web</v>
      </c>
    </row>
    <row r="593" spans="1:20" ht="45" x14ac:dyDescent="0.25">
      <c r="A593">
        <v>591</v>
      </c>
      <c r="B593" s="1" t="s">
        <v>592</v>
      </c>
      <c r="C593" s="1" t="s">
        <v>4701</v>
      </c>
      <c r="D593" s="3">
        <v>100000</v>
      </c>
      <c r="E593" s="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7"/>
        <v>6.0999999999999997E-4</v>
      </c>
      <c r="P593" s="3">
        <f t="shared" si="54"/>
        <v>30.5</v>
      </c>
      <c r="Q593" s="28">
        <f t="shared" si="58"/>
        <v>42177.334837962961</v>
      </c>
      <c r="R593" s="28">
        <f t="shared" si="55"/>
        <v>42207.334837962961</v>
      </c>
      <c r="S593" t="str">
        <f t="shared" si="59"/>
        <v>technology</v>
      </c>
      <c r="T593" t="str">
        <f t="shared" si="56"/>
        <v>web</v>
      </c>
    </row>
    <row r="594" spans="1:20" ht="60" x14ac:dyDescent="0.25">
      <c r="A594">
        <v>592</v>
      </c>
      <c r="B594" s="1" t="s">
        <v>593</v>
      </c>
      <c r="C594" s="1" t="s">
        <v>4702</v>
      </c>
      <c r="D594" s="3">
        <v>7500</v>
      </c>
      <c r="E594" s="3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7"/>
        <v>3.3333333333333333E-2</v>
      </c>
      <c r="P594" s="3">
        <f t="shared" si="54"/>
        <v>250</v>
      </c>
      <c r="Q594" s="28">
        <f t="shared" si="58"/>
        <v>41946.023842592593</v>
      </c>
      <c r="R594" s="28">
        <f t="shared" si="55"/>
        <v>41976.023842592585</v>
      </c>
      <c r="S594" t="str">
        <f t="shared" si="59"/>
        <v>technology</v>
      </c>
      <c r="T594" t="str">
        <f t="shared" si="56"/>
        <v>web</v>
      </c>
    </row>
    <row r="595" spans="1:20" ht="60" x14ac:dyDescent="0.25">
      <c r="A595">
        <v>593</v>
      </c>
      <c r="B595" s="1" t="s">
        <v>594</v>
      </c>
      <c r="C595" s="1" t="s">
        <v>4703</v>
      </c>
      <c r="D595" s="3">
        <v>500</v>
      </c>
      <c r="E595" s="3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7"/>
        <v>0.23</v>
      </c>
      <c r="P595" s="3">
        <f t="shared" si="54"/>
        <v>16.428571428571427</v>
      </c>
      <c r="Q595" s="28">
        <f t="shared" si="58"/>
        <v>42070.469270833331</v>
      </c>
      <c r="R595" s="28">
        <f t="shared" si="55"/>
        <v>42100.427604166667</v>
      </c>
      <c r="S595" t="str">
        <f t="shared" si="59"/>
        <v>technology</v>
      </c>
      <c r="T595" t="str">
        <f t="shared" si="56"/>
        <v>web</v>
      </c>
    </row>
    <row r="596" spans="1:20" ht="30" x14ac:dyDescent="0.25">
      <c r="A596">
        <v>594</v>
      </c>
      <c r="B596" s="1" t="s">
        <v>595</v>
      </c>
      <c r="C596" s="1" t="s">
        <v>4704</v>
      </c>
      <c r="D596" s="3">
        <v>25000</v>
      </c>
      <c r="E596" s="3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7"/>
        <v>1.0399999999999999E-3</v>
      </c>
      <c r="P596" s="3">
        <f t="shared" si="54"/>
        <v>13</v>
      </c>
      <c r="Q596" s="28">
        <f t="shared" si="58"/>
        <v>42446.571828703702</v>
      </c>
      <c r="R596" s="28">
        <f t="shared" si="55"/>
        <v>42476.571828703702</v>
      </c>
      <c r="S596" t="str">
        <f t="shared" si="59"/>
        <v>technology</v>
      </c>
      <c r="T596" t="str">
        <f t="shared" si="56"/>
        <v>web</v>
      </c>
    </row>
    <row r="597" spans="1:20" ht="60" x14ac:dyDescent="0.25">
      <c r="A597">
        <v>595</v>
      </c>
      <c r="B597" s="1" t="s">
        <v>596</v>
      </c>
      <c r="C597" s="1" t="s">
        <v>4705</v>
      </c>
      <c r="D597" s="3">
        <v>100000</v>
      </c>
      <c r="E597" s="3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7"/>
        <v>4.2599999999999999E-3</v>
      </c>
      <c r="P597" s="3">
        <f t="shared" si="54"/>
        <v>53.25</v>
      </c>
      <c r="Q597" s="28">
        <f t="shared" si="58"/>
        <v>42082.861550925918</v>
      </c>
      <c r="R597" s="28">
        <f t="shared" si="55"/>
        <v>42127.861550925925</v>
      </c>
      <c r="S597" t="str">
        <f t="shared" si="59"/>
        <v>technology</v>
      </c>
      <c r="T597" t="str">
        <f t="shared" si="56"/>
        <v>web</v>
      </c>
    </row>
    <row r="598" spans="1:20" ht="45" x14ac:dyDescent="0.25">
      <c r="A598">
        <v>596</v>
      </c>
      <c r="B598" s="1" t="s">
        <v>597</v>
      </c>
      <c r="C598" s="1" t="s">
        <v>4706</v>
      </c>
      <c r="D598" s="3">
        <v>20000</v>
      </c>
      <c r="E598" s="3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7"/>
        <v>2.9999999999999997E-4</v>
      </c>
      <c r="P598" s="3">
        <f t="shared" si="54"/>
        <v>3</v>
      </c>
      <c r="Q598" s="28">
        <f t="shared" si="58"/>
        <v>42646.688564814809</v>
      </c>
      <c r="R598" s="28">
        <f t="shared" si="55"/>
        <v>42676.688564814809</v>
      </c>
      <c r="S598" t="str">
        <f t="shared" si="59"/>
        <v>technology</v>
      </c>
      <c r="T598" t="str">
        <f t="shared" si="56"/>
        <v>web</v>
      </c>
    </row>
    <row r="599" spans="1:20" ht="45" x14ac:dyDescent="0.25">
      <c r="A599">
        <v>597</v>
      </c>
      <c r="B599" s="1" t="s">
        <v>598</v>
      </c>
      <c r="C599" s="1" t="s">
        <v>4707</v>
      </c>
      <c r="D599" s="3">
        <v>7500</v>
      </c>
      <c r="E599" s="3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7"/>
        <v>2.6666666666666666E-3</v>
      </c>
      <c r="P599" s="3">
        <f t="shared" si="54"/>
        <v>10</v>
      </c>
      <c r="Q599" s="28">
        <f t="shared" si="58"/>
        <v>42545.496932870366</v>
      </c>
      <c r="R599" s="28">
        <f t="shared" si="55"/>
        <v>42582.458333333336</v>
      </c>
      <c r="S599" t="str">
        <f t="shared" si="59"/>
        <v>technology</v>
      </c>
      <c r="T599" t="str">
        <f t="shared" si="56"/>
        <v>web</v>
      </c>
    </row>
    <row r="600" spans="1:20" ht="30" x14ac:dyDescent="0.25">
      <c r="A600">
        <v>598</v>
      </c>
      <c r="B600" s="1" t="s">
        <v>599</v>
      </c>
      <c r="C600" s="1" t="s">
        <v>4708</v>
      </c>
      <c r="D600" s="3">
        <v>2500</v>
      </c>
      <c r="E600" s="3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7"/>
        <v>0.34</v>
      </c>
      <c r="P600" s="3">
        <f t="shared" si="54"/>
        <v>121.42857142857143</v>
      </c>
      <c r="Q600" s="28">
        <f t="shared" si="58"/>
        <v>41947.793761574074</v>
      </c>
      <c r="R600" s="28">
        <f t="shared" si="55"/>
        <v>41977.793761574074</v>
      </c>
      <c r="S600" t="str">
        <f t="shared" si="59"/>
        <v>technology</v>
      </c>
      <c r="T600" t="str">
        <f t="shared" si="56"/>
        <v>web</v>
      </c>
    </row>
    <row r="601" spans="1:20" ht="60" x14ac:dyDescent="0.25">
      <c r="A601">
        <v>599</v>
      </c>
      <c r="B601" s="1" t="s">
        <v>600</v>
      </c>
      <c r="C601" s="1" t="s">
        <v>4709</v>
      </c>
      <c r="D601" s="3">
        <v>50000</v>
      </c>
      <c r="E601" s="3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7"/>
        <v>6.2E-4</v>
      </c>
      <c r="P601" s="3">
        <f t="shared" si="54"/>
        <v>15.5</v>
      </c>
      <c r="Q601" s="28">
        <f t="shared" si="58"/>
        <v>42047.604189814818</v>
      </c>
      <c r="R601" s="28">
        <f t="shared" si="55"/>
        <v>42071.427777777775</v>
      </c>
      <c r="S601" t="str">
        <f t="shared" si="59"/>
        <v>technology</v>
      </c>
      <c r="T601" t="str">
        <f t="shared" si="56"/>
        <v>web</v>
      </c>
    </row>
    <row r="602" spans="1:20" ht="30" x14ac:dyDescent="0.25">
      <c r="A602">
        <v>600</v>
      </c>
      <c r="B602" s="1" t="s">
        <v>601</v>
      </c>
      <c r="C602" s="1" t="s">
        <v>4710</v>
      </c>
      <c r="D602" s="3">
        <v>5000</v>
      </c>
      <c r="E602" s="3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7"/>
        <v>0.02</v>
      </c>
      <c r="P602" s="3">
        <f t="shared" si="54"/>
        <v>100</v>
      </c>
      <c r="Q602" s="28">
        <f t="shared" si="58"/>
        <v>42073.589837962958</v>
      </c>
      <c r="R602" s="28">
        <f t="shared" si="55"/>
        <v>42133.589837962958</v>
      </c>
      <c r="S602" t="str">
        <f t="shared" si="59"/>
        <v>technology</v>
      </c>
      <c r="T602" t="str">
        <f t="shared" si="56"/>
        <v>web</v>
      </c>
    </row>
    <row r="603" spans="1:20" ht="60" x14ac:dyDescent="0.25">
      <c r="A603">
        <v>601</v>
      </c>
      <c r="B603" s="1" t="s">
        <v>602</v>
      </c>
      <c r="C603" s="1" t="s">
        <v>4711</v>
      </c>
      <c r="D603" s="3">
        <v>10000</v>
      </c>
      <c r="E603" s="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7"/>
        <v>1.4E-2</v>
      </c>
      <c r="P603" s="3">
        <f t="shared" si="54"/>
        <v>23.333333333333332</v>
      </c>
      <c r="Q603" s="28">
        <f t="shared" si="58"/>
        <v>41969.64975694444</v>
      </c>
      <c r="R603" s="28">
        <f t="shared" si="55"/>
        <v>41999.64975694444</v>
      </c>
      <c r="S603" t="str">
        <f t="shared" si="59"/>
        <v>technology</v>
      </c>
      <c r="T603" t="str">
        <f t="shared" si="56"/>
        <v>web</v>
      </c>
    </row>
    <row r="604" spans="1:20" ht="45" x14ac:dyDescent="0.25">
      <c r="A604">
        <v>602</v>
      </c>
      <c r="B604" s="1" t="s">
        <v>603</v>
      </c>
      <c r="C604" s="1" t="s">
        <v>4712</v>
      </c>
      <c r="D604" s="3">
        <v>70000</v>
      </c>
      <c r="E604" s="3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7"/>
        <v>0</v>
      </c>
      <c r="P604" s="3">
        <f t="shared" si="54"/>
        <v>0</v>
      </c>
      <c r="Q604" s="28">
        <f t="shared" si="58"/>
        <v>42143.585821759254</v>
      </c>
      <c r="R604" s="28">
        <f t="shared" si="55"/>
        <v>42173.585821759254</v>
      </c>
      <c r="S604" t="str">
        <f t="shared" si="59"/>
        <v>technology</v>
      </c>
      <c r="T604" t="str">
        <f t="shared" si="56"/>
        <v>web</v>
      </c>
    </row>
    <row r="605" spans="1:20" ht="45" x14ac:dyDescent="0.25">
      <c r="A605">
        <v>603</v>
      </c>
      <c r="B605" s="1" t="s">
        <v>604</v>
      </c>
      <c r="C605" s="1" t="s">
        <v>4713</v>
      </c>
      <c r="D605" s="3">
        <v>15000</v>
      </c>
      <c r="E605" s="3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7"/>
        <v>3.9334666666666664E-2</v>
      </c>
      <c r="P605" s="3">
        <f t="shared" si="54"/>
        <v>45.386153846153846</v>
      </c>
      <c r="Q605" s="28">
        <f t="shared" si="58"/>
        <v>41835.430821759255</v>
      </c>
      <c r="R605" s="28">
        <f t="shared" si="55"/>
        <v>41865.430821759255</v>
      </c>
      <c r="S605" t="str">
        <f t="shared" si="59"/>
        <v>technology</v>
      </c>
      <c r="T605" t="str">
        <f t="shared" si="56"/>
        <v>web</v>
      </c>
    </row>
    <row r="606" spans="1:20" ht="60" x14ac:dyDescent="0.25">
      <c r="A606">
        <v>604</v>
      </c>
      <c r="B606" s="1" t="s">
        <v>605</v>
      </c>
      <c r="C606" s="1" t="s">
        <v>4714</v>
      </c>
      <c r="D606" s="3">
        <v>1500</v>
      </c>
      <c r="E606" s="3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7"/>
        <v>0</v>
      </c>
      <c r="P606" s="3">
        <f t="shared" si="54"/>
        <v>0</v>
      </c>
      <c r="Q606" s="28">
        <f t="shared" si="58"/>
        <v>41848.827037037037</v>
      </c>
      <c r="R606" s="28">
        <f t="shared" si="55"/>
        <v>41878.827037037037</v>
      </c>
      <c r="S606" t="str">
        <f t="shared" si="59"/>
        <v>technology</v>
      </c>
      <c r="T606" t="str">
        <f t="shared" si="56"/>
        <v>web</v>
      </c>
    </row>
    <row r="607" spans="1:20" ht="30" x14ac:dyDescent="0.25">
      <c r="A607">
        <v>605</v>
      </c>
      <c r="B607" s="1" t="s">
        <v>606</v>
      </c>
      <c r="C607" s="1" t="s">
        <v>4715</v>
      </c>
      <c r="D607" s="3">
        <v>5000</v>
      </c>
      <c r="E607" s="3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7"/>
        <v>2.6200000000000001E-2</v>
      </c>
      <c r="P607" s="3">
        <f t="shared" si="54"/>
        <v>16.375</v>
      </c>
      <c r="Q607" s="28">
        <f t="shared" si="58"/>
        <v>42194.14939814814</v>
      </c>
      <c r="R607" s="28">
        <f t="shared" si="55"/>
        <v>42239.149398148147</v>
      </c>
      <c r="S607" t="str">
        <f t="shared" si="59"/>
        <v>technology</v>
      </c>
      <c r="T607" t="str">
        <f t="shared" si="56"/>
        <v>web</v>
      </c>
    </row>
    <row r="608" spans="1:20" ht="60" x14ac:dyDescent="0.25">
      <c r="A608">
        <v>606</v>
      </c>
      <c r="B608" s="1" t="s">
        <v>607</v>
      </c>
      <c r="C608" s="1" t="s">
        <v>4716</v>
      </c>
      <c r="D608" s="3">
        <v>5000</v>
      </c>
      <c r="E608" s="3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7"/>
        <v>2E-3</v>
      </c>
      <c r="P608" s="3">
        <f t="shared" si="54"/>
        <v>10</v>
      </c>
      <c r="Q608" s="28">
        <f t="shared" si="58"/>
        <v>42102.442233796297</v>
      </c>
      <c r="R608" s="28">
        <f t="shared" si="55"/>
        <v>42148.416666666664</v>
      </c>
      <c r="S608" t="str">
        <f t="shared" si="59"/>
        <v>technology</v>
      </c>
      <c r="T608" t="str">
        <f t="shared" si="56"/>
        <v>web</v>
      </c>
    </row>
    <row r="609" spans="1:20" ht="60" x14ac:dyDescent="0.25">
      <c r="A609">
        <v>607</v>
      </c>
      <c r="B609" s="1" t="s">
        <v>608</v>
      </c>
      <c r="C609" s="1" t="s">
        <v>4717</v>
      </c>
      <c r="D609" s="3">
        <v>250</v>
      </c>
      <c r="E609" s="3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7"/>
        <v>0</v>
      </c>
      <c r="P609" s="3">
        <f t="shared" si="54"/>
        <v>0</v>
      </c>
      <c r="Q609" s="28">
        <f t="shared" si="58"/>
        <v>42300.617314814815</v>
      </c>
      <c r="R609" s="28">
        <f t="shared" si="55"/>
        <v>42330.65898148148</v>
      </c>
      <c r="S609" t="str">
        <f t="shared" si="59"/>
        <v>technology</v>
      </c>
      <c r="T609" t="str">
        <f t="shared" si="56"/>
        <v>web</v>
      </c>
    </row>
    <row r="610" spans="1:20" ht="60" x14ac:dyDescent="0.25">
      <c r="A610">
        <v>608</v>
      </c>
      <c r="B610" s="1" t="s">
        <v>609</v>
      </c>
      <c r="C610" s="1" t="s">
        <v>4718</v>
      </c>
      <c r="D610" s="3">
        <v>150000</v>
      </c>
      <c r="E610" s="3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7"/>
        <v>9.7400000000000004E-3</v>
      </c>
      <c r="P610" s="3">
        <f t="shared" si="54"/>
        <v>292.2</v>
      </c>
      <c r="Q610" s="28">
        <f t="shared" si="58"/>
        <v>42140.712731481479</v>
      </c>
      <c r="R610" s="28">
        <f t="shared" si="55"/>
        <v>42170.712731481479</v>
      </c>
      <c r="S610" t="str">
        <f t="shared" si="59"/>
        <v>technology</v>
      </c>
      <c r="T610" t="str">
        <f t="shared" si="56"/>
        <v>web</v>
      </c>
    </row>
    <row r="611" spans="1:20" ht="60" x14ac:dyDescent="0.25">
      <c r="A611">
        <v>609</v>
      </c>
      <c r="B611" s="1" t="s">
        <v>610</v>
      </c>
      <c r="C611" s="1" t="s">
        <v>4719</v>
      </c>
      <c r="D611" s="3">
        <v>780</v>
      </c>
      <c r="E611" s="3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7"/>
        <v>6.41025641025641E-3</v>
      </c>
      <c r="P611" s="3">
        <f t="shared" si="54"/>
        <v>5</v>
      </c>
      <c r="Q611" s="28">
        <f t="shared" si="58"/>
        <v>42306.825740740744</v>
      </c>
      <c r="R611" s="28">
        <f t="shared" si="55"/>
        <v>42336.867407407401</v>
      </c>
      <c r="S611" t="str">
        <f t="shared" si="59"/>
        <v>technology</v>
      </c>
      <c r="T611" t="str">
        <f t="shared" si="56"/>
        <v>web</v>
      </c>
    </row>
    <row r="612" spans="1:20" ht="45" x14ac:dyDescent="0.25">
      <c r="A612">
        <v>610</v>
      </c>
      <c r="B612" s="1" t="s">
        <v>611</v>
      </c>
      <c r="C612" s="1" t="s">
        <v>4720</v>
      </c>
      <c r="D612" s="3">
        <v>13803</v>
      </c>
      <c r="E612" s="3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7"/>
        <v>0</v>
      </c>
      <c r="P612" s="3">
        <f t="shared" si="54"/>
        <v>0</v>
      </c>
      <c r="Q612" s="28">
        <f t="shared" si="58"/>
        <v>42086.622523148144</v>
      </c>
      <c r="R612" s="28">
        <f t="shared" si="55"/>
        <v>42116.622523148144</v>
      </c>
      <c r="S612" t="str">
        <f t="shared" si="59"/>
        <v>technology</v>
      </c>
      <c r="T612" t="str">
        <f t="shared" si="56"/>
        <v>web</v>
      </c>
    </row>
    <row r="613" spans="1:20" ht="60" x14ac:dyDescent="0.25">
      <c r="A613">
        <v>611</v>
      </c>
      <c r="B613" s="1" t="s">
        <v>612</v>
      </c>
      <c r="C613" s="1" t="s">
        <v>4721</v>
      </c>
      <c r="D613" s="3">
        <v>80000</v>
      </c>
      <c r="E613" s="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7"/>
        <v>0</v>
      </c>
      <c r="P613" s="3">
        <f t="shared" si="54"/>
        <v>0</v>
      </c>
      <c r="Q613" s="28">
        <f t="shared" si="58"/>
        <v>42328.352280092593</v>
      </c>
      <c r="R613" s="28">
        <f t="shared" si="55"/>
        <v>42388.352280092593</v>
      </c>
      <c r="S613" t="str">
        <f t="shared" si="59"/>
        <v>technology</v>
      </c>
      <c r="T613" t="str">
        <f t="shared" si="56"/>
        <v>web</v>
      </c>
    </row>
    <row r="614" spans="1:20" ht="30" x14ac:dyDescent="0.25">
      <c r="A614">
        <v>612</v>
      </c>
      <c r="B614" s="1" t="s">
        <v>613</v>
      </c>
      <c r="C614" s="1" t="s">
        <v>4722</v>
      </c>
      <c r="D614" s="3">
        <v>10000</v>
      </c>
      <c r="E614" s="3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7"/>
        <v>0</v>
      </c>
      <c r="P614" s="3">
        <f t="shared" si="54"/>
        <v>0</v>
      </c>
      <c r="Q614" s="28">
        <f t="shared" si="58"/>
        <v>42584.823449074065</v>
      </c>
      <c r="R614" s="28">
        <f t="shared" si="55"/>
        <v>42614.823449074072</v>
      </c>
      <c r="S614" t="str">
        <f t="shared" si="59"/>
        <v>technology</v>
      </c>
      <c r="T614" t="str">
        <f t="shared" si="56"/>
        <v>web</v>
      </c>
    </row>
    <row r="615" spans="1:20" ht="60" x14ac:dyDescent="0.25">
      <c r="A615">
        <v>613</v>
      </c>
      <c r="B615" s="1" t="s">
        <v>614</v>
      </c>
      <c r="C615" s="1" t="s">
        <v>4723</v>
      </c>
      <c r="D615" s="3">
        <v>60000</v>
      </c>
      <c r="E615" s="3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7"/>
        <v>0.21363333333333334</v>
      </c>
      <c r="P615" s="3">
        <f t="shared" si="54"/>
        <v>105.93388429752066</v>
      </c>
      <c r="Q615" s="28">
        <f t="shared" si="58"/>
        <v>42247.288425925923</v>
      </c>
      <c r="R615" s="28">
        <f t="shared" si="55"/>
        <v>42277.999305555553</v>
      </c>
      <c r="S615" t="str">
        <f t="shared" si="59"/>
        <v>technology</v>
      </c>
      <c r="T615" t="str">
        <f t="shared" si="56"/>
        <v>web</v>
      </c>
    </row>
    <row r="616" spans="1:20" ht="45" x14ac:dyDescent="0.25">
      <c r="A616">
        <v>614</v>
      </c>
      <c r="B616" s="1" t="s">
        <v>615</v>
      </c>
      <c r="C616" s="1" t="s">
        <v>4724</v>
      </c>
      <c r="D616" s="3">
        <v>10000</v>
      </c>
      <c r="E616" s="3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7"/>
        <v>0</v>
      </c>
      <c r="P616" s="3">
        <f t="shared" si="54"/>
        <v>0</v>
      </c>
      <c r="Q616" s="28">
        <f t="shared" si="58"/>
        <v>42514.853472222218</v>
      </c>
      <c r="R616" s="28">
        <f t="shared" si="55"/>
        <v>42544.853472222218</v>
      </c>
      <c r="S616" t="str">
        <f t="shared" si="59"/>
        <v>technology</v>
      </c>
      <c r="T616" t="str">
        <f t="shared" si="56"/>
        <v>web</v>
      </c>
    </row>
    <row r="617" spans="1:20" ht="45" x14ac:dyDescent="0.25">
      <c r="A617">
        <v>615</v>
      </c>
      <c r="B617" s="1" t="s">
        <v>616</v>
      </c>
      <c r="C617" s="1" t="s">
        <v>4725</v>
      </c>
      <c r="D617" s="3">
        <v>515</v>
      </c>
      <c r="E617" s="3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7"/>
        <v>0</v>
      </c>
      <c r="P617" s="3">
        <f t="shared" si="54"/>
        <v>0</v>
      </c>
      <c r="Q617" s="28">
        <f t="shared" si="58"/>
        <v>42241.913877314808</v>
      </c>
      <c r="R617" s="28">
        <f t="shared" si="55"/>
        <v>42271.913877314808</v>
      </c>
      <c r="S617" t="str">
        <f t="shared" si="59"/>
        <v>technology</v>
      </c>
      <c r="T617" t="str">
        <f t="shared" si="56"/>
        <v>web</v>
      </c>
    </row>
    <row r="618" spans="1:20" ht="60" x14ac:dyDescent="0.25">
      <c r="A618">
        <v>616</v>
      </c>
      <c r="B618" s="1" t="s">
        <v>617</v>
      </c>
      <c r="C618" s="1" t="s">
        <v>4726</v>
      </c>
      <c r="D618" s="3">
        <v>5000</v>
      </c>
      <c r="E618" s="3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7"/>
        <v>0</v>
      </c>
      <c r="P618" s="3">
        <f t="shared" si="54"/>
        <v>0</v>
      </c>
      <c r="Q618" s="28">
        <f t="shared" si="58"/>
        <v>42761.167905092596</v>
      </c>
      <c r="R618" s="28">
        <f t="shared" si="55"/>
        <v>42791.167905092589</v>
      </c>
      <c r="S618" t="str">
        <f t="shared" si="59"/>
        <v>technology</v>
      </c>
      <c r="T618" t="str">
        <f t="shared" si="56"/>
        <v>web</v>
      </c>
    </row>
    <row r="619" spans="1:20" ht="60" x14ac:dyDescent="0.25">
      <c r="A619">
        <v>617</v>
      </c>
      <c r="B619" s="1" t="s">
        <v>618</v>
      </c>
      <c r="C619" s="1" t="s">
        <v>4727</v>
      </c>
      <c r="D619" s="3">
        <v>2000</v>
      </c>
      <c r="E619" s="3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7"/>
        <v>0.03</v>
      </c>
      <c r="P619" s="3">
        <f t="shared" si="54"/>
        <v>20</v>
      </c>
      <c r="Q619" s="28">
        <f t="shared" si="58"/>
        <v>42087.134756944441</v>
      </c>
      <c r="R619" s="28">
        <f t="shared" si="55"/>
        <v>42132.134756944441</v>
      </c>
      <c r="S619" t="str">
        <f t="shared" si="59"/>
        <v>technology</v>
      </c>
      <c r="T619" t="str">
        <f t="shared" si="56"/>
        <v>web</v>
      </c>
    </row>
    <row r="620" spans="1:20" ht="60" x14ac:dyDescent="0.25">
      <c r="A620">
        <v>618</v>
      </c>
      <c r="B620" s="1" t="s">
        <v>619</v>
      </c>
      <c r="C620" s="1" t="s">
        <v>4728</v>
      </c>
      <c r="D620" s="3">
        <v>400</v>
      </c>
      <c r="E620" s="3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7"/>
        <v>0</v>
      </c>
      <c r="P620" s="3">
        <f t="shared" si="54"/>
        <v>0</v>
      </c>
      <c r="Q620" s="28">
        <f t="shared" si="58"/>
        <v>42317.60188657407</v>
      </c>
      <c r="R620" s="28">
        <f t="shared" si="55"/>
        <v>42347.60188657407</v>
      </c>
      <c r="S620" t="str">
        <f t="shared" si="59"/>
        <v>technology</v>
      </c>
      <c r="T620" t="str">
        <f t="shared" si="56"/>
        <v>web</v>
      </c>
    </row>
    <row r="621" spans="1:20" ht="30" x14ac:dyDescent="0.25">
      <c r="A621">
        <v>619</v>
      </c>
      <c r="B621" s="1" t="s">
        <v>620</v>
      </c>
      <c r="C621" s="1" t="s">
        <v>4729</v>
      </c>
      <c r="D621" s="3">
        <v>2500000</v>
      </c>
      <c r="E621" s="3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7"/>
        <v>3.9999999999999998E-7</v>
      </c>
      <c r="P621" s="3">
        <f t="shared" si="54"/>
        <v>1</v>
      </c>
      <c r="Q621" s="28">
        <f t="shared" si="58"/>
        <v>41908.442013888889</v>
      </c>
      <c r="R621" s="28">
        <f t="shared" si="55"/>
        <v>41968.483680555553</v>
      </c>
      <c r="S621" t="str">
        <f t="shared" si="59"/>
        <v>technology</v>
      </c>
      <c r="T621" t="str">
        <f t="shared" si="56"/>
        <v>web</v>
      </c>
    </row>
    <row r="622" spans="1:20" ht="45" x14ac:dyDescent="0.25">
      <c r="A622">
        <v>620</v>
      </c>
      <c r="B622" s="1" t="s">
        <v>621</v>
      </c>
      <c r="C622" s="1" t="s">
        <v>4730</v>
      </c>
      <c r="D622" s="3">
        <v>30000</v>
      </c>
      <c r="E622" s="3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7"/>
        <v>0.01</v>
      </c>
      <c r="P622" s="3">
        <f t="shared" si="54"/>
        <v>300</v>
      </c>
      <c r="Q622" s="28">
        <f t="shared" si="58"/>
        <v>41831.508541666662</v>
      </c>
      <c r="R622" s="28">
        <f t="shared" si="55"/>
        <v>41876.508541666662</v>
      </c>
      <c r="S622" t="str">
        <f t="shared" si="59"/>
        <v>technology</v>
      </c>
      <c r="T622" t="str">
        <f t="shared" si="56"/>
        <v>web</v>
      </c>
    </row>
    <row r="623" spans="1:20" ht="60" x14ac:dyDescent="0.25">
      <c r="A623">
        <v>621</v>
      </c>
      <c r="B623" s="1" t="s">
        <v>622</v>
      </c>
      <c r="C623" s="1" t="s">
        <v>4731</v>
      </c>
      <c r="D623" s="3">
        <v>25000</v>
      </c>
      <c r="E623" s="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7"/>
        <v>1.044E-2</v>
      </c>
      <c r="P623" s="3">
        <f t="shared" si="54"/>
        <v>87</v>
      </c>
      <c r="Q623" s="28">
        <f t="shared" si="58"/>
        <v>42528.779363425921</v>
      </c>
      <c r="R623" s="28">
        <f t="shared" si="55"/>
        <v>42558.779363425921</v>
      </c>
      <c r="S623" t="str">
        <f t="shared" si="59"/>
        <v>technology</v>
      </c>
      <c r="T623" t="str">
        <f t="shared" si="56"/>
        <v>web</v>
      </c>
    </row>
    <row r="624" spans="1:20" ht="60" x14ac:dyDescent="0.25">
      <c r="A624">
        <v>622</v>
      </c>
      <c r="B624" s="1" t="s">
        <v>623</v>
      </c>
      <c r="C624" s="1" t="s">
        <v>4732</v>
      </c>
      <c r="D624" s="3">
        <v>6000</v>
      </c>
      <c r="E624" s="3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7"/>
        <v>5.6833333333333333E-2</v>
      </c>
      <c r="P624" s="3">
        <f t="shared" si="54"/>
        <v>37.888888888888886</v>
      </c>
      <c r="Q624" s="28">
        <f t="shared" si="58"/>
        <v>42532.566412037035</v>
      </c>
      <c r="R624" s="28">
        <f t="shared" si="55"/>
        <v>42552.566412037035</v>
      </c>
      <c r="S624" t="str">
        <f t="shared" si="59"/>
        <v>technology</v>
      </c>
      <c r="T624" t="str">
        <f t="shared" si="56"/>
        <v>web</v>
      </c>
    </row>
    <row r="625" spans="1:20" ht="60" x14ac:dyDescent="0.25">
      <c r="A625">
        <v>623</v>
      </c>
      <c r="B625" s="1" t="s">
        <v>624</v>
      </c>
      <c r="C625" s="1" t="s">
        <v>4733</v>
      </c>
      <c r="D625" s="3">
        <v>75000</v>
      </c>
      <c r="E625" s="3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7"/>
        <v>0</v>
      </c>
      <c r="P625" s="3">
        <f t="shared" si="54"/>
        <v>0</v>
      </c>
      <c r="Q625" s="28">
        <f t="shared" si="58"/>
        <v>42121.800891203697</v>
      </c>
      <c r="R625" s="28">
        <f t="shared" si="55"/>
        <v>42151.800891203697</v>
      </c>
      <c r="S625" t="str">
        <f t="shared" si="59"/>
        <v>technology</v>
      </c>
      <c r="T625" t="str">
        <f t="shared" si="56"/>
        <v>web</v>
      </c>
    </row>
    <row r="626" spans="1:20" ht="45" x14ac:dyDescent="0.25">
      <c r="A626">
        <v>624</v>
      </c>
      <c r="B626" s="1" t="s">
        <v>625</v>
      </c>
      <c r="C626" s="1" t="s">
        <v>4734</v>
      </c>
      <c r="D626" s="3">
        <v>5000</v>
      </c>
      <c r="E626" s="3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7"/>
        <v>0</v>
      </c>
      <c r="P626" s="3">
        <f t="shared" si="54"/>
        <v>0</v>
      </c>
      <c r="Q626" s="28">
        <f t="shared" si="58"/>
        <v>42108.78056712963</v>
      </c>
      <c r="R626" s="28">
        <f t="shared" si="55"/>
        <v>42138.78056712963</v>
      </c>
      <c r="S626" t="str">
        <f t="shared" si="59"/>
        <v>technology</v>
      </c>
      <c r="T626" t="str">
        <f t="shared" si="56"/>
        <v>web</v>
      </c>
    </row>
    <row r="627" spans="1:20" ht="60" x14ac:dyDescent="0.25">
      <c r="A627">
        <v>625</v>
      </c>
      <c r="B627" s="1" t="s">
        <v>626</v>
      </c>
      <c r="C627" s="1" t="s">
        <v>4735</v>
      </c>
      <c r="D627" s="3">
        <v>25000</v>
      </c>
      <c r="E627" s="3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7"/>
        <v>0</v>
      </c>
      <c r="P627" s="3">
        <f t="shared" si="54"/>
        <v>0</v>
      </c>
      <c r="Q627" s="28">
        <f t="shared" si="58"/>
        <v>42790.687233796292</v>
      </c>
      <c r="R627" s="28">
        <f t="shared" si="55"/>
        <v>42820.645567129628</v>
      </c>
      <c r="S627" t="str">
        <f t="shared" si="59"/>
        <v>technology</v>
      </c>
      <c r="T627" t="str">
        <f t="shared" si="56"/>
        <v>web</v>
      </c>
    </row>
    <row r="628" spans="1:20" ht="60" x14ac:dyDescent="0.25">
      <c r="A628">
        <v>626</v>
      </c>
      <c r="B628" s="1" t="s">
        <v>627</v>
      </c>
      <c r="C628" s="1" t="s">
        <v>4736</v>
      </c>
      <c r="D628" s="3">
        <v>25000</v>
      </c>
      <c r="E628" s="3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7"/>
        <v>0.17380000000000001</v>
      </c>
      <c r="P628" s="3">
        <f t="shared" si="54"/>
        <v>111.41025641025641</v>
      </c>
      <c r="Q628" s="28">
        <f t="shared" si="58"/>
        <v>42198.351145833331</v>
      </c>
      <c r="R628" s="28">
        <f t="shared" si="55"/>
        <v>42231.348611111105</v>
      </c>
      <c r="S628" t="str">
        <f t="shared" si="59"/>
        <v>technology</v>
      </c>
      <c r="T628" t="str">
        <f t="shared" si="56"/>
        <v>web</v>
      </c>
    </row>
    <row r="629" spans="1:20" ht="60" x14ac:dyDescent="0.25">
      <c r="A629">
        <v>627</v>
      </c>
      <c r="B629" s="1" t="s">
        <v>628</v>
      </c>
      <c r="C629" s="1" t="s">
        <v>4737</v>
      </c>
      <c r="D629" s="3">
        <v>450000</v>
      </c>
      <c r="E629" s="3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7"/>
        <v>2.0000000000000001E-4</v>
      </c>
      <c r="P629" s="3">
        <f t="shared" si="54"/>
        <v>90</v>
      </c>
      <c r="Q629" s="28">
        <f t="shared" si="58"/>
        <v>42384.098506944443</v>
      </c>
      <c r="R629" s="28">
        <f t="shared" si="55"/>
        <v>42443.749999999993</v>
      </c>
      <c r="S629" t="str">
        <f t="shared" si="59"/>
        <v>technology</v>
      </c>
      <c r="T629" t="str">
        <f t="shared" si="56"/>
        <v>web</v>
      </c>
    </row>
    <row r="630" spans="1:20" ht="45" x14ac:dyDescent="0.25">
      <c r="A630">
        <v>628</v>
      </c>
      <c r="B630" s="1" t="s">
        <v>629</v>
      </c>
      <c r="C630" s="1" t="s">
        <v>4738</v>
      </c>
      <c r="D630" s="3">
        <v>5000</v>
      </c>
      <c r="E630" s="3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7"/>
        <v>0</v>
      </c>
      <c r="P630" s="3">
        <f t="shared" si="54"/>
        <v>0</v>
      </c>
      <c r="Q630" s="28">
        <f t="shared" si="58"/>
        <v>41803.484456018516</v>
      </c>
      <c r="R630" s="28">
        <f t="shared" si="55"/>
        <v>41833.484456018516</v>
      </c>
      <c r="S630" t="str">
        <f t="shared" si="59"/>
        <v>technology</v>
      </c>
      <c r="T630" t="str">
        <f t="shared" si="56"/>
        <v>web</v>
      </c>
    </row>
    <row r="631" spans="1:20" ht="60" x14ac:dyDescent="0.25">
      <c r="A631">
        <v>629</v>
      </c>
      <c r="B631" s="1" t="s">
        <v>630</v>
      </c>
      <c r="C631" s="1" t="s">
        <v>4739</v>
      </c>
      <c r="D631" s="3">
        <v>200000</v>
      </c>
      <c r="E631" s="3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7"/>
        <v>1.75E-3</v>
      </c>
      <c r="P631" s="3">
        <f t="shared" si="54"/>
        <v>116.66666666666667</v>
      </c>
      <c r="Q631" s="28">
        <f t="shared" si="58"/>
        <v>42474.429490740738</v>
      </c>
      <c r="R631" s="28">
        <f t="shared" si="55"/>
        <v>42504.429490740738</v>
      </c>
      <c r="S631" t="str">
        <f t="shared" si="59"/>
        <v>technology</v>
      </c>
      <c r="T631" t="str">
        <f t="shared" si="56"/>
        <v>web</v>
      </c>
    </row>
    <row r="632" spans="1:20" ht="60" x14ac:dyDescent="0.25">
      <c r="A632">
        <v>630</v>
      </c>
      <c r="B632" s="1" t="s">
        <v>631</v>
      </c>
      <c r="C632" s="1" t="s">
        <v>4740</v>
      </c>
      <c r="D632" s="3">
        <v>11999</v>
      </c>
      <c r="E632" s="3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7"/>
        <v>8.3340278356529708E-4</v>
      </c>
      <c r="P632" s="3">
        <f t="shared" si="54"/>
        <v>10</v>
      </c>
      <c r="Q632" s="28">
        <f t="shared" si="58"/>
        <v>42223.411122685182</v>
      </c>
      <c r="R632" s="28">
        <f t="shared" si="55"/>
        <v>42253.006944444445</v>
      </c>
      <c r="S632" t="str">
        <f t="shared" si="59"/>
        <v>technology</v>
      </c>
      <c r="T632" t="str">
        <f t="shared" si="56"/>
        <v>web</v>
      </c>
    </row>
    <row r="633" spans="1:20" ht="45" x14ac:dyDescent="0.25">
      <c r="A633">
        <v>631</v>
      </c>
      <c r="B633" s="1" t="s">
        <v>632</v>
      </c>
      <c r="C633" s="1" t="s">
        <v>4741</v>
      </c>
      <c r="D633" s="3">
        <v>50000</v>
      </c>
      <c r="E633" s="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7"/>
        <v>1.38E-2</v>
      </c>
      <c r="P633" s="3">
        <f t="shared" si="54"/>
        <v>76.666666666666671</v>
      </c>
      <c r="Q633" s="28">
        <f t="shared" si="58"/>
        <v>42489.563993055555</v>
      </c>
      <c r="R633" s="28">
        <f t="shared" si="55"/>
        <v>42518.563993055555</v>
      </c>
      <c r="S633" t="str">
        <f t="shared" si="59"/>
        <v>technology</v>
      </c>
      <c r="T633" t="str">
        <f t="shared" si="56"/>
        <v>web</v>
      </c>
    </row>
    <row r="634" spans="1:20" ht="45" x14ac:dyDescent="0.25">
      <c r="A634">
        <v>632</v>
      </c>
      <c r="B634" s="1" t="s">
        <v>633</v>
      </c>
      <c r="C634" s="1" t="s">
        <v>4742</v>
      </c>
      <c r="D634" s="3">
        <v>20000</v>
      </c>
      <c r="E634" s="3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7"/>
        <v>0</v>
      </c>
      <c r="P634" s="3">
        <f t="shared" si="54"/>
        <v>0</v>
      </c>
      <c r="Q634" s="28">
        <f t="shared" si="58"/>
        <v>42303.450983796291</v>
      </c>
      <c r="R634" s="28">
        <f t="shared" si="55"/>
        <v>42333.492650462962</v>
      </c>
      <c r="S634" t="str">
        <f t="shared" si="59"/>
        <v>technology</v>
      </c>
      <c r="T634" t="str">
        <f t="shared" si="56"/>
        <v>web</v>
      </c>
    </row>
    <row r="635" spans="1:20" ht="45" x14ac:dyDescent="0.25">
      <c r="A635">
        <v>633</v>
      </c>
      <c r="B635" s="1" t="s">
        <v>634</v>
      </c>
      <c r="C635" s="1" t="s">
        <v>4743</v>
      </c>
      <c r="D635" s="3">
        <v>10000</v>
      </c>
      <c r="E635" s="3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7"/>
        <v>0.1245</v>
      </c>
      <c r="P635" s="3">
        <f t="shared" si="54"/>
        <v>49.8</v>
      </c>
      <c r="Q635" s="28">
        <f t="shared" si="58"/>
        <v>42507.090995370374</v>
      </c>
      <c r="R635" s="28">
        <f t="shared" si="55"/>
        <v>42538.749999999993</v>
      </c>
      <c r="S635" t="str">
        <f t="shared" si="59"/>
        <v>technology</v>
      </c>
      <c r="T635" t="str">
        <f t="shared" si="56"/>
        <v>web</v>
      </c>
    </row>
    <row r="636" spans="1:20" ht="45" x14ac:dyDescent="0.25">
      <c r="A636">
        <v>634</v>
      </c>
      <c r="B636" s="1" t="s">
        <v>635</v>
      </c>
      <c r="C636" s="1" t="s">
        <v>4744</v>
      </c>
      <c r="D636" s="3">
        <v>5000</v>
      </c>
      <c r="E636" s="3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7"/>
        <v>2.0000000000000001E-4</v>
      </c>
      <c r="P636" s="3">
        <f t="shared" si="54"/>
        <v>1</v>
      </c>
      <c r="Q636" s="28">
        <f t="shared" si="58"/>
        <v>42031.720243055555</v>
      </c>
      <c r="R636" s="28">
        <f t="shared" si="55"/>
        <v>42061.720243055555</v>
      </c>
      <c r="S636" t="str">
        <f t="shared" si="59"/>
        <v>technology</v>
      </c>
      <c r="T636" t="str">
        <f t="shared" si="56"/>
        <v>web</v>
      </c>
    </row>
    <row r="637" spans="1:20" ht="30" x14ac:dyDescent="0.25">
      <c r="A637">
        <v>635</v>
      </c>
      <c r="B637" s="1" t="s">
        <v>636</v>
      </c>
      <c r="C637" s="1" t="s">
        <v>4745</v>
      </c>
      <c r="D637" s="3">
        <v>25000</v>
      </c>
      <c r="E637" s="3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7"/>
        <v>8.0000000000000007E-5</v>
      </c>
      <c r="P637" s="3">
        <f t="shared" si="54"/>
        <v>2</v>
      </c>
      <c r="Q637" s="28">
        <f t="shared" si="58"/>
        <v>42075.883819444447</v>
      </c>
      <c r="R637" s="28">
        <f t="shared" si="55"/>
        <v>42105.883819444447</v>
      </c>
      <c r="S637" t="str">
        <f t="shared" si="59"/>
        <v>technology</v>
      </c>
      <c r="T637" t="str">
        <f t="shared" si="56"/>
        <v>web</v>
      </c>
    </row>
    <row r="638" spans="1:20" ht="45" x14ac:dyDescent="0.25">
      <c r="A638">
        <v>636</v>
      </c>
      <c r="B638" s="1" t="s">
        <v>637</v>
      </c>
      <c r="C638" s="1" t="s">
        <v>4746</v>
      </c>
      <c r="D638" s="3">
        <v>2000</v>
      </c>
      <c r="E638" s="3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7"/>
        <v>2E-3</v>
      </c>
      <c r="P638" s="3">
        <f t="shared" si="54"/>
        <v>4</v>
      </c>
      <c r="Q638" s="28">
        <f t="shared" si="58"/>
        <v>42131.247106481482</v>
      </c>
      <c r="R638" s="28">
        <f t="shared" si="55"/>
        <v>42161.240972222215</v>
      </c>
      <c r="S638" t="str">
        <f t="shared" si="59"/>
        <v>technology</v>
      </c>
      <c r="T638" t="str">
        <f t="shared" si="56"/>
        <v>web</v>
      </c>
    </row>
    <row r="639" spans="1:20" ht="60" x14ac:dyDescent="0.25">
      <c r="A639">
        <v>637</v>
      </c>
      <c r="B639" s="1" t="s">
        <v>638</v>
      </c>
      <c r="C639" s="1" t="s">
        <v>4747</v>
      </c>
      <c r="D639" s="3">
        <v>100000</v>
      </c>
      <c r="E639" s="3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7"/>
        <v>0</v>
      </c>
      <c r="P639" s="3">
        <f t="shared" si="54"/>
        <v>0</v>
      </c>
      <c r="Q639" s="28">
        <f t="shared" si="58"/>
        <v>42762.75368055555</v>
      </c>
      <c r="R639" s="28">
        <f t="shared" si="55"/>
        <v>42791.75277777778</v>
      </c>
      <c r="S639" t="str">
        <f t="shared" si="59"/>
        <v>technology</v>
      </c>
      <c r="T639" t="str">
        <f t="shared" si="56"/>
        <v>web</v>
      </c>
    </row>
    <row r="640" spans="1:20" x14ac:dyDescent="0.25">
      <c r="A640">
        <v>638</v>
      </c>
      <c r="B640" s="1" t="s">
        <v>639</v>
      </c>
      <c r="C640" s="1" t="s">
        <v>4748</v>
      </c>
      <c r="D640" s="3">
        <v>200000</v>
      </c>
      <c r="E640" s="3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7"/>
        <v>9.0000000000000006E-5</v>
      </c>
      <c r="P640" s="3">
        <f t="shared" si="54"/>
        <v>3</v>
      </c>
      <c r="Q640" s="28">
        <f t="shared" si="58"/>
        <v>42759.384976851848</v>
      </c>
      <c r="R640" s="28">
        <f t="shared" si="55"/>
        <v>42819.343310185184</v>
      </c>
      <c r="S640" t="str">
        <f t="shared" si="59"/>
        <v>technology</v>
      </c>
      <c r="T640" t="str">
        <f t="shared" si="56"/>
        <v>web</v>
      </c>
    </row>
    <row r="641" spans="1:20" ht="30" x14ac:dyDescent="0.25">
      <c r="A641">
        <v>639</v>
      </c>
      <c r="B641" s="1" t="s">
        <v>640</v>
      </c>
      <c r="C641" s="1" t="s">
        <v>4749</v>
      </c>
      <c r="D641" s="3">
        <v>1000000</v>
      </c>
      <c r="E641" s="3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7"/>
        <v>9.9999999999999995E-7</v>
      </c>
      <c r="P641" s="3">
        <f t="shared" si="54"/>
        <v>1</v>
      </c>
      <c r="Q641" s="28">
        <f t="shared" si="58"/>
        <v>41865.374942129631</v>
      </c>
      <c r="R641" s="28">
        <f t="shared" si="55"/>
        <v>41925.374942129631</v>
      </c>
      <c r="S641" t="str">
        <f t="shared" si="59"/>
        <v>technology</v>
      </c>
      <c r="T641" t="str">
        <f t="shared" si="56"/>
        <v>web</v>
      </c>
    </row>
    <row r="642" spans="1:20" ht="60" x14ac:dyDescent="0.25">
      <c r="A642">
        <v>640</v>
      </c>
      <c r="B642" s="1" t="s">
        <v>641</v>
      </c>
      <c r="C642" s="1" t="s">
        <v>4750</v>
      </c>
      <c r="D642" s="3">
        <v>70</v>
      </c>
      <c r="E642" s="3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7"/>
        <v>1.4428571428571428</v>
      </c>
      <c r="P642" s="3">
        <f t="shared" si="54"/>
        <v>50.5</v>
      </c>
      <c r="Q642" s="28">
        <f t="shared" si="58"/>
        <v>42683.21197916667</v>
      </c>
      <c r="R642" s="28">
        <f t="shared" si="55"/>
        <v>42698.749999999993</v>
      </c>
      <c r="S642" t="str">
        <f t="shared" si="59"/>
        <v>technology</v>
      </c>
      <c r="T642" t="str">
        <f t="shared" si="56"/>
        <v>wearables</v>
      </c>
    </row>
    <row r="643" spans="1:20" ht="60" x14ac:dyDescent="0.25">
      <c r="A643">
        <v>641</v>
      </c>
      <c r="B643" s="1" t="s">
        <v>642</v>
      </c>
      <c r="C643" s="1" t="s">
        <v>4751</v>
      </c>
      <c r="D643" s="3">
        <v>40000</v>
      </c>
      <c r="E643" s="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57"/>
        <v>1.1916249999999999</v>
      </c>
      <c r="P643" s="3">
        <f t="shared" ref="P643:P706" si="60">IFERROR(E643/L643,0)</f>
        <v>151.31746031746033</v>
      </c>
      <c r="Q643" s="28">
        <f t="shared" si="58"/>
        <v>42199.361666666664</v>
      </c>
      <c r="R643" s="28">
        <f t="shared" ref="R643:R706" si="61">(I643/86400)+25569+(-5/24)</f>
        <v>42229.361666666664</v>
      </c>
      <c r="S643" t="str">
        <f t="shared" si="59"/>
        <v>technology</v>
      </c>
      <c r="T643" t="str">
        <f t="shared" ref="T643:T706" si="62">RIGHT(N643,LEN(N643)-FIND("/",N643))</f>
        <v>wearables</v>
      </c>
    </row>
    <row r="644" spans="1:20" ht="60" x14ac:dyDescent="0.25">
      <c r="A644">
        <v>642</v>
      </c>
      <c r="B644" s="1" t="s">
        <v>643</v>
      </c>
      <c r="C644" s="1" t="s">
        <v>4752</v>
      </c>
      <c r="D644" s="3">
        <v>20000</v>
      </c>
      <c r="E644" s="3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ref="O644:O707" si="63">E644/D644</f>
        <v>14.604850000000001</v>
      </c>
      <c r="P644" s="3">
        <f t="shared" si="60"/>
        <v>134.3592456301748</v>
      </c>
      <c r="Q644" s="28">
        <f t="shared" ref="Q644:Q707" si="64">(((J644/60)/60)/24)+DATE(1970,1,1)+(-5/24)</f>
        <v>42199.442986111106</v>
      </c>
      <c r="R644" s="28">
        <f t="shared" si="61"/>
        <v>42235.442986111106</v>
      </c>
      <c r="S644" t="str">
        <f t="shared" ref="S644:S707" si="65">LEFT(N:N,FIND("/",N644)-1)</f>
        <v>technology</v>
      </c>
      <c r="T644" t="str">
        <f t="shared" si="62"/>
        <v>wearables</v>
      </c>
    </row>
    <row r="645" spans="1:20" ht="45" x14ac:dyDescent="0.25">
      <c r="A645">
        <v>643</v>
      </c>
      <c r="B645" s="1" t="s">
        <v>644</v>
      </c>
      <c r="C645" s="1" t="s">
        <v>4753</v>
      </c>
      <c r="D645" s="3">
        <v>25000</v>
      </c>
      <c r="E645" s="3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3"/>
        <v>1.0580799999999999</v>
      </c>
      <c r="P645" s="3">
        <f t="shared" si="60"/>
        <v>174.02631578947367</v>
      </c>
      <c r="Q645" s="28">
        <f t="shared" si="64"/>
        <v>42100.43373842592</v>
      </c>
      <c r="R645" s="28">
        <f t="shared" si="61"/>
        <v>42155.43373842592</v>
      </c>
      <c r="S645" t="str">
        <f t="shared" si="65"/>
        <v>technology</v>
      </c>
      <c r="T645" t="str">
        <f t="shared" si="62"/>
        <v>wearables</v>
      </c>
    </row>
    <row r="646" spans="1:20" ht="60" x14ac:dyDescent="0.25">
      <c r="A646">
        <v>644</v>
      </c>
      <c r="B646" s="1" t="s">
        <v>645</v>
      </c>
      <c r="C646" s="1" t="s">
        <v>4754</v>
      </c>
      <c r="D646" s="3">
        <v>25000</v>
      </c>
      <c r="E646" s="3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3"/>
        <v>3.0011791999999997</v>
      </c>
      <c r="P646" s="3">
        <f t="shared" si="60"/>
        <v>73.486268364348675</v>
      </c>
      <c r="Q646" s="28">
        <f t="shared" si="64"/>
        <v>41898.457627314812</v>
      </c>
      <c r="R646" s="28">
        <f t="shared" si="61"/>
        <v>41940.833333333328</v>
      </c>
      <c r="S646" t="str">
        <f t="shared" si="65"/>
        <v>technology</v>
      </c>
      <c r="T646" t="str">
        <f t="shared" si="62"/>
        <v>wearables</v>
      </c>
    </row>
    <row r="647" spans="1:20" ht="30" x14ac:dyDescent="0.25">
      <c r="A647">
        <v>645</v>
      </c>
      <c r="B647" s="1" t="s">
        <v>646</v>
      </c>
      <c r="C647" s="1" t="s">
        <v>4755</v>
      </c>
      <c r="D647" s="3">
        <v>2000</v>
      </c>
      <c r="E647" s="3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3"/>
        <v>2.7869999999999999</v>
      </c>
      <c r="P647" s="3">
        <f t="shared" si="60"/>
        <v>23.518987341772153</v>
      </c>
      <c r="Q647" s="28">
        <f t="shared" si="64"/>
        <v>42563.817986111106</v>
      </c>
      <c r="R647" s="28">
        <f t="shared" si="61"/>
        <v>42593.817986111106</v>
      </c>
      <c r="S647" t="str">
        <f t="shared" si="65"/>
        <v>technology</v>
      </c>
      <c r="T647" t="str">
        <f t="shared" si="62"/>
        <v>wearables</v>
      </c>
    </row>
    <row r="648" spans="1:20" ht="60" x14ac:dyDescent="0.25">
      <c r="A648">
        <v>646</v>
      </c>
      <c r="B648" s="1" t="s">
        <v>647</v>
      </c>
      <c r="C648" s="1" t="s">
        <v>4756</v>
      </c>
      <c r="D648" s="3">
        <v>800</v>
      </c>
      <c r="E648" s="3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3"/>
        <v>1.3187625000000001</v>
      </c>
      <c r="P648" s="3">
        <f t="shared" si="60"/>
        <v>39.074444444444445</v>
      </c>
      <c r="Q648" s="28">
        <f t="shared" si="64"/>
        <v>41832.644293981481</v>
      </c>
      <c r="R648" s="28">
        <f t="shared" si="61"/>
        <v>41862.644293981481</v>
      </c>
      <c r="S648" t="str">
        <f t="shared" si="65"/>
        <v>technology</v>
      </c>
      <c r="T648" t="str">
        <f t="shared" si="62"/>
        <v>wearables</v>
      </c>
    </row>
    <row r="649" spans="1:20" ht="60" x14ac:dyDescent="0.25">
      <c r="A649">
        <v>647</v>
      </c>
      <c r="B649" s="1" t="s">
        <v>648</v>
      </c>
      <c r="C649" s="1" t="s">
        <v>4757</v>
      </c>
      <c r="D649" s="3">
        <v>2000</v>
      </c>
      <c r="E649" s="3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3"/>
        <v>1.0705</v>
      </c>
      <c r="P649" s="3">
        <f t="shared" si="60"/>
        <v>125.94117647058823</v>
      </c>
      <c r="Q649" s="28">
        <f t="shared" si="64"/>
        <v>42416.559594907405</v>
      </c>
      <c r="R649" s="28">
        <f t="shared" si="61"/>
        <v>42446.517928240741</v>
      </c>
      <c r="S649" t="str">
        <f t="shared" si="65"/>
        <v>technology</v>
      </c>
      <c r="T649" t="str">
        <f t="shared" si="62"/>
        <v>wearables</v>
      </c>
    </row>
    <row r="650" spans="1:20" ht="30" x14ac:dyDescent="0.25">
      <c r="A650">
        <v>648</v>
      </c>
      <c r="B650" s="1" t="s">
        <v>649</v>
      </c>
      <c r="C650" s="1" t="s">
        <v>4758</v>
      </c>
      <c r="D650" s="3">
        <v>35000</v>
      </c>
      <c r="E650" s="3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3"/>
        <v>1.2682285714285715</v>
      </c>
      <c r="P650" s="3">
        <f t="shared" si="60"/>
        <v>1644</v>
      </c>
      <c r="Q650" s="28">
        <f t="shared" si="64"/>
        <v>41891.485046296293</v>
      </c>
      <c r="R650" s="28">
        <f t="shared" si="61"/>
        <v>41926.485046296293</v>
      </c>
      <c r="S650" t="str">
        <f t="shared" si="65"/>
        <v>technology</v>
      </c>
      <c r="T650" t="str">
        <f t="shared" si="62"/>
        <v>wearables</v>
      </c>
    </row>
    <row r="651" spans="1:20" ht="60" x14ac:dyDescent="0.25">
      <c r="A651">
        <v>649</v>
      </c>
      <c r="B651" s="1" t="s">
        <v>650</v>
      </c>
      <c r="C651" s="1" t="s">
        <v>4759</v>
      </c>
      <c r="D651" s="3">
        <v>2500</v>
      </c>
      <c r="E651" s="3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3"/>
        <v>1.3996</v>
      </c>
      <c r="P651" s="3">
        <f t="shared" si="60"/>
        <v>42.670731707317074</v>
      </c>
      <c r="Q651" s="28">
        <f t="shared" si="64"/>
        <v>41877.703854166662</v>
      </c>
      <c r="R651" s="28">
        <f t="shared" si="61"/>
        <v>41898.703854166662</v>
      </c>
      <c r="S651" t="str">
        <f t="shared" si="65"/>
        <v>technology</v>
      </c>
      <c r="T651" t="str">
        <f t="shared" si="62"/>
        <v>wearables</v>
      </c>
    </row>
    <row r="652" spans="1:20" ht="60" x14ac:dyDescent="0.25">
      <c r="A652">
        <v>650</v>
      </c>
      <c r="B652" s="1" t="s">
        <v>651</v>
      </c>
      <c r="C652" s="1" t="s">
        <v>4760</v>
      </c>
      <c r="D652" s="3">
        <v>1500</v>
      </c>
      <c r="E652" s="3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3"/>
        <v>1.1240000000000001</v>
      </c>
      <c r="P652" s="3">
        <f t="shared" si="60"/>
        <v>35.125</v>
      </c>
      <c r="Q652" s="28">
        <f t="shared" si="64"/>
        <v>41931.828518518516</v>
      </c>
      <c r="R652" s="28">
        <f t="shared" si="61"/>
        <v>41991.870185185187</v>
      </c>
      <c r="S652" t="str">
        <f t="shared" si="65"/>
        <v>technology</v>
      </c>
      <c r="T652" t="str">
        <f t="shared" si="62"/>
        <v>wearables</v>
      </c>
    </row>
    <row r="653" spans="1:20" ht="60" x14ac:dyDescent="0.25">
      <c r="A653">
        <v>651</v>
      </c>
      <c r="B653" s="1" t="s">
        <v>652</v>
      </c>
      <c r="C653" s="1" t="s">
        <v>4761</v>
      </c>
      <c r="D653" s="3">
        <v>25000</v>
      </c>
      <c r="E653" s="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3"/>
        <v>1.00528</v>
      </c>
      <c r="P653" s="3">
        <f t="shared" si="60"/>
        <v>239.35238095238094</v>
      </c>
      <c r="Q653" s="28">
        <f t="shared" si="64"/>
        <v>41955.809155092589</v>
      </c>
      <c r="R653" s="28">
        <f t="shared" si="61"/>
        <v>41985.809155092589</v>
      </c>
      <c r="S653" t="str">
        <f t="shared" si="65"/>
        <v>technology</v>
      </c>
      <c r="T653" t="str">
        <f t="shared" si="62"/>
        <v>wearables</v>
      </c>
    </row>
    <row r="654" spans="1:20" ht="60" x14ac:dyDescent="0.25">
      <c r="A654">
        <v>652</v>
      </c>
      <c r="B654" s="1" t="s">
        <v>653</v>
      </c>
      <c r="C654" s="1" t="s">
        <v>4762</v>
      </c>
      <c r="D654" s="3">
        <v>3000</v>
      </c>
      <c r="E654" s="3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3"/>
        <v>1.0046666666666666</v>
      </c>
      <c r="P654" s="3">
        <f t="shared" si="60"/>
        <v>107.64285714285714</v>
      </c>
      <c r="Q654" s="28">
        <f t="shared" si="64"/>
        <v>42675.482060185182</v>
      </c>
      <c r="R654" s="28">
        <f t="shared" si="61"/>
        <v>42705.523726851847</v>
      </c>
      <c r="S654" t="str">
        <f t="shared" si="65"/>
        <v>technology</v>
      </c>
      <c r="T654" t="str">
        <f t="shared" si="62"/>
        <v>wearables</v>
      </c>
    </row>
    <row r="655" spans="1:20" ht="60" x14ac:dyDescent="0.25">
      <c r="A655">
        <v>653</v>
      </c>
      <c r="B655" s="1" t="s">
        <v>654</v>
      </c>
      <c r="C655" s="1" t="s">
        <v>4763</v>
      </c>
      <c r="D655" s="3">
        <v>75000</v>
      </c>
      <c r="E655" s="3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3"/>
        <v>1.4144600000000001</v>
      </c>
      <c r="P655" s="3">
        <f t="shared" si="60"/>
        <v>95.830623306233065</v>
      </c>
      <c r="Q655" s="28">
        <f t="shared" si="64"/>
        <v>42199.410185185181</v>
      </c>
      <c r="R655" s="28">
        <f t="shared" si="61"/>
        <v>42236.410185185181</v>
      </c>
      <c r="S655" t="str">
        <f t="shared" si="65"/>
        <v>technology</v>
      </c>
      <c r="T655" t="str">
        <f t="shared" si="62"/>
        <v>wearables</v>
      </c>
    </row>
    <row r="656" spans="1:20" ht="60" x14ac:dyDescent="0.25">
      <c r="A656">
        <v>654</v>
      </c>
      <c r="B656" s="1" t="s">
        <v>655</v>
      </c>
      <c r="C656" s="1" t="s">
        <v>4764</v>
      </c>
      <c r="D656" s="3">
        <v>12000</v>
      </c>
      <c r="E656" s="3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3"/>
        <v>2.6729166666666666</v>
      </c>
      <c r="P656" s="3">
        <f t="shared" si="60"/>
        <v>31.663376110562684</v>
      </c>
      <c r="Q656" s="28">
        <f t="shared" si="64"/>
        <v>42163.748993055553</v>
      </c>
      <c r="R656" s="28">
        <f t="shared" si="61"/>
        <v>42193.748993055553</v>
      </c>
      <c r="S656" t="str">
        <f t="shared" si="65"/>
        <v>technology</v>
      </c>
      <c r="T656" t="str">
        <f t="shared" si="62"/>
        <v>wearables</v>
      </c>
    </row>
    <row r="657" spans="1:20" ht="45" x14ac:dyDescent="0.25">
      <c r="A657">
        <v>655</v>
      </c>
      <c r="B657" s="1" t="s">
        <v>656</v>
      </c>
      <c r="C657" s="1" t="s">
        <v>4765</v>
      </c>
      <c r="D657" s="3">
        <v>8000</v>
      </c>
      <c r="E657" s="3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3"/>
        <v>1.4688749999999999</v>
      </c>
      <c r="P657" s="3">
        <f t="shared" si="60"/>
        <v>42.886861313868614</v>
      </c>
      <c r="Q657" s="28">
        <f t="shared" si="64"/>
        <v>42045.748981481483</v>
      </c>
      <c r="R657" s="28">
        <f t="shared" si="61"/>
        <v>42075.707314814812</v>
      </c>
      <c r="S657" t="str">
        <f t="shared" si="65"/>
        <v>technology</v>
      </c>
      <c r="T657" t="str">
        <f t="shared" si="62"/>
        <v>wearables</v>
      </c>
    </row>
    <row r="658" spans="1:20" ht="60" x14ac:dyDescent="0.25">
      <c r="A658">
        <v>656</v>
      </c>
      <c r="B658" s="1" t="s">
        <v>657</v>
      </c>
      <c r="C658" s="1" t="s">
        <v>4766</v>
      </c>
      <c r="D658" s="3">
        <v>5000</v>
      </c>
      <c r="E658" s="3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3"/>
        <v>2.1356000000000002</v>
      </c>
      <c r="P658" s="3">
        <f t="shared" si="60"/>
        <v>122.73563218390805</v>
      </c>
      <c r="Q658" s="28">
        <f t="shared" si="64"/>
        <v>42417.596284722218</v>
      </c>
      <c r="R658" s="28">
        <f t="shared" si="61"/>
        <v>42477.554618055554</v>
      </c>
      <c r="S658" t="str">
        <f t="shared" si="65"/>
        <v>technology</v>
      </c>
      <c r="T658" t="str">
        <f t="shared" si="62"/>
        <v>wearables</v>
      </c>
    </row>
    <row r="659" spans="1:20" ht="60" x14ac:dyDescent="0.25">
      <c r="A659">
        <v>657</v>
      </c>
      <c r="B659" s="1" t="s">
        <v>658</v>
      </c>
      <c r="C659" s="1" t="s">
        <v>4767</v>
      </c>
      <c r="D659" s="3">
        <v>15000</v>
      </c>
      <c r="E659" s="3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3"/>
        <v>1.2569999999999999</v>
      </c>
      <c r="P659" s="3">
        <f t="shared" si="60"/>
        <v>190.45454545454547</v>
      </c>
      <c r="Q659" s="28">
        <f t="shared" si="64"/>
        <v>42331.637407407405</v>
      </c>
      <c r="R659" s="28">
        <f t="shared" si="61"/>
        <v>42361.637407407405</v>
      </c>
      <c r="S659" t="str">
        <f t="shared" si="65"/>
        <v>technology</v>
      </c>
      <c r="T659" t="str">
        <f t="shared" si="62"/>
        <v>wearables</v>
      </c>
    </row>
    <row r="660" spans="1:20" ht="60" x14ac:dyDescent="0.25">
      <c r="A660">
        <v>658</v>
      </c>
      <c r="B660" s="1" t="s">
        <v>659</v>
      </c>
      <c r="C660" s="1" t="s">
        <v>4768</v>
      </c>
      <c r="D660" s="3">
        <v>28888</v>
      </c>
      <c r="E660" s="3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3"/>
        <v>1.0446206037108834</v>
      </c>
      <c r="P660" s="3">
        <f t="shared" si="60"/>
        <v>109.33695652173913</v>
      </c>
      <c r="Q660" s="28">
        <f t="shared" si="64"/>
        <v>42178.952418981477</v>
      </c>
      <c r="R660" s="28">
        <f t="shared" si="61"/>
        <v>42211.541666666664</v>
      </c>
      <c r="S660" t="str">
        <f t="shared" si="65"/>
        <v>technology</v>
      </c>
      <c r="T660" t="str">
        <f t="shared" si="62"/>
        <v>wearables</v>
      </c>
    </row>
    <row r="661" spans="1:20" x14ac:dyDescent="0.25">
      <c r="A661">
        <v>659</v>
      </c>
      <c r="B661" s="1" t="s">
        <v>660</v>
      </c>
      <c r="C661" s="1" t="s">
        <v>4769</v>
      </c>
      <c r="D661" s="3">
        <v>3000</v>
      </c>
      <c r="E661" s="3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3"/>
        <v>1.0056666666666667</v>
      </c>
      <c r="P661" s="3">
        <f t="shared" si="60"/>
        <v>143.66666666666666</v>
      </c>
      <c r="Q661" s="28">
        <f t="shared" si="64"/>
        <v>42209.385358796295</v>
      </c>
      <c r="R661" s="28">
        <f t="shared" si="61"/>
        <v>42239.385358796295</v>
      </c>
      <c r="S661" t="str">
        <f t="shared" si="65"/>
        <v>technology</v>
      </c>
      <c r="T661" t="str">
        <f t="shared" si="62"/>
        <v>wearables</v>
      </c>
    </row>
    <row r="662" spans="1:20" ht="60" x14ac:dyDescent="0.25">
      <c r="A662">
        <v>660</v>
      </c>
      <c r="B662" s="1" t="s">
        <v>661</v>
      </c>
      <c r="C662" s="1" t="s">
        <v>4770</v>
      </c>
      <c r="D662" s="3">
        <v>50000</v>
      </c>
      <c r="E662" s="3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3"/>
        <v>3.058E-2</v>
      </c>
      <c r="P662" s="3">
        <f t="shared" si="60"/>
        <v>84.944444444444443</v>
      </c>
      <c r="Q662" s="28">
        <f t="shared" si="64"/>
        <v>41922.533321759256</v>
      </c>
      <c r="R662" s="28">
        <f t="shared" si="61"/>
        <v>41952.57498842592</v>
      </c>
      <c r="S662" t="str">
        <f t="shared" si="65"/>
        <v>technology</v>
      </c>
      <c r="T662" t="str">
        <f t="shared" si="62"/>
        <v>wearables</v>
      </c>
    </row>
    <row r="663" spans="1:20" ht="45" x14ac:dyDescent="0.25">
      <c r="A663">
        <v>661</v>
      </c>
      <c r="B663" s="1" t="s">
        <v>662</v>
      </c>
      <c r="C663" s="1" t="s">
        <v>4771</v>
      </c>
      <c r="D663" s="3">
        <v>10000</v>
      </c>
      <c r="E663" s="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3"/>
        <v>9.4999999999999998E-3</v>
      </c>
      <c r="P663" s="3">
        <f t="shared" si="60"/>
        <v>10.555555555555555</v>
      </c>
      <c r="Q663" s="28">
        <f t="shared" si="64"/>
        <v>42636.437025462961</v>
      </c>
      <c r="R663" s="28">
        <f t="shared" si="61"/>
        <v>42666.437025462961</v>
      </c>
      <c r="S663" t="str">
        <f t="shared" si="65"/>
        <v>technology</v>
      </c>
      <c r="T663" t="str">
        <f t="shared" si="62"/>
        <v>wearables</v>
      </c>
    </row>
    <row r="664" spans="1:20" ht="45" x14ac:dyDescent="0.25">
      <c r="A664">
        <v>662</v>
      </c>
      <c r="B664" s="1" t="s">
        <v>663</v>
      </c>
      <c r="C664" s="1" t="s">
        <v>4772</v>
      </c>
      <c r="D664" s="3">
        <v>39000</v>
      </c>
      <c r="E664" s="3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3"/>
        <v>4.0000000000000001E-3</v>
      </c>
      <c r="P664" s="3">
        <f t="shared" si="60"/>
        <v>39</v>
      </c>
      <c r="Q664" s="28">
        <f t="shared" si="64"/>
        <v>41990.229710648149</v>
      </c>
      <c r="R664" s="28">
        <f t="shared" si="61"/>
        <v>42020.229710648149</v>
      </c>
      <c r="S664" t="str">
        <f t="shared" si="65"/>
        <v>technology</v>
      </c>
      <c r="T664" t="str">
        <f t="shared" si="62"/>
        <v>wearables</v>
      </c>
    </row>
    <row r="665" spans="1:20" ht="60" x14ac:dyDescent="0.25">
      <c r="A665">
        <v>663</v>
      </c>
      <c r="B665" s="1" t="s">
        <v>664</v>
      </c>
      <c r="C665" s="1" t="s">
        <v>4773</v>
      </c>
      <c r="D665" s="3">
        <v>200000</v>
      </c>
      <c r="E665" s="3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3"/>
        <v>3.5000000000000001E-3</v>
      </c>
      <c r="P665" s="3">
        <f t="shared" si="60"/>
        <v>100</v>
      </c>
      <c r="Q665" s="28">
        <f t="shared" si="64"/>
        <v>42173.634907407402</v>
      </c>
      <c r="R665" s="28">
        <f t="shared" si="61"/>
        <v>42203.634907407402</v>
      </c>
      <c r="S665" t="str">
        <f t="shared" si="65"/>
        <v>technology</v>
      </c>
      <c r="T665" t="str">
        <f t="shared" si="62"/>
        <v>wearables</v>
      </c>
    </row>
    <row r="666" spans="1:20" ht="60" x14ac:dyDescent="0.25">
      <c r="A666">
        <v>664</v>
      </c>
      <c r="B666" s="1" t="s">
        <v>665</v>
      </c>
      <c r="C666" s="1" t="s">
        <v>4774</v>
      </c>
      <c r="D666" s="3">
        <v>12000</v>
      </c>
      <c r="E666" s="3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3"/>
        <v>7.5333333333333335E-2</v>
      </c>
      <c r="P666" s="3">
        <f t="shared" si="60"/>
        <v>31.172413793103448</v>
      </c>
      <c r="Q666" s="28">
        <f t="shared" si="64"/>
        <v>42077.458043981482</v>
      </c>
      <c r="R666" s="28">
        <f t="shared" si="61"/>
        <v>42107.458043981482</v>
      </c>
      <c r="S666" t="str">
        <f t="shared" si="65"/>
        <v>technology</v>
      </c>
      <c r="T666" t="str">
        <f t="shared" si="62"/>
        <v>wearables</v>
      </c>
    </row>
    <row r="667" spans="1:20" ht="60" x14ac:dyDescent="0.25">
      <c r="A667">
        <v>665</v>
      </c>
      <c r="B667" s="1" t="s">
        <v>666</v>
      </c>
      <c r="C667" s="1" t="s">
        <v>4775</v>
      </c>
      <c r="D667" s="3">
        <v>10000</v>
      </c>
      <c r="E667" s="3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3"/>
        <v>0.18640000000000001</v>
      </c>
      <c r="P667" s="3">
        <f t="shared" si="60"/>
        <v>155.33333333333334</v>
      </c>
      <c r="Q667" s="28">
        <f t="shared" si="64"/>
        <v>42688.503020833326</v>
      </c>
      <c r="R667" s="28">
        <f t="shared" si="61"/>
        <v>42748.503020833326</v>
      </c>
      <c r="S667" t="str">
        <f t="shared" si="65"/>
        <v>technology</v>
      </c>
      <c r="T667" t="str">
        <f t="shared" si="62"/>
        <v>wearables</v>
      </c>
    </row>
    <row r="668" spans="1:20" ht="60" x14ac:dyDescent="0.25">
      <c r="A668">
        <v>666</v>
      </c>
      <c r="B668" s="1" t="s">
        <v>667</v>
      </c>
      <c r="C668" s="1" t="s">
        <v>4776</v>
      </c>
      <c r="D668" s="3">
        <v>200000</v>
      </c>
      <c r="E668" s="3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3"/>
        <v>4.0000000000000003E-5</v>
      </c>
      <c r="P668" s="3">
        <f t="shared" si="60"/>
        <v>2</v>
      </c>
      <c r="Q668" s="28">
        <f t="shared" si="64"/>
        <v>41838.623819444445</v>
      </c>
      <c r="R668" s="28">
        <f t="shared" si="61"/>
        <v>41868.623819444438</v>
      </c>
      <c r="S668" t="str">
        <f t="shared" si="65"/>
        <v>technology</v>
      </c>
      <c r="T668" t="str">
        <f t="shared" si="62"/>
        <v>wearables</v>
      </c>
    </row>
    <row r="669" spans="1:20" ht="60" x14ac:dyDescent="0.25">
      <c r="A669">
        <v>667</v>
      </c>
      <c r="B669" s="1" t="s">
        <v>668</v>
      </c>
      <c r="C669" s="1" t="s">
        <v>4777</v>
      </c>
      <c r="D669" s="3">
        <v>50000</v>
      </c>
      <c r="E669" s="3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3"/>
        <v>0.1002</v>
      </c>
      <c r="P669" s="3">
        <f t="shared" si="60"/>
        <v>178.92857142857142</v>
      </c>
      <c r="Q669" s="28">
        <f t="shared" si="64"/>
        <v>42632.165081018517</v>
      </c>
      <c r="R669" s="28">
        <f t="shared" si="61"/>
        <v>42672.165081018517</v>
      </c>
      <c r="S669" t="str">
        <f t="shared" si="65"/>
        <v>technology</v>
      </c>
      <c r="T669" t="str">
        <f t="shared" si="62"/>
        <v>wearables</v>
      </c>
    </row>
    <row r="670" spans="1:20" ht="45" x14ac:dyDescent="0.25">
      <c r="A670">
        <v>668</v>
      </c>
      <c r="B670" s="1" t="s">
        <v>669</v>
      </c>
      <c r="C670" s="1" t="s">
        <v>4778</v>
      </c>
      <c r="D670" s="3">
        <v>15000</v>
      </c>
      <c r="E670" s="3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3"/>
        <v>4.5600000000000002E-2</v>
      </c>
      <c r="P670" s="3">
        <f t="shared" si="60"/>
        <v>27.36</v>
      </c>
      <c r="Q670" s="28">
        <f t="shared" si="64"/>
        <v>42090.622939814813</v>
      </c>
      <c r="R670" s="28">
        <f t="shared" si="61"/>
        <v>42135.622939814813</v>
      </c>
      <c r="S670" t="str">
        <f t="shared" si="65"/>
        <v>technology</v>
      </c>
      <c r="T670" t="str">
        <f t="shared" si="62"/>
        <v>wearables</v>
      </c>
    </row>
    <row r="671" spans="1:20" ht="60" x14ac:dyDescent="0.25">
      <c r="A671">
        <v>669</v>
      </c>
      <c r="B671" s="1" t="s">
        <v>670</v>
      </c>
      <c r="C671" s="1" t="s">
        <v>4779</v>
      </c>
      <c r="D671" s="3">
        <v>200000</v>
      </c>
      <c r="E671" s="3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3"/>
        <v>0.21507499999999999</v>
      </c>
      <c r="P671" s="3">
        <f t="shared" si="60"/>
        <v>1536.25</v>
      </c>
      <c r="Q671" s="28">
        <f t="shared" si="64"/>
        <v>42527.417337962957</v>
      </c>
      <c r="R671" s="28">
        <f t="shared" si="61"/>
        <v>42557.417337962957</v>
      </c>
      <c r="S671" t="str">
        <f t="shared" si="65"/>
        <v>technology</v>
      </c>
      <c r="T671" t="str">
        <f t="shared" si="62"/>
        <v>wearables</v>
      </c>
    </row>
    <row r="672" spans="1:20" ht="60" x14ac:dyDescent="0.25">
      <c r="A672">
        <v>670</v>
      </c>
      <c r="B672" s="1" t="s">
        <v>671</v>
      </c>
      <c r="C672" s="1" t="s">
        <v>4780</v>
      </c>
      <c r="D672" s="3">
        <v>90000</v>
      </c>
      <c r="E672" s="3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3"/>
        <v>0.29276666666666668</v>
      </c>
      <c r="P672" s="3">
        <f t="shared" si="60"/>
        <v>84.99677419354839</v>
      </c>
      <c r="Q672" s="28">
        <f t="shared" si="64"/>
        <v>42506.501388888886</v>
      </c>
      <c r="R672" s="28">
        <f t="shared" si="61"/>
        <v>42540.131944444445</v>
      </c>
      <c r="S672" t="str">
        <f t="shared" si="65"/>
        <v>technology</v>
      </c>
      <c r="T672" t="str">
        <f t="shared" si="62"/>
        <v>wearables</v>
      </c>
    </row>
    <row r="673" spans="1:20" ht="60" x14ac:dyDescent="0.25">
      <c r="A673">
        <v>671</v>
      </c>
      <c r="B673" s="1" t="s">
        <v>672</v>
      </c>
      <c r="C673" s="1" t="s">
        <v>4781</v>
      </c>
      <c r="D673" s="3">
        <v>30000</v>
      </c>
      <c r="E673" s="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3"/>
        <v>0.39426666666666665</v>
      </c>
      <c r="P673" s="3">
        <f t="shared" si="60"/>
        <v>788.5333333333333</v>
      </c>
      <c r="Q673" s="28">
        <f t="shared" si="64"/>
        <v>41984.484398148146</v>
      </c>
      <c r="R673" s="28">
        <f t="shared" si="61"/>
        <v>42017.958333333336</v>
      </c>
      <c r="S673" t="str">
        <f t="shared" si="65"/>
        <v>technology</v>
      </c>
      <c r="T673" t="str">
        <f t="shared" si="62"/>
        <v>wearables</v>
      </c>
    </row>
    <row r="674" spans="1:20" ht="60" x14ac:dyDescent="0.25">
      <c r="A674">
        <v>672</v>
      </c>
      <c r="B674" s="1" t="s">
        <v>673</v>
      </c>
      <c r="C674" s="1" t="s">
        <v>4782</v>
      </c>
      <c r="D674" s="3">
        <v>50000</v>
      </c>
      <c r="E674" s="3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3"/>
        <v>0.21628</v>
      </c>
      <c r="P674" s="3">
        <f t="shared" si="60"/>
        <v>50.29767441860465</v>
      </c>
      <c r="Q674" s="28">
        <f t="shared" si="64"/>
        <v>41974.011157407404</v>
      </c>
      <c r="R674" s="28">
        <f t="shared" si="61"/>
        <v>42004.999305555553</v>
      </c>
      <c r="S674" t="str">
        <f t="shared" si="65"/>
        <v>technology</v>
      </c>
      <c r="T674" t="str">
        <f t="shared" si="62"/>
        <v>wearables</v>
      </c>
    </row>
    <row r="675" spans="1:20" ht="60" x14ac:dyDescent="0.25">
      <c r="A675">
        <v>673</v>
      </c>
      <c r="B675" s="1" t="s">
        <v>674</v>
      </c>
      <c r="C675" s="1" t="s">
        <v>4783</v>
      </c>
      <c r="D675" s="3">
        <v>100000</v>
      </c>
      <c r="E675" s="3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3"/>
        <v>2.0500000000000002E-3</v>
      </c>
      <c r="P675" s="3">
        <f t="shared" si="60"/>
        <v>68.333333333333329</v>
      </c>
      <c r="Q675" s="28">
        <f t="shared" si="64"/>
        <v>41838.6321412037</v>
      </c>
      <c r="R675" s="28">
        <f t="shared" si="61"/>
        <v>41883.6321412037</v>
      </c>
      <c r="S675" t="str">
        <f t="shared" si="65"/>
        <v>technology</v>
      </c>
      <c r="T675" t="str">
        <f t="shared" si="62"/>
        <v>wearables</v>
      </c>
    </row>
    <row r="676" spans="1:20" ht="30" x14ac:dyDescent="0.25">
      <c r="A676">
        <v>674</v>
      </c>
      <c r="B676" s="1" t="s">
        <v>675</v>
      </c>
      <c r="C676" s="1" t="s">
        <v>4784</v>
      </c>
      <c r="D676" s="3">
        <v>50000</v>
      </c>
      <c r="E676" s="3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3"/>
        <v>2.9999999999999997E-4</v>
      </c>
      <c r="P676" s="3">
        <f t="shared" si="60"/>
        <v>7.5</v>
      </c>
      <c r="Q676" s="28">
        <f t="shared" si="64"/>
        <v>41802.907719907402</v>
      </c>
      <c r="R676" s="28">
        <f t="shared" si="61"/>
        <v>41862.907719907402</v>
      </c>
      <c r="S676" t="str">
        <f t="shared" si="65"/>
        <v>technology</v>
      </c>
      <c r="T676" t="str">
        <f t="shared" si="62"/>
        <v>wearables</v>
      </c>
    </row>
    <row r="677" spans="1:20" ht="60" x14ac:dyDescent="0.25">
      <c r="A677">
        <v>675</v>
      </c>
      <c r="B677" s="1" t="s">
        <v>676</v>
      </c>
      <c r="C677" s="1" t="s">
        <v>4785</v>
      </c>
      <c r="D677" s="3">
        <v>6000</v>
      </c>
      <c r="E677" s="3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3"/>
        <v>0.14849999999999999</v>
      </c>
      <c r="P677" s="3">
        <f t="shared" si="60"/>
        <v>34.269230769230766</v>
      </c>
      <c r="Q677" s="28">
        <f t="shared" si="64"/>
        <v>41975.722268518519</v>
      </c>
      <c r="R677" s="28">
        <f t="shared" si="61"/>
        <v>42005.082638888889</v>
      </c>
      <c r="S677" t="str">
        <f t="shared" si="65"/>
        <v>technology</v>
      </c>
      <c r="T677" t="str">
        <f t="shared" si="62"/>
        <v>wearables</v>
      </c>
    </row>
    <row r="678" spans="1:20" ht="60" x14ac:dyDescent="0.25">
      <c r="A678">
        <v>676</v>
      </c>
      <c r="B678" s="1" t="s">
        <v>677</v>
      </c>
      <c r="C678" s="1" t="s">
        <v>4786</v>
      </c>
      <c r="D678" s="3">
        <v>100000</v>
      </c>
      <c r="E678" s="3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3"/>
        <v>1.4710000000000001E-2</v>
      </c>
      <c r="P678" s="3">
        <f t="shared" si="60"/>
        <v>61.291666666666664</v>
      </c>
      <c r="Q678" s="28">
        <f t="shared" si="64"/>
        <v>42012.559965277782</v>
      </c>
      <c r="R678" s="28">
        <f t="shared" si="61"/>
        <v>42042.559965277775</v>
      </c>
      <c r="S678" t="str">
        <f t="shared" si="65"/>
        <v>technology</v>
      </c>
      <c r="T678" t="str">
        <f t="shared" si="62"/>
        <v>wearables</v>
      </c>
    </row>
    <row r="679" spans="1:20" ht="75" x14ac:dyDescent="0.25">
      <c r="A679">
        <v>677</v>
      </c>
      <c r="B679" s="1" t="s">
        <v>678</v>
      </c>
      <c r="C679" s="1" t="s">
        <v>4787</v>
      </c>
      <c r="D679" s="3">
        <v>50000</v>
      </c>
      <c r="E679" s="3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3"/>
        <v>0.25584000000000001</v>
      </c>
      <c r="P679" s="3">
        <f t="shared" si="60"/>
        <v>133.25</v>
      </c>
      <c r="Q679" s="28">
        <f t="shared" si="64"/>
        <v>42504.195543981477</v>
      </c>
      <c r="R679" s="28">
        <f t="shared" si="61"/>
        <v>42549.195543981477</v>
      </c>
      <c r="S679" t="str">
        <f t="shared" si="65"/>
        <v>technology</v>
      </c>
      <c r="T679" t="str">
        <f t="shared" si="62"/>
        <v>wearables</v>
      </c>
    </row>
    <row r="680" spans="1:20" ht="60" x14ac:dyDescent="0.25">
      <c r="A680">
        <v>678</v>
      </c>
      <c r="B680" s="1" t="s">
        <v>679</v>
      </c>
      <c r="C680" s="1" t="s">
        <v>4788</v>
      </c>
      <c r="D680" s="3">
        <v>29000</v>
      </c>
      <c r="E680" s="3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3"/>
        <v>3.8206896551724136E-2</v>
      </c>
      <c r="P680" s="3">
        <f t="shared" si="60"/>
        <v>65.17647058823529</v>
      </c>
      <c r="Q680" s="28">
        <f t="shared" si="64"/>
        <v>42481.168263888881</v>
      </c>
      <c r="R680" s="28">
        <f t="shared" si="61"/>
        <v>42511.168263888881</v>
      </c>
      <c r="S680" t="str">
        <f t="shared" si="65"/>
        <v>technology</v>
      </c>
      <c r="T680" t="str">
        <f t="shared" si="62"/>
        <v>wearables</v>
      </c>
    </row>
    <row r="681" spans="1:20" ht="60" x14ac:dyDescent="0.25">
      <c r="A681">
        <v>679</v>
      </c>
      <c r="B681" s="1" t="s">
        <v>680</v>
      </c>
      <c r="C681" s="1" t="s">
        <v>4789</v>
      </c>
      <c r="D681" s="3">
        <v>57000</v>
      </c>
      <c r="E681" s="3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3"/>
        <v>0.15485964912280703</v>
      </c>
      <c r="P681" s="3">
        <f t="shared" si="60"/>
        <v>93.90425531914893</v>
      </c>
      <c r="Q681" s="28">
        <f t="shared" si="64"/>
        <v>42556.487372685187</v>
      </c>
      <c r="R681" s="28">
        <f t="shared" si="61"/>
        <v>42616.487372685187</v>
      </c>
      <c r="S681" t="str">
        <f t="shared" si="65"/>
        <v>technology</v>
      </c>
      <c r="T681" t="str">
        <f t="shared" si="62"/>
        <v>wearables</v>
      </c>
    </row>
    <row r="682" spans="1:20" ht="60" x14ac:dyDescent="0.25">
      <c r="A682">
        <v>680</v>
      </c>
      <c r="B682" s="1" t="s">
        <v>681</v>
      </c>
      <c r="C682" s="1" t="s">
        <v>4790</v>
      </c>
      <c r="D682" s="3">
        <v>75000</v>
      </c>
      <c r="E682" s="3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3"/>
        <v>0.25912000000000002</v>
      </c>
      <c r="P682" s="3">
        <f t="shared" si="60"/>
        <v>150.65116279069767</v>
      </c>
      <c r="Q682" s="28">
        <f t="shared" si="64"/>
        <v>41864.293182870366</v>
      </c>
      <c r="R682" s="28">
        <f t="shared" si="61"/>
        <v>41899.293182870366</v>
      </c>
      <c r="S682" t="str">
        <f t="shared" si="65"/>
        <v>technology</v>
      </c>
      <c r="T682" t="str">
        <f t="shared" si="62"/>
        <v>wearables</v>
      </c>
    </row>
    <row r="683" spans="1:20" ht="60" x14ac:dyDescent="0.25">
      <c r="A683">
        <v>681</v>
      </c>
      <c r="B683" s="1" t="s">
        <v>682</v>
      </c>
      <c r="C683" s="1" t="s">
        <v>4791</v>
      </c>
      <c r="D683" s="3">
        <v>2500</v>
      </c>
      <c r="E683" s="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3"/>
        <v>4.0000000000000002E-4</v>
      </c>
      <c r="P683" s="3">
        <f t="shared" si="60"/>
        <v>1</v>
      </c>
      <c r="Q683" s="28">
        <f t="shared" si="64"/>
        <v>42639.597268518519</v>
      </c>
      <c r="R683" s="28">
        <f t="shared" si="61"/>
        <v>42669.597268518519</v>
      </c>
      <c r="S683" t="str">
        <f t="shared" si="65"/>
        <v>technology</v>
      </c>
      <c r="T683" t="str">
        <f t="shared" si="62"/>
        <v>wearables</v>
      </c>
    </row>
    <row r="684" spans="1:20" ht="45" x14ac:dyDescent="0.25">
      <c r="A684">
        <v>682</v>
      </c>
      <c r="B684" s="1" t="s">
        <v>683</v>
      </c>
      <c r="C684" s="1" t="s">
        <v>4792</v>
      </c>
      <c r="D684" s="3">
        <v>50000</v>
      </c>
      <c r="E684" s="3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3"/>
        <v>1.06E-3</v>
      </c>
      <c r="P684" s="3">
        <f t="shared" si="60"/>
        <v>13.25</v>
      </c>
      <c r="Q684" s="28">
        <f t="shared" si="64"/>
        <v>42778.556967592587</v>
      </c>
      <c r="R684" s="28">
        <f t="shared" si="61"/>
        <v>42808.515300925923</v>
      </c>
      <c r="S684" t="str">
        <f t="shared" si="65"/>
        <v>technology</v>
      </c>
      <c r="T684" t="str">
        <f t="shared" si="62"/>
        <v>wearables</v>
      </c>
    </row>
    <row r="685" spans="1:20" ht="60" x14ac:dyDescent="0.25">
      <c r="A685">
        <v>683</v>
      </c>
      <c r="B685" s="1" t="s">
        <v>684</v>
      </c>
      <c r="C685" s="1" t="s">
        <v>4793</v>
      </c>
      <c r="D685" s="3">
        <v>35000</v>
      </c>
      <c r="E685" s="3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3"/>
        <v>8.5142857142857138E-3</v>
      </c>
      <c r="P685" s="3">
        <f t="shared" si="60"/>
        <v>99.333333333333329</v>
      </c>
      <c r="Q685" s="28">
        <f t="shared" si="64"/>
        <v>42634.691712962966</v>
      </c>
      <c r="R685" s="28">
        <f t="shared" si="61"/>
        <v>42674.691712962966</v>
      </c>
      <c r="S685" t="str">
        <f t="shared" si="65"/>
        <v>technology</v>
      </c>
      <c r="T685" t="str">
        <f t="shared" si="62"/>
        <v>wearables</v>
      </c>
    </row>
    <row r="686" spans="1:20" ht="30" x14ac:dyDescent="0.25">
      <c r="A686">
        <v>684</v>
      </c>
      <c r="B686" s="1" t="s">
        <v>685</v>
      </c>
      <c r="C686" s="1" t="s">
        <v>4794</v>
      </c>
      <c r="D686" s="3">
        <v>320000</v>
      </c>
      <c r="E686" s="3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3"/>
        <v>7.4837500000000001E-2</v>
      </c>
      <c r="P686" s="3">
        <f t="shared" si="60"/>
        <v>177.39259259259259</v>
      </c>
      <c r="Q686" s="28">
        <f t="shared" si="64"/>
        <v>41809.26494212963</v>
      </c>
      <c r="R686" s="28">
        <f t="shared" si="61"/>
        <v>41844.916666666664</v>
      </c>
      <c r="S686" t="str">
        <f t="shared" si="65"/>
        <v>technology</v>
      </c>
      <c r="T686" t="str">
        <f t="shared" si="62"/>
        <v>wearables</v>
      </c>
    </row>
    <row r="687" spans="1:20" ht="60" x14ac:dyDescent="0.25">
      <c r="A687">
        <v>685</v>
      </c>
      <c r="B687" s="1" t="s">
        <v>686</v>
      </c>
      <c r="C687" s="1" t="s">
        <v>4795</v>
      </c>
      <c r="D687" s="3">
        <v>2000</v>
      </c>
      <c r="E687" s="3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3"/>
        <v>0.27650000000000002</v>
      </c>
      <c r="P687" s="3">
        <f t="shared" si="60"/>
        <v>55.3</v>
      </c>
      <c r="Q687" s="28">
        <f t="shared" si="64"/>
        <v>41971.658240740733</v>
      </c>
      <c r="R687" s="28">
        <f t="shared" si="61"/>
        <v>42016.658240740733</v>
      </c>
      <c r="S687" t="str">
        <f t="shared" si="65"/>
        <v>technology</v>
      </c>
      <c r="T687" t="str">
        <f t="shared" si="62"/>
        <v>wearables</v>
      </c>
    </row>
    <row r="688" spans="1:20" ht="60" x14ac:dyDescent="0.25">
      <c r="A688">
        <v>686</v>
      </c>
      <c r="B688" s="1" t="s">
        <v>687</v>
      </c>
      <c r="C688" s="1" t="s">
        <v>4796</v>
      </c>
      <c r="D688" s="3">
        <v>500000</v>
      </c>
      <c r="E688" s="3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3"/>
        <v>0</v>
      </c>
      <c r="P688" s="3">
        <f t="shared" si="60"/>
        <v>0</v>
      </c>
      <c r="Q688" s="28">
        <f t="shared" si="64"/>
        <v>42189.464930555558</v>
      </c>
      <c r="R688" s="28">
        <f t="shared" si="61"/>
        <v>42219.464930555558</v>
      </c>
      <c r="S688" t="str">
        <f t="shared" si="65"/>
        <v>technology</v>
      </c>
      <c r="T688" t="str">
        <f t="shared" si="62"/>
        <v>wearables</v>
      </c>
    </row>
    <row r="689" spans="1:20" ht="60" x14ac:dyDescent="0.25">
      <c r="A689">
        <v>687</v>
      </c>
      <c r="B689" s="1" t="s">
        <v>688</v>
      </c>
      <c r="C689" s="1" t="s">
        <v>4797</v>
      </c>
      <c r="D689" s="3">
        <v>100000</v>
      </c>
      <c r="E689" s="3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3"/>
        <v>3.5499999999999997E-2</v>
      </c>
      <c r="P689" s="3">
        <f t="shared" si="60"/>
        <v>591.66666666666663</v>
      </c>
      <c r="Q689" s="28">
        <f t="shared" si="64"/>
        <v>42711.542280092595</v>
      </c>
      <c r="R689" s="28">
        <f t="shared" si="61"/>
        <v>42771.542280092595</v>
      </c>
      <c r="S689" t="str">
        <f t="shared" si="65"/>
        <v>technology</v>
      </c>
      <c r="T689" t="str">
        <f t="shared" si="62"/>
        <v>wearables</v>
      </c>
    </row>
    <row r="690" spans="1:20" ht="60" x14ac:dyDescent="0.25">
      <c r="A690">
        <v>688</v>
      </c>
      <c r="B690" s="1" t="s">
        <v>689</v>
      </c>
      <c r="C690" s="1" t="s">
        <v>4798</v>
      </c>
      <c r="D690" s="3">
        <v>20000</v>
      </c>
      <c r="E690" s="3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3"/>
        <v>0.72989999999999999</v>
      </c>
      <c r="P690" s="3">
        <f t="shared" si="60"/>
        <v>405.5</v>
      </c>
      <c r="Q690" s="28">
        <f t="shared" si="64"/>
        <v>42261.896446759252</v>
      </c>
      <c r="R690" s="28">
        <f t="shared" si="61"/>
        <v>42291.896446759252</v>
      </c>
      <c r="S690" t="str">
        <f t="shared" si="65"/>
        <v>technology</v>
      </c>
      <c r="T690" t="str">
        <f t="shared" si="62"/>
        <v>wearables</v>
      </c>
    </row>
    <row r="691" spans="1:20" ht="60" x14ac:dyDescent="0.25">
      <c r="A691">
        <v>689</v>
      </c>
      <c r="B691" s="1" t="s">
        <v>690</v>
      </c>
      <c r="C691" s="1" t="s">
        <v>4799</v>
      </c>
      <c r="D691" s="3">
        <v>200000</v>
      </c>
      <c r="E691" s="3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3"/>
        <v>0.57648750000000004</v>
      </c>
      <c r="P691" s="3">
        <f t="shared" si="60"/>
        <v>343.14732142857144</v>
      </c>
      <c r="Q691" s="28">
        <f t="shared" si="64"/>
        <v>42675.459456018514</v>
      </c>
      <c r="R691" s="28">
        <f t="shared" si="61"/>
        <v>42711.999305555553</v>
      </c>
      <c r="S691" t="str">
        <f t="shared" si="65"/>
        <v>technology</v>
      </c>
      <c r="T691" t="str">
        <f t="shared" si="62"/>
        <v>wearables</v>
      </c>
    </row>
    <row r="692" spans="1:20" ht="30" x14ac:dyDescent="0.25">
      <c r="A692">
        <v>690</v>
      </c>
      <c r="B692" s="1" t="s">
        <v>691</v>
      </c>
      <c r="C692" s="1" t="s">
        <v>4800</v>
      </c>
      <c r="D692" s="3">
        <v>20000</v>
      </c>
      <c r="E692" s="3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3"/>
        <v>0.1234</v>
      </c>
      <c r="P692" s="3">
        <f t="shared" si="60"/>
        <v>72.588235294117652</v>
      </c>
      <c r="Q692" s="28">
        <f t="shared" si="64"/>
        <v>42579.426400462959</v>
      </c>
      <c r="R692" s="28">
        <f t="shared" si="61"/>
        <v>42622.041666666664</v>
      </c>
      <c r="S692" t="str">
        <f t="shared" si="65"/>
        <v>technology</v>
      </c>
      <c r="T692" t="str">
        <f t="shared" si="62"/>
        <v>wearables</v>
      </c>
    </row>
    <row r="693" spans="1:20" ht="45" x14ac:dyDescent="0.25">
      <c r="A693">
        <v>691</v>
      </c>
      <c r="B693" s="1" t="s">
        <v>692</v>
      </c>
      <c r="C693" s="1" t="s">
        <v>4801</v>
      </c>
      <c r="D693" s="3">
        <v>50000</v>
      </c>
      <c r="E693" s="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3"/>
        <v>5.1999999999999998E-3</v>
      </c>
      <c r="P693" s="3">
        <f t="shared" si="60"/>
        <v>26</v>
      </c>
      <c r="Q693" s="28">
        <f t="shared" si="64"/>
        <v>42157.819976851846</v>
      </c>
      <c r="R693" s="28">
        <f t="shared" si="61"/>
        <v>42185.819976851846</v>
      </c>
      <c r="S693" t="str">
        <f t="shared" si="65"/>
        <v>technology</v>
      </c>
      <c r="T693" t="str">
        <f t="shared" si="62"/>
        <v>wearables</v>
      </c>
    </row>
    <row r="694" spans="1:20" ht="60" x14ac:dyDescent="0.25">
      <c r="A694">
        <v>692</v>
      </c>
      <c r="B694" s="1" t="s">
        <v>693</v>
      </c>
      <c r="C694" s="1" t="s">
        <v>4802</v>
      </c>
      <c r="D694" s="3">
        <v>20000</v>
      </c>
      <c r="E694" s="3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3"/>
        <v>6.5299999999999997E-2</v>
      </c>
      <c r="P694" s="3">
        <f t="shared" si="60"/>
        <v>6.4975124378109452</v>
      </c>
      <c r="Q694" s="28">
        <f t="shared" si="64"/>
        <v>42696.167395833334</v>
      </c>
      <c r="R694" s="28">
        <f t="shared" si="61"/>
        <v>42726.167395833334</v>
      </c>
      <c r="S694" t="str">
        <f t="shared" si="65"/>
        <v>technology</v>
      </c>
      <c r="T694" t="str">
        <f t="shared" si="62"/>
        <v>wearables</v>
      </c>
    </row>
    <row r="695" spans="1:20" ht="45" x14ac:dyDescent="0.25">
      <c r="A695">
        <v>693</v>
      </c>
      <c r="B695" s="1" t="s">
        <v>694</v>
      </c>
      <c r="C695" s="1" t="s">
        <v>4803</v>
      </c>
      <c r="D695" s="3">
        <v>100000</v>
      </c>
      <c r="E695" s="3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3"/>
        <v>0.35338000000000003</v>
      </c>
      <c r="P695" s="3">
        <f t="shared" si="60"/>
        <v>119.38513513513513</v>
      </c>
      <c r="Q695" s="28">
        <f t="shared" si="64"/>
        <v>42094.599849537037</v>
      </c>
      <c r="R695" s="28">
        <f t="shared" si="61"/>
        <v>42124.599849537037</v>
      </c>
      <c r="S695" t="str">
        <f t="shared" si="65"/>
        <v>technology</v>
      </c>
      <c r="T695" t="str">
        <f t="shared" si="62"/>
        <v>wearables</v>
      </c>
    </row>
    <row r="696" spans="1:20" ht="60" x14ac:dyDescent="0.25">
      <c r="A696">
        <v>694</v>
      </c>
      <c r="B696" s="1" t="s">
        <v>695</v>
      </c>
      <c r="C696" s="1" t="s">
        <v>4804</v>
      </c>
      <c r="D696" s="3">
        <v>150000</v>
      </c>
      <c r="E696" s="3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3"/>
        <v>3.933333333333333E-3</v>
      </c>
      <c r="P696" s="3">
        <f t="shared" si="60"/>
        <v>84.285714285714292</v>
      </c>
      <c r="Q696" s="28">
        <f t="shared" si="64"/>
        <v>42737.455543981479</v>
      </c>
      <c r="R696" s="28">
        <f t="shared" si="61"/>
        <v>42767.455543981479</v>
      </c>
      <c r="S696" t="str">
        <f t="shared" si="65"/>
        <v>technology</v>
      </c>
      <c r="T696" t="str">
        <f t="shared" si="62"/>
        <v>wearables</v>
      </c>
    </row>
    <row r="697" spans="1:20" ht="60" x14ac:dyDescent="0.25">
      <c r="A697">
        <v>695</v>
      </c>
      <c r="B697" s="1" t="s">
        <v>696</v>
      </c>
      <c r="C697" s="1" t="s">
        <v>4805</v>
      </c>
      <c r="D697" s="3">
        <v>60000</v>
      </c>
      <c r="E697" s="3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3"/>
        <v>1.06E-2</v>
      </c>
      <c r="P697" s="3">
        <f t="shared" si="60"/>
        <v>90.857142857142861</v>
      </c>
      <c r="Q697" s="28">
        <f t="shared" si="64"/>
        <v>41913.312731481477</v>
      </c>
      <c r="R697" s="28">
        <f t="shared" si="61"/>
        <v>41943.312731481477</v>
      </c>
      <c r="S697" t="str">
        <f t="shared" si="65"/>
        <v>technology</v>
      </c>
      <c r="T697" t="str">
        <f t="shared" si="62"/>
        <v>wearables</v>
      </c>
    </row>
    <row r="698" spans="1:20" ht="30" x14ac:dyDescent="0.25">
      <c r="A698">
        <v>696</v>
      </c>
      <c r="B698" s="1" t="s">
        <v>697</v>
      </c>
      <c r="C698" s="1" t="s">
        <v>4806</v>
      </c>
      <c r="D698" s="3">
        <v>175000</v>
      </c>
      <c r="E698" s="3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3"/>
        <v>5.7142857142857145E-6</v>
      </c>
      <c r="P698" s="3">
        <f t="shared" si="60"/>
        <v>1</v>
      </c>
      <c r="Q698" s="28">
        <f t="shared" si="64"/>
        <v>41815.718773148146</v>
      </c>
      <c r="R698" s="28">
        <f t="shared" si="61"/>
        <v>41845.718773148146</v>
      </c>
      <c r="S698" t="str">
        <f t="shared" si="65"/>
        <v>technology</v>
      </c>
      <c r="T698" t="str">
        <f t="shared" si="62"/>
        <v>wearables</v>
      </c>
    </row>
    <row r="699" spans="1:20" ht="60" x14ac:dyDescent="0.25">
      <c r="A699">
        <v>697</v>
      </c>
      <c r="B699" s="1" t="s">
        <v>698</v>
      </c>
      <c r="C699" s="1" t="s">
        <v>4807</v>
      </c>
      <c r="D699" s="3">
        <v>5000</v>
      </c>
      <c r="E699" s="3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3"/>
        <v>0.46379999999999999</v>
      </c>
      <c r="P699" s="3">
        <f t="shared" si="60"/>
        <v>20.342105263157894</v>
      </c>
      <c r="Q699" s="28">
        <f t="shared" si="64"/>
        <v>42388.314687500002</v>
      </c>
      <c r="R699" s="28">
        <f t="shared" si="61"/>
        <v>42403.314687500002</v>
      </c>
      <c r="S699" t="str">
        <f t="shared" si="65"/>
        <v>technology</v>
      </c>
      <c r="T699" t="str">
        <f t="shared" si="62"/>
        <v>wearables</v>
      </c>
    </row>
    <row r="700" spans="1:20" ht="60" x14ac:dyDescent="0.25">
      <c r="A700">
        <v>698</v>
      </c>
      <c r="B700" s="1" t="s">
        <v>699</v>
      </c>
      <c r="C700" s="1" t="s">
        <v>4808</v>
      </c>
      <c r="D700" s="3">
        <v>100000</v>
      </c>
      <c r="E700" s="3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3"/>
        <v>0.15390000000000001</v>
      </c>
      <c r="P700" s="3">
        <f t="shared" si="60"/>
        <v>530.68965517241384</v>
      </c>
      <c r="Q700" s="28">
        <f t="shared" si="64"/>
        <v>41866.72274305555</v>
      </c>
      <c r="R700" s="28">
        <f t="shared" si="61"/>
        <v>41899.875</v>
      </c>
      <c r="S700" t="str">
        <f t="shared" si="65"/>
        <v>technology</v>
      </c>
      <c r="T700" t="str">
        <f t="shared" si="62"/>
        <v>wearables</v>
      </c>
    </row>
    <row r="701" spans="1:20" ht="60" x14ac:dyDescent="0.25">
      <c r="A701">
        <v>699</v>
      </c>
      <c r="B701" s="1" t="s">
        <v>700</v>
      </c>
      <c r="C701" s="1" t="s">
        <v>4809</v>
      </c>
      <c r="D701" s="3">
        <v>130000</v>
      </c>
      <c r="E701" s="3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3"/>
        <v>0.824221076923077</v>
      </c>
      <c r="P701" s="3">
        <f t="shared" si="60"/>
        <v>120.39184269662923</v>
      </c>
      <c r="Q701" s="28">
        <f t="shared" si="64"/>
        <v>41563.277175925927</v>
      </c>
      <c r="R701" s="28">
        <f t="shared" si="61"/>
        <v>41600.458333333328</v>
      </c>
      <c r="S701" t="str">
        <f t="shared" si="65"/>
        <v>technology</v>
      </c>
      <c r="T701" t="str">
        <f t="shared" si="62"/>
        <v>wearables</v>
      </c>
    </row>
    <row r="702" spans="1:20" ht="60" x14ac:dyDescent="0.25">
      <c r="A702">
        <v>700</v>
      </c>
      <c r="B702" s="1" t="s">
        <v>701</v>
      </c>
      <c r="C702" s="1" t="s">
        <v>4810</v>
      </c>
      <c r="D702" s="3">
        <v>15000</v>
      </c>
      <c r="E702" s="3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3"/>
        <v>2.6866666666666667E-2</v>
      </c>
      <c r="P702" s="3">
        <f t="shared" si="60"/>
        <v>13</v>
      </c>
      <c r="Q702" s="28">
        <f t="shared" si="64"/>
        <v>42715.480104166665</v>
      </c>
      <c r="R702" s="28">
        <f t="shared" si="61"/>
        <v>42745.480104166665</v>
      </c>
      <c r="S702" t="str">
        <f t="shared" si="65"/>
        <v>technology</v>
      </c>
      <c r="T702" t="str">
        <f t="shared" si="62"/>
        <v>wearables</v>
      </c>
    </row>
    <row r="703" spans="1:20" ht="60" x14ac:dyDescent="0.25">
      <c r="A703">
        <v>701</v>
      </c>
      <c r="B703" s="1" t="s">
        <v>702</v>
      </c>
      <c r="C703" s="1" t="s">
        <v>4811</v>
      </c>
      <c r="D703" s="3">
        <v>23000</v>
      </c>
      <c r="E703" s="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3"/>
        <v>0.26600000000000001</v>
      </c>
      <c r="P703" s="3">
        <f t="shared" si="60"/>
        <v>291.33333333333331</v>
      </c>
      <c r="Q703" s="28">
        <f t="shared" si="64"/>
        <v>41813.454629629625</v>
      </c>
      <c r="R703" s="28">
        <f t="shared" si="61"/>
        <v>41843.454629629625</v>
      </c>
      <c r="S703" t="str">
        <f t="shared" si="65"/>
        <v>technology</v>
      </c>
      <c r="T703" t="str">
        <f t="shared" si="62"/>
        <v>wearables</v>
      </c>
    </row>
    <row r="704" spans="1:20" ht="60" x14ac:dyDescent="0.25">
      <c r="A704">
        <v>702</v>
      </c>
      <c r="B704" s="1" t="s">
        <v>703</v>
      </c>
      <c r="C704" s="1" t="s">
        <v>4812</v>
      </c>
      <c r="D704" s="3">
        <v>15000</v>
      </c>
      <c r="E704" s="3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3"/>
        <v>0.30813400000000002</v>
      </c>
      <c r="P704" s="3">
        <f t="shared" si="60"/>
        <v>124.9191891891892</v>
      </c>
      <c r="Q704" s="28">
        <f t="shared" si="64"/>
        <v>42668.518368055556</v>
      </c>
      <c r="R704" s="28">
        <f t="shared" si="61"/>
        <v>42698.560034722221</v>
      </c>
      <c r="S704" t="str">
        <f t="shared" si="65"/>
        <v>technology</v>
      </c>
      <c r="T704" t="str">
        <f t="shared" si="62"/>
        <v>wearables</v>
      </c>
    </row>
    <row r="705" spans="1:20" ht="45" x14ac:dyDescent="0.25">
      <c r="A705">
        <v>703</v>
      </c>
      <c r="B705" s="1" t="s">
        <v>704</v>
      </c>
      <c r="C705" s="1" t="s">
        <v>4813</v>
      </c>
      <c r="D705" s="3">
        <v>15000</v>
      </c>
      <c r="E705" s="3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3"/>
        <v>5.5800000000000002E-2</v>
      </c>
      <c r="P705" s="3">
        <f t="shared" si="60"/>
        <v>119.57142857142857</v>
      </c>
      <c r="Q705" s="28">
        <f t="shared" si="64"/>
        <v>42711.742465277777</v>
      </c>
      <c r="R705" s="28">
        <f t="shared" si="61"/>
        <v>42766.772222222215</v>
      </c>
      <c r="S705" t="str">
        <f t="shared" si="65"/>
        <v>technology</v>
      </c>
      <c r="T705" t="str">
        <f t="shared" si="62"/>
        <v>wearables</v>
      </c>
    </row>
    <row r="706" spans="1:20" ht="45" x14ac:dyDescent="0.25">
      <c r="A706">
        <v>704</v>
      </c>
      <c r="B706" s="1" t="s">
        <v>705</v>
      </c>
      <c r="C706" s="1" t="s">
        <v>4814</v>
      </c>
      <c r="D706" s="3">
        <v>55000</v>
      </c>
      <c r="E706" s="3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3"/>
        <v>8.7454545454545458E-3</v>
      </c>
      <c r="P706" s="3">
        <f t="shared" si="60"/>
        <v>120.25</v>
      </c>
      <c r="Q706" s="28">
        <f t="shared" si="64"/>
        <v>42725.984583333331</v>
      </c>
      <c r="R706" s="28">
        <f t="shared" si="61"/>
        <v>42785.984583333331</v>
      </c>
      <c r="S706" t="str">
        <f t="shared" si="65"/>
        <v>technology</v>
      </c>
      <c r="T706" t="str">
        <f t="shared" si="62"/>
        <v>wearables</v>
      </c>
    </row>
    <row r="707" spans="1:20" ht="30" x14ac:dyDescent="0.25">
      <c r="A707">
        <v>705</v>
      </c>
      <c r="B707" s="1" t="s">
        <v>706</v>
      </c>
      <c r="C707" s="1" t="s">
        <v>4815</v>
      </c>
      <c r="D707" s="3">
        <v>100000</v>
      </c>
      <c r="E707" s="3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63"/>
        <v>9.7699999999999992E-3</v>
      </c>
      <c r="P707" s="3">
        <f t="shared" ref="P707:P770" si="66">IFERROR(E707/L707,0)</f>
        <v>195.4</v>
      </c>
      <c r="Q707" s="28">
        <f t="shared" si="64"/>
        <v>42726.283310185179</v>
      </c>
      <c r="R707" s="28">
        <f t="shared" ref="R707:R770" si="67">(I707/86400)+25569+(-5/24)</f>
        <v>42756.283310185179</v>
      </c>
      <c r="S707" t="str">
        <f t="shared" si="65"/>
        <v>technology</v>
      </c>
      <c r="T707" t="str">
        <f t="shared" ref="T707:T770" si="68">RIGHT(N707,LEN(N707)-FIND("/",N707))</f>
        <v>wearables</v>
      </c>
    </row>
    <row r="708" spans="1:20" ht="60" x14ac:dyDescent="0.25">
      <c r="A708">
        <v>706</v>
      </c>
      <c r="B708" s="1" t="s">
        <v>707</v>
      </c>
      <c r="C708" s="1" t="s">
        <v>4816</v>
      </c>
      <c r="D708" s="3">
        <v>100000</v>
      </c>
      <c r="E708" s="3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ref="O708:O771" si="69">E708/D708</f>
        <v>0</v>
      </c>
      <c r="P708" s="3">
        <f t="shared" si="66"/>
        <v>0</v>
      </c>
      <c r="Q708" s="28">
        <f t="shared" ref="Q708:Q771" si="70">(((J708/60)/60)/24)+DATE(1970,1,1)+(-5/24)</f>
        <v>42676.786840277775</v>
      </c>
      <c r="R708" s="28">
        <f t="shared" si="67"/>
        <v>42718.568749999999</v>
      </c>
      <c r="S708" t="str">
        <f t="shared" ref="S708:S771" si="71">LEFT(N:N,FIND("/",N708)-1)</f>
        <v>technology</v>
      </c>
      <c r="T708" t="str">
        <f t="shared" si="68"/>
        <v>wearables</v>
      </c>
    </row>
    <row r="709" spans="1:20" ht="60" x14ac:dyDescent="0.25">
      <c r="A709">
        <v>707</v>
      </c>
      <c r="B709" s="1" t="s">
        <v>708</v>
      </c>
      <c r="C709" s="1" t="s">
        <v>4817</v>
      </c>
      <c r="D709" s="3">
        <v>68000</v>
      </c>
      <c r="E709" s="3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9"/>
        <v>0.78927352941176465</v>
      </c>
      <c r="P709" s="3">
        <f t="shared" si="66"/>
        <v>117.69868421052631</v>
      </c>
      <c r="Q709" s="28">
        <f t="shared" si="70"/>
        <v>42696.45517361111</v>
      </c>
      <c r="R709" s="28">
        <f t="shared" si="67"/>
        <v>42736.45517361111</v>
      </c>
      <c r="S709" t="str">
        <f t="shared" si="71"/>
        <v>technology</v>
      </c>
      <c r="T709" t="str">
        <f t="shared" si="68"/>
        <v>wearables</v>
      </c>
    </row>
    <row r="710" spans="1:20" ht="60" x14ac:dyDescent="0.25">
      <c r="A710">
        <v>708</v>
      </c>
      <c r="B710" s="1" t="s">
        <v>709</v>
      </c>
      <c r="C710" s="1" t="s">
        <v>4818</v>
      </c>
      <c r="D710" s="3">
        <v>40000</v>
      </c>
      <c r="E710" s="3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9"/>
        <v>0.22092500000000001</v>
      </c>
      <c r="P710" s="3">
        <f t="shared" si="66"/>
        <v>23.948509485094849</v>
      </c>
      <c r="Q710" s="28">
        <f t="shared" si="70"/>
        <v>41835.372685185182</v>
      </c>
      <c r="R710" s="28">
        <f t="shared" si="67"/>
        <v>41895.372685185182</v>
      </c>
      <c r="S710" t="str">
        <f t="shared" si="71"/>
        <v>technology</v>
      </c>
      <c r="T710" t="str">
        <f t="shared" si="68"/>
        <v>wearables</v>
      </c>
    </row>
    <row r="711" spans="1:20" ht="30" x14ac:dyDescent="0.25">
      <c r="A711">
        <v>709</v>
      </c>
      <c r="B711" s="1" t="s">
        <v>710</v>
      </c>
      <c r="C711" s="1" t="s">
        <v>4819</v>
      </c>
      <c r="D711" s="3">
        <v>15000</v>
      </c>
      <c r="E711" s="3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9"/>
        <v>4.0666666666666663E-3</v>
      </c>
      <c r="P711" s="3">
        <f t="shared" si="66"/>
        <v>30.5</v>
      </c>
      <c r="Q711" s="28">
        <f t="shared" si="70"/>
        <v>41947.832858796297</v>
      </c>
      <c r="R711" s="28">
        <f t="shared" si="67"/>
        <v>41977.832858796297</v>
      </c>
      <c r="S711" t="str">
        <f t="shared" si="71"/>
        <v>technology</v>
      </c>
      <c r="T711" t="str">
        <f t="shared" si="68"/>
        <v>wearables</v>
      </c>
    </row>
    <row r="712" spans="1:20" ht="45" x14ac:dyDescent="0.25">
      <c r="A712">
        <v>710</v>
      </c>
      <c r="B712" s="1" t="s">
        <v>711</v>
      </c>
      <c r="C712" s="1" t="s">
        <v>4820</v>
      </c>
      <c r="D712" s="3">
        <v>1200</v>
      </c>
      <c r="E712" s="3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9"/>
        <v>0</v>
      </c>
      <c r="P712" s="3">
        <f t="shared" si="66"/>
        <v>0</v>
      </c>
      <c r="Q712" s="28">
        <f t="shared" si="70"/>
        <v>41837.776643518519</v>
      </c>
      <c r="R712" s="28">
        <f t="shared" si="67"/>
        <v>41870.822222222218</v>
      </c>
      <c r="S712" t="str">
        <f t="shared" si="71"/>
        <v>technology</v>
      </c>
      <c r="T712" t="str">
        <f t="shared" si="68"/>
        <v>wearables</v>
      </c>
    </row>
    <row r="713" spans="1:20" ht="60" x14ac:dyDescent="0.25">
      <c r="A713">
        <v>711</v>
      </c>
      <c r="B713" s="1" t="s">
        <v>712</v>
      </c>
      <c r="C713" s="1" t="s">
        <v>4821</v>
      </c>
      <c r="D713" s="3">
        <v>100000</v>
      </c>
      <c r="E713" s="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9"/>
        <v>0.33790999999999999</v>
      </c>
      <c r="P713" s="3">
        <f t="shared" si="66"/>
        <v>99.973372781065095</v>
      </c>
      <c r="Q713" s="28">
        <f t="shared" si="70"/>
        <v>42678.250787037039</v>
      </c>
      <c r="R713" s="28">
        <f t="shared" si="67"/>
        <v>42718.292453703696</v>
      </c>
      <c r="S713" t="str">
        <f t="shared" si="71"/>
        <v>technology</v>
      </c>
      <c r="T713" t="str">
        <f t="shared" si="68"/>
        <v>wearables</v>
      </c>
    </row>
    <row r="714" spans="1:20" ht="60" x14ac:dyDescent="0.25">
      <c r="A714">
        <v>712</v>
      </c>
      <c r="B714" s="1" t="s">
        <v>713</v>
      </c>
      <c r="C714" s="1" t="s">
        <v>4822</v>
      </c>
      <c r="D714" s="3">
        <v>48500</v>
      </c>
      <c r="E714" s="3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9"/>
        <v>2.1649484536082476E-3</v>
      </c>
      <c r="P714" s="3">
        <f t="shared" si="66"/>
        <v>26.25</v>
      </c>
      <c r="Q714" s="28">
        <f t="shared" si="70"/>
        <v>42384.472592592596</v>
      </c>
      <c r="R714" s="28">
        <f t="shared" si="67"/>
        <v>42414.472592592589</v>
      </c>
      <c r="S714" t="str">
        <f t="shared" si="71"/>
        <v>technology</v>
      </c>
      <c r="T714" t="str">
        <f t="shared" si="68"/>
        <v>wearables</v>
      </c>
    </row>
    <row r="715" spans="1:20" ht="60" x14ac:dyDescent="0.25">
      <c r="A715">
        <v>713</v>
      </c>
      <c r="B715" s="1" t="s">
        <v>714</v>
      </c>
      <c r="C715" s="1" t="s">
        <v>4823</v>
      </c>
      <c r="D715" s="3">
        <v>25000</v>
      </c>
      <c r="E715" s="3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9"/>
        <v>7.9600000000000001E-3</v>
      </c>
      <c r="P715" s="3">
        <f t="shared" si="66"/>
        <v>199</v>
      </c>
      <c r="Q715" s="28">
        <f t="shared" si="70"/>
        <v>42496.320972222216</v>
      </c>
      <c r="R715" s="28">
        <f t="shared" si="67"/>
        <v>42526.320972222216</v>
      </c>
      <c r="S715" t="str">
        <f t="shared" si="71"/>
        <v>technology</v>
      </c>
      <c r="T715" t="str">
        <f t="shared" si="68"/>
        <v>wearables</v>
      </c>
    </row>
    <row r="716" spans="1:20" ht="45" x14ac:dyDescent="0.25">
      <c r="A716">
        <v>714</v>
      </c>
      <c r="B716" s="1" t="s">
        <v>715</v>
      </c>
      <c r="C716" s="1" t="s">
        <v>4824</v>
      </c>
      <c r="D716" s="3">
        <v>15000</v>
      </c>
      <c r="E716" s="3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9"/>
        <v>0.14993333333333334</v>
      </c>
      <c r="P716" s="3">
        <f t="shared" si="66"/>
        <v>80.321428571428569</v>
      </c>
      <c r="Q716" s="28">
        <f t="shared" si="70"/>
        <v>42734.579652777778</v>
      </c>
      <c r="R716" s="28">
        <f t="shared" si="67"/>
        <v>42794.579652777778</v>
      </c>
      <c r="S716" t="str">
        <f t="shared" si="71"/>
        <v>technology</v>
      </c>
      <c r="T716" t="str">
        <f t="shared" si="68"/>
        <v>wearables</v>
      </c>
    </row>
    <row r="717" spans="1:20" ht="60" x14ac:dyDescent="0.25">
      <c r="A717">
        <v>715</v>
      </c>
      <c r="B717" s="1" t="s">
        <v>716</v>
      </c>
      <c r="C717" s="1" t="s">
        <v>4825</v>
      </c>
      <c r="D717" s="3">
        <v>27500</v>
      </c>
      <c r="E717" s="3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9"/>
        <v>5.0509090909090906E-2</v>
      </c>
      <c r="P717" s="3">
        <f t="shared" si="66"/>
        <v>115.75</v>
      </c>
      <c r="Q717" s="28">
        <f t="shared" si="70"/>
        <v>42272.8824074074</v>
      </c>
      <c r="R717" s="28">
        <f t="shared" si="67"/>
        <v>42312.924074074072</v>
      </c>
      <c r="S717" t="str">
        <f t="shared" si="71"/>
        <v>technology</v>
      </c>
      <c r="T717" t="str">
        <f t="shared" si="68"/>
        <v>wearables</v>
      </c>
    </row>
    <row r="718" spans="1:20" ht="45" x14ac:dyDescent="0.25">
      <c r="A718">
        <v>716</v>
      </c>
      <c r="B718" s="1" t="s">
        <v>717</v>
      </c>
      <c r="C718" s="1" t="s">
        <v>4826</v>
      </c>
      <c r="D718" s="3">
        <v>7000</v>
      </c>
      <c r="E718" s="3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9"/>
        <v>0.10214285714285715</v>
      </c>
      <c r="P718" s="3">
        <f t="shared" si="66"/>
        <v>44.6875</v>
      </c>
      <c r="Q718" s="28">
        <f t="shared" si="70"/>
        <v>41940.450312499997</v>
      </c>
      <c r="R718" s="28">
        <f t="shared" si="67"/>
        <v>41973.791666666664</v>
      </c>
      <c r="S718" t="str">
        <f t="shared" si="71"/>
        <v>technology</v>
      </c>
      <c r="T718" t="str">
        <f t="shared" si="68"/>
        <v>wearables</v>
      </c>
    </row>
    <row r="719" spans="1:20" ht="30" x14ac:dyDescent="0.25">
      <c r="A719">
        <v>717</v>
      </c>
      <c r="B719" s="1" t="s">
        <v>718</v>
      </c>
      <c r="C719" s="1" t="s">
        <v>4827</v>
      </c>
      <c r="D719" s="3">
        <v>100000</v>
      </c>
      <c r="E719" s="3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9"/>
        <v>3.0500000000000002E-3</v>
      </c>
      <c r="P719" s="3">
        <f t="shared" si="66"/>
        <v>76.25</v>
      </c>
      <c r="Q719" s="28">
        <f t="shared" si="70"/>
        <v>41857.645856481482</v>
      </c>
      <c r="R719" s="28">
        <f t="shared" si="67"/>
        <v>41887.645856481475</v>
      </c>
      <c r="S719" t="str">
        <f t="shared" si="71"/>
        <v>technology</v>
      </c>
      <c r="T719" t="str">
        <f t="shared" si="68"/>
        <v>wearables</v>
      </c>
    </row>
    <row r="720" spans="1:20" ht="60" x14ac:dyDescent="0.25">
      <c r="A720">
        <v>718</v>
      </c>
      <c r="B720" s="1" t="s">
        <v>719</v>
      </c>
      <c r="C720" s="1" t="s">
        <v>4828</v>
      </c>
      <c r="D720" s="3">
        <v>12000</v>
      </c>
      <c r="E720" s="3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9"/>
        <v>7.4999999999999997E-3</v>
      </c>
      <c r="P720" s="3">
        <f t="shared" si="66"/>
        <v>22.5</v>
      </c>
      <c r="Q720" s="28">
        <f t="shared" si="70"/>
        <v>42752.637118055551</v>
      </c>
      <c r="R720" s="28">
        <f t="shared" si="67"/>
        <v>42784.040972222218</v>
      </c>
      <c r="S720" t="str">
        <f t="shared" si="71"/>
        <v>technology</v>
      </c>
      <c r="T720" t="str">
        <f t="shared" si="68"/>
        <v>wearables</v>
      </c>
    </row>
    <row r="721" spans="1:20" ht="60" x14ac:dyDescent="0.25">
      <c r="A721">
        <v>719</v>
      </c>
      <c r="B721" s="1" t="s">
        <v>720</v>
      </c>
      <c r="C721" s="1" t="s">
        <v>4829</v>
      </c>
      <c r="D721" s="3">
        <v>15000</v>
      </c>
      <c r="E721" s="3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9"/>
        <v>1.2933333333333333E-2</v>
      </c>
      <c r="P721" s="3">
        <f t="shared" si="66"/>
        <v>19.399999999999999</v>
      </c>
      <c r="Q721" s="28">
        <f t="shared" si="70"/>
        <v>42408.83189814815</v>
      </c>
      <c r="R721" s="28">
        <f t="shared" si="67"/>
        <v>42422.83189814815</v>
      </c>
      <c r="S721" t="str">
        <f t="shared" si="71"/>
        <v>technology</v>
      </c>
      <c r="T721" t="str">
        <f t="shared" si="68"/>
        <v>wearables</v>
      </c>
    </row>
    <row r="722" spans="1:20" ht="45" x14ac:dyDescent="0.25">
      <c r="A722">
        <v>720</v>
      </c>
      <c r="B722" s="1" t="s">
        <v>721</v>
      </c>
      <c r="C722" s="1" t="s">
        <v>4830</v>
      </c>
      <c r="D722" s="3">
        <v>1900</v>
      </c>
      <c r="E722" s="3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9"/>
        <v>1.4394736842105262</v>
      </c>
      <c r="P722" s="3">
        <f t="shared" si="66"/>
        <v>66.707317073170728</v>
      </c>
      <c r="Q722" s="28">
        <f t="shared" si="70"/>
        <v>40909.440868055557</v>
      </c>
      <c r="R722" s="28">
        <f t="shared" si="67"/>
        <v>40937.440868055557</v>
      </c>
      <c r="S722" t="str">
        <f t="shared" si="71"/>
        <v>publishing</v>
      </c>
      <c r="T722" t="str">
        <f t="shared" si="68"/>
        <v>nonfiction</v>
      </c>
    </row>
    <row r="723" spans="1:20" ht="60" x14ac:dyDescent="0.25">
      <c r="A723">
        <v>721</v>
      </c>
      <c r="B723" s="1" t="s">
        <v>722</v>
      </c>
      <c r="C723" s="1" t="s">
        <v>4831</v>
      </c>
      <c r="D723" s="3">
        <v>8200</v>
      </c>
      <c r="E723" s="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9"/>
        <v>1.2210975609756098</v>
      </c>
      <c r="P723" s="3">
        <f t="shared" si="66"/>
        <v>84.142857142857139</v>
      </c>
      <c r="Q723" s="28">
        <f t="shared" si="70"/>
        <v>41807.363506944443</v>
      </c>
      <c r="R723" s="28">
        <f t="shared" si="67"/>
        <v>41852.363506944443</v>
      </c>
      <c r="S723" t="str">
        <f t="shared" si="71"/>
        <v>publishing</v>
      </c>
      <c r="T723" t="str">
        <f t="shared" si="68"/>
        <v>nonfiction</v>
      </c>
    </row>
    <row r="724" spans="1:20" ht="60" x14ac:dyDescent="0.25">
      <c r="A724">
        <v>722</v>
      </c>
      <c r="B724" s="1" t="s">
        <v>723</v>
      </c>
      <c r="C724" s="1" t="s">
        <v>4832</v>
      </c>
      <c r="D724" s="3">
        <v>25000</v>
      </c>
      <c r="E724" s="3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9"/>
        <v>1.3202400000000001</v>
      </c>
      <c r="P724" s="3">
        <f t="shared" si="66"/>
        <v>215.72549019607843</v>
      </c>
      <c r="Q724" s="28">
        <f t="shared" si="70"/>
        <v>40977.596967592588</v>
      </c>
      <c r="R724" s="28">
        <f t="shared" si="67"/>
        <v>41007.555300925924</v>
      </c>
      <c r="S724" t="str">
        <f t="shared" si="71"/>
        <v>publishing</v>
      </c>
      <c r="T724" t="str">
        <f t="shared" si="68"/>
        <v>nonfiction</v>
      </c>
    </row>
    <row r="725" spans="1:20" ht="45" x14ac:dyDescent="0.25">
      <c r="A725">
        <v>723</v>
      </c>
      <c r="B725" s="1" t="s">
        <v>724</v>
      </c>
      <c r="C725" s="1" t="s">
        <v>4833</v>
      </c>
      <c r="D725" s="3">
        <v>5000</v>
      </c>
      <c r="E725" s="3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9"/>
        <v>1.0938000000000001</v>
      </c>
      <c r="P725" s="3">
        <f t="shared" si="66"/>
        <v>54.69</v>
      </c>
      <c r="Q725" s="28">
        <f t="shared" si="70"/>
        <v>42184.608206018522</v>
      </c>
      <c r="R725" s="28">
        <f t="shared" si="67"/>
        <v>42214.957638888889</v>
      </c>
      <c r="S725" t="str">
        <f t="shared" si="71"/>
        <v>publishing</v>
      </c>
      <c r="T725" t="str">
        <f t="shared" si="68"/>
        <v>nonfiction</v>
      </c>
    </row>
    <row r="726" spans="1:20" ht="60" x14ac:dyDescent="0.25">
      <c r="A726">
        <v>724</v>
      </c>
      <c r="B726" s="1" t="s">
        <v>725</v>
      </c>
      <c r="C726" s="1" t="s">
        <v>4834</v>
      </c>
      <c r="D726" s="3">
        <v>7000</v>
      </c>
      <c r="E726" s="3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9"/>
        <v>1.0547157142857144</v>
      </c>
      <c r="P726" s="3">
        <f t="shared" si="66"/>
        <v>51.62944055944056</v>
      </c>
      <c r="Q726" s="28">
        <f t="shared" si="70"/>
        <v>40694.430127314808</v>
      </c>
      <c r="R726" s="28">
        <f t="shared" si="67"/>
        <v>40724.430127314808</v>
      </c>
      <c r="S726" t="str">
        <f t="shared" si="71"/>
        <v>publishing</v>
      </c>
      <c r="T726" t="str">
        <f t="shared" si="68"/>
        <v>nonfiction</v>
      </c>
    </row>
    <row r="727" spans="1:20" ht="45" x14ac:dyDescent="0.25">
      <c r="A727">
        <v>725</v>
      </c>
      <c r="B727" s="1" t="s">
        <v>726</v>
      </c>
      <c r="C727" s="1" t="s">
        <v>4835</v>
      </c>
      <c r="D727" s="3">
        <v>20000</v>
      </c>
      <c r="E727" s="3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9"/>
        <v>1.0035000000000001</v>
      </c>
      <c r="P727" s="3">
        <f t="shared" si="66"/>
        <v>143.35714285714286</v>
      </c>
      <c r="Q727" s="28">
        <f t="shared" si="70"/>
        <v>42321.417962962958</v>
      </c>
      <c r="R727" s="28">
        <f t="shared" si="67"/>
        <v>42351.417962962958</v>
      </c>
      <c r="S727" t="str">
        <f t="shared" si="71"/>
        <v>publishing</v>
      </c>
      <c r="T727" t="str">
        <f t="shared" si="68"/>
        <v>nonfiction</v>
      </c>
    </row>
    <row r="728" spans="1:20" ht="60" x14ac:dyDescent="0.25">
      <c r="A728">
        <v>726</v>
      </c>
      <c r="B728" s="1" t="s">
        <v>727</v>
      </c>
      <c r="C728" s="1" t="s">
        <v>4836</v>
      </c>
      <c r="D728" s="3">
        <v>2500</v>
      </c>
      <c r="E728" s="3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9"/>
        <v>1.014</v>
      </c>
      <c r="P728" s="3">
        <f t="shared" si="66"/>
        <v>72.428571428571431</v>
      </c>
      <c r="Q728" s="28">
        <f t="shared" si="70"/>
        <v>41345.834340277775</v>
      </c>
      <c r="R728" s="28">
        <f t="shared" si="67"/>
        <v>41375.834340277775</v>
      </c>
      <c r="S728" t="str">
        <f t="shared" si="71"/>
        <v>publishing</v>
      </c>
      <c r="T728" t="str">
        <f t="shared" si="68"/>
        <v>nonfiction</v>
      </c>
    </row>
    <row r="729" spans="1:20" ht="60" x14ac:dyDescent="0.25">
      <c r="A729">
        <v>727</v>
      </c>
      <c r="B729" s="1" t="s">
        <v>728</v>
      </c>
      <c r="C729" s="1" t="s">
        <v>4837</v>
      </c>
      <c r="D729" s="3">
        <v>3500</v>
      </c>
      <c r="E729" s="3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9"/>
        <v>1.5551428571428572</v>
      </c>
      <c r="P729" s="3">
        <f t="shared" si="66"/>
        <v>36.530201342281877</v>
      </c>
      <c r="Q729" s="28">
        <f t="shared" si="70"/>
        <v>41246.811909722215</v>
      </c>
      <c r="R729" s="28">
        <f t="shared" si="67"/>
        <v>41288.680555555555</v>
      </c>
      <c r="S729" t="str">
        <f t="shared" si="71"/>
        <v>publishing</v>
      </c>
      <c r="T729" t="str">
        <f t="shared" si="68"/>
        <v>nonfiction</v>
      </c>
    </row>
    <row r="730" spans="1:20" ht="45" x14ac:dyDescent="0.25">
      <c r="A730">
        <v>728</v>
      </c>
      <c r="B730" s="1" t="s">
        <v>729</v>
      </c>
      <c r="C730" s="1" t="s">
        <v>4838</v>
      </c>
      <c r="D730" s="3">
        <v>7500</v>
      </c>
      <c r="E730" s="3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9"/>
        <v>1.05566</v>
      </c>
      <c r="P730" s="3">
        <f t="shared" si="66"/>
        <v>60.903461538461535</v>
      </c>
      <c r="Q730" s="28">
        <f t="shared" si="70"/>
        <v>40731.629131944443</v>
      </c>
      <c r="R730" s="28">
        <f t="shared" si="67"/>
        <v>40776.629131944443</v>
      </c>
      <c r="S730" t="str">
        <f t="shared" si="71"/>
        <v>publishing</v>
      </c>
      <c r="T730" t="str">
        <f t="shared" si="68"/>
        <v>nonfiction</v>
      </c>
    </row>
    <row r="731" spans="1:20" ht="60" x14ac:dyDescent="0.25">
      <c r="A731">
        <v>729</v>
      </c>
      <c r="B731" s="1" t="s">
        <v>730</v>
      </c>
      <c r="C731" s="1" t="s">
        <v>4839</v>
      </c>
      <c r="D731" s="3">
        <v>4000</v>
      </c>
      <c r="E731" s="3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9"/>
        <v>1.3065</v>
      </c>
      <c r="P731" s="3">
        <f t="shared" si="66"/>
        <v>43.55</v>
      </c>
      <c r="Q731" s="28">
        <f t="shared" si="70"/>
        <v>41110.97755787037</v>
      </c>
      <c r="R731" s="28">
        <f t="shared" si="67"/>
        <v>41170.97755787037</v>
      </c>
      <c r="S731" t="str">
        <f t="shared" si="71"/>
        <v>publishing</v>
      </c>
      <c r="T731" t="str">
        <f t="shared" si="68"/>
        <v>nonfiction</v>
      </c>
    </row>
    <row r="732" spans="1:20" ht="30" x14ac:dyDescent="0.25">
      <c r="A732">
        <v>730</v>
      </c>
      <c r="B732" s="1" t="s">
        <v>731</v>
      </c>
      <c r="C732" s="1" t="s">
        <v>4840</v>
      </c>
      <c r="D732" s="3">
        <v>20000</v>
      </c>
      <c r="E732" s="3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9"/>
        <v>1.3219000000000001</v>
      </c>
      <c r="P732" s="3">
        <f t="shared" si="66"/>
        <v>99.766037735849054</v>
      </c>
      <c r="Q732" s="28">
        <f t="shared" si="70"/>
        <v>40854.536932870367</v>
      </c>
      <c r="R732" s="28">
        <f t="shared" si="67"/>
        <v>40884.536932870367</v>
      </c>
      <c r="S732" t="str">
        <f t="shared" si="71"/>
        <v>publishing</v>
      </c>
      <c r="T732" t="str">
        <f t="shared" si="68"/>
        <v>nonfiction</v>
      </c>
    </row>
    <row r="733" spans="1:20" ht="45" x14ac:dyDescent="0.25">
      <c r="A733">
        <v>731</v>
      </c>
      <c r="B733" s="1" t="s">
        <v>732</v>
      </c>
      <c r="C733" s="1" t="s">
        <v>4841</v>
      </c>
      <c r="D733" s="3">
        <v>5000</v>
      </c>
      <c r="E733" s="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9"/>
        <v>1.26</v>
      </c>
      <c r="P733" s="3">
        <f t="shared" si="66"/>
        <v>88.732394366197184</v>
      </c>
      <c r="Q733" s="28">
        <f t="shared" si="70"/>
        <v>40879.587349537032</v>
      </c>
      <c r="R733" s="28">
        <f t="shared" si="67"/>
        <v>40930.041666666664</v>
      </c>
      <c r="S733" t="str">
        <f t="shared" si="71"/>
        <v>publishing</v>
      </c>
      <c r="T733" t="str">
        <f t="shared" si="68"/>
        <v>nonfiction</v>
      </c>
    </row>
    <row r="734" spans="1:20" ht="60" x14ac:dyDescent="0.25">
      <c r="A734">
        <v>732</v>
      </c>
      <c r="B734" s="1" t="s">
        <v>733</v>
      </c>
      <c r="C734" s="1" t="s">
        <v>4842</v>
      </c>
      <c r="D734" s="3">
        <v>40</v>
      </c>
      <c r="E734" s="3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9"/>
        <v>1.6</v>
      </c>
      <c r="P734" s="3">
        <f t="shared" si="66"/>
        <v>4.9230769230769234</v>
      </c>
      <c r="Q734" s="28">
        <f t="shared" si="70"/>
        <v>41486.21598379629</v>
      </c>
      <c r="R734" s="28">
        <f t="shared" si="67"/>
        <v>41546.21598379629</v>
      </c>
      <c r="S734" t="str">
        <f t="shared" si="71"/>
        <v>publishing</v>
      </c>
      <c r="T734" t="str">
        <f t="shared" si="68"/>
        <v>nonfiction</v>
      </c>
    </row>
    <row r="735" spans="1:20" ht="60" x14ac:dyDescent="0.25">
      <c r="A735">
        <v>733</v>
      </c>
      <c r="B735" s="1" t="s">
        <v>734</v>
      </c>
      <c r="C735" s="1" t="s">
        <v>4843</v>
      </c>
      <c r="D735" s="3">
        <v>2500</v>
      </c>
      <c r="E735" s="3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9"/>
        <v>1.2048000000000001</v>
      </c>
      <c r="P735" s="3">
        <f t="shared" si="66"/>
        <v>17.822485207100591</v>
      </c>
      <c r="Q735" s="28">
        <f t="shared" si="70"/>
        <v>41598.211712962962</v>
      </c>
      <c r="R735" s="28">
        <f t="shared" si="67"/>
        <v>41628.211712962962</v>
      </c>
      <c r="S735" t="str">
        <f t="shared" si="71"/>
        <v>publishing</v>
      </c>
      <c r="T735" t="str">
        <f t="shared" si="68"/>
        <v>nonfiction</v>
      </c>
    </row>
    <row r="736" spans="1:20" ht="45" x14ac:dyDescent="0.25">
      <c r="A736">
        <v>734</v>
      </c>
      <c r="B736" s="1" t="s">
        <v>735</v>
      </c>
      <c r="C736" s="1" t="s">
        <v>4844</v>
      </c>
      <c r="D736" s="3">
        <v>8500</v>
      </c>
      <c r="E736" s="3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9"/>
        <v>1.2552941176470589</v>
      </c>
      <c r="P736" s="3">
        <f t="shared" si="66"/>
        <v>187.19298245614036</v>
      </c>
      <c r="Q736" s="28">
        <f t="shared" si="70"/>
        <v>42101.956249999996</v>
      </c>
      <c r="R736" s="28">
        <f t="shared" si="67"/>
        <v>42132.999999999993</v>
      </c>
      <c r="S736" t="str">
        <f t="shared" si="71"/>
        <v>publishing</v>
      </c>
      <c r="T736" t="str">
        <f t="shared" si="68"/>
        <v>nonfiction</v>
      </c>
    </row>
    <row r="737" spans="1:20" ht="45" x14ac:dyDescent="0.25">
      <c r="A737">
        <v>735</v>
      </c>
      <c r="B737" s="1" t="s">
        <v>736</v>
      </c>
      <c r="C737" s="1" t="s">
        <v>4845</v>
      </c>
      <c r="D737" s="3">
        <v>47000</v>
      </c>
      <c r="E737" s="3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9"/>
        <v>1.1440638297872341</v>
      </c>
      <c r="P737" s="3">
        <f t="shared" si="66"/>
        <v>234.80786026200875</v>
      </c>
      <c r="Q737" s="28">
        <f t="shared" si="70"/>
        <v>41945.821134259255</v>
      </c>
      <c r="R737" s="28">
        <f t="shared" si="67"/>
        <v>41976.818749999999</v>
      </c>
      <c r="S737" t="str">
        <f t="shared" si="71"/>
        <v>publishing</v>
      </c>
      <c r="T737" t="str">
        <f t="shared" si="68"/>
        <v>nonfiction</v>
      </c>
    </row>
    <row r="738" spans="1:20" ht="60" x14ac:dyDescent="0.25">
      <c r="A738">
        <v>736</v>
      </c>
      <c r="B738" s="1" t="s">
        <v>737</v>
      </c>
      <c r="C738" s="1" t="s">
        <v>4846</v>
      </c>
      <c r="D738" s="3">
        <v>3600</v>
      </c>
      <c r="E738" s="3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9"/>
        <v>3.151388888888889</v>
      </c>
      <c r="P738" s="3">
        <f t="shared" si="66"/>
        <v>105.04629629629629</v>
      </c>
      <c r="Q738" s="28">
        <f t="shared" si="70"/>
        <v>41579.525925925926</v>
      </c>
      <c r="R738" s="28">
        <f t="shared" si="67"/>
        <v>41598.999305555553</v>
      </c>
      <c r="S738" t="str">
        <f t="shared" si="71"/>
        <v>publishing</v>
      </c>
      <c r="T738" t="str">
        <f t="shared" si="68"/>
        <v>nonfiction</v>
      </c>
    </row>
    <row r="739" spans="1:20" ht="60" x14ac:dyDescent="0.25">
      <c r="A739">
        <v>737</v>
      </c>
      <c r="B739" s="1" t="s">
        <v>738</v>
      </c>
      <c r="C739" s="1" t="s">
        <v>4847</v>
      </c>
      <c r="D739" s="3">
        <v>5000</v>
      </c>
      <c r="E739" s="3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9"/>
        <v>1.224</v>
      </c>
      <c r="P739" s="3">
        <f t="shared" si="66"/>
        <v>56.666666666666664</v>
      </c>
      <c r="Q739" s="28">
        <f t="shared" si="70"/>
        <v>41667.066979166666</v>
      </c>
      <c r="R739" s="28">
        <f t="shared" si="67"/>
        <v>41684.625</v>
      </c>
      <c r="S739" t="str">
        <f t="shared" si="71"/>
        <v>publishing</v>
      </c>
      <c r="T739" t="str">
        <f t="shared" si="68"/>
        <v>nonfiction</v>
      </c>
    </row>
    <row r="740" spans="1:20" ht="30" x14ac:dyDescent="0.25">
      <c r="A740">
        <v>738</v>
      </c>
      <c r="B740" s="1" t="s">
        <v>739</v>
      </c>
      <c r="C740" s="1" t="s">
        <v>4848</v>
      </c>
      <c r="D740" s="3">
        <v>1500</v>
      </c>
      <c r="E740" s="3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9"/>
        <v>1.0673333333333332</v>
      </c>
      <c r="P740" s="3">
        <f t="shared" si="66"/>
        <v>39.048780487804876</v>
      </c>
      <c r="Q740" s="28">
        <f t="shared" si="70"/>
        <v>41943.395763888882</v>
      </c>
      <c r="R740" s="28">
        <f t="shared" si="67"/>
        <v>41973.999305555553</v>
      </c>
      <c r="S740" t="str">
        <f t="shared" si="71"/>
        <v>publishing</v>
      </c>
      <c r="T740" t="str">
        <f t="shared" si="68"/>
        <v>nonfiction</v>
      </c>
    </row>
    <row r="741" spans="1:20" ht="60" x14ac:dyDescent="0.25">
      <c r="A741">
        <v>739</v>
      </c>
      <c r="B741" s="1" t="s">
        <v>740</v>
      </c>
      <c r="C741" s="1" t="s">
        <v>4849</v>
      </c>
      <c r="D741" s="3">
        <v>6000</v>
      </c>
      <c r="E741" s="3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9"/>
        <v>1.5833333333333333</v>
      </c>
      <c r="P741" s="3">
        <f t="shared" si="66"/>
        <v>68.345323741007192</v>
      </c>
      <c r="Q741" s="28">
        <f t="shared" si="70"/>
        <v>41829.294317129628</v>
      </c>
      <c r="R741" s="28">
        <f t="shared" si="67"/>
        <v>41862.294317129628</v>
      </c>
      <c r="S741" t="str">
        <f t="shared" si="71"/>
        <v>publishing</v>
      </c>
      <c r="T741" t="str">
        <f t="shared" si="68"/>
        <v>nonfiction</v>
      </c>
    </row>
    <row r="742" spans="1:20" ht="60" x14ac:dyDescent="0.25">
      <c r="A742">
        <v>740</v>
      </c>
      <c r="B742" s="1" t="s">
        <v>741</v>
      </c>
      <c r="C742" s="1" t="s">
        <v>4850</v>
      </c>
      <c r="D742" s="3">
        <v>3000</v>
      </c>
      <c r="E742" s="3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9"/>
        <v>1.0740000000000001</v>
      </c>
      <c r="P742" s="3">
        <f t="shared" si="66"/>
        <v>169.57894736842104</v>
      </c>
      <c r="Q742" s="28">
        <f t="shared" si="70"/>
        <v>42161.93844907407</v>
      </c>
      <c r="R742" s="28">
        <f t="shared" si="67"/>
        <v>42175.93844907407</v>
      </c>
      <c r="S742" t="str">
        <f t="shared" si="71"/>
        <v>publishing</v>
      </c>
      <c r="T742" t="str">
        <f t="shared" si="68"/>
        <v>nonfiction</v>
      </c>
    </row>
    <row r="743" spans="1:20" ht="30" x14ac:dyDescent="0.25">
      <c r="A743">
        <v>741</v>
      </c>
      <c r="B743" s="1" t="s">
        <v>742</v>
      </c>
      <c r="C743" s="1" t="s">
        <v>4851</v>
      </c>
      <c r="D743" s="3">
        <v>13000</v>
      </c>
      <c r="E743" s="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9"/>
        <v>1.0226</v>
      </c>
      <c r="P743" s="3">
        <f t="shared" si="66"/>
        <v>141.42340425531913</v>
      </c>
      <c r="Q743" s="28">
        <f t="shared" si="70"/>
        <v>41401.439884259256</v>
      </c>
      <c r="R743" s="28">
        <f t="shared" si="67"/>
        <v>41436.439884259256</v>
      </c>
      <c r="S743" t="str">
        <f t="shared" si="71"/>
        <v>publishing</v>
      </c>
      <c r="T743" t="str">
        <f t="shared" si="68"/>
        <v>nonfiction</v>
      </c>
    </row>
    <row r="744" spans="1:20" ht="60" x14ac:dyDescent="0.25">
      <c r="A744">
        <v>742</v>
      </c>
      <c r="B744" s="1" t="s">
        <v>743</v>
      </c>
      <c r="C744" s="1" t="s">
        <v>4852</v>
      </c>
      <c r="D744" s="3">
        <v>1400</v>
      </c>
      <c r="E744" s="3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9"/>
        <v>1.1071428571428572</v>
      </c>
      <c r="P744" s="3">
        <f t="shared" si="66"/>
        <v>67.391304347826093</v>
      </c>
      <c r="Q744" s="28">
        <f t="shared" si="70"/>
        <v>41689.709629629629</v>
      </c>
      <c r="R744" s="28">
        <f t="shared" si="67"/>
        <v>41719.667962962958</v>
      </c>
      <c r="S744" t="str">
        <f t="shared" si="71"/>
        <v>publishing</v>
      </c>
      <c r="T744" t="str">
        <f t="shared" si="68"/>
        <v>nonfiction</v>
      </c>
    </row>
    <row r="745" spans="1:20" ht="60" x14ac:dyDescent="0.25">
      <c r="A745">
        <v>743</v>
      </c>
      <c r="B745" s="1" t="s">
        <v>744</v>
      </c>
      <c r="C745" s="1" t="s">
        <v>4853</v>
      </c>
      <c r="D745" s="3">
        <v>550</v>
      </c>
      <c r="E745" s="3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9"/>
        <v>1.48</v>
      </c>
      <c r="P745" s="3">
        <f t="shared" si="66"/>
        <v>54.266666666666666</v>
      </c>
      <c r="Q745" s="28">
        <f t="shared" si="70"/>
        <v>40990.500983796293</v>
      </c>
      <c r="R745" s="28">
        <f t="shared" si="67"/>
        <v>41015.666666666664</v>
      </c>
      <c r="S745" t="str">
        <f t="shared" si="71"/>
        <v>publishing</v>
      </c>
      <c r="T745" t="str">
        <f t="shared" si="68"/>
        <v>nonfiction</v>
      </c>
    </row>
    <row r="746" spans="1:20" ht="45" x14ac:dyDescent="0.25">
      <c r="A746">
        <v>744</v>
      </c>
      <c r="B746" s="1" t="s">
        <v>745</v>
      </c>
      <c r="C746" s="1" t="s">
        <v>4854</v>
      </c>
      <c r="D746" s="3">
        <v>5000</v>
      </c>
      <c r="E746" s="3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9"/>
        <v>1.0232000000000001</v>
      </c>
      <c r="P746" s="3">
        <f t="shared" si="66"/>
        <v>82.516129032258064</v>
      </c>
      <c r="Q746" s="28">
        <f t="shared" si="70"/>
        <v>41226.748877314814</v>
      </c>
      <c r="R746" s="28">
        <f t="shared" si="67"/>
        <v>41256.748877314814</v>
      </c>
      <c r="S746" t="str">
        <f t="shared" si="71"/>
        <v>publishing</v>
      </c>
      <c r="T746" t="str">
        <f t="shared" si="68"/>
        <v>nonfiction</v>
      </c>
    </row>
    <row r="747" spans="1:20" ht="60" x14ac:dyDescent="0.25">
      <c r="A747">
        <v>745</v>
      </c>
      <c r="B747" s="1" t="s">
        <v>746</v>
      </c>
      <c r="C747" s="1" t="s">
        <v>4855</v>
      </c>
      <c r="D747" s="3">
        <v>2220</v>
      </c>
      <c r="E747" s="3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9"/>
        <v>1.7909909909909909</v>
      </c>
      <c r="P747" s="3">
        <f t="shared" si="66"/>
        <v>53.729729729729726</v>
      </c>
      <c r="Q747" s="28">
        <f t="shared" si="70"/>
        <v>41367.363946759258</v>
      </c>
      <c r="R747" s="28">
        <f t="shared" si="67"/>
        <v>41397.363946759258</v>
      </c>
      <c r="S747" t="str">
        <f t="shared" si="71"/>
        <v>publishing</v>
      </c>
      <c r="T747" t="str">
        <f t="shared" si="68"/>
        <v>nonfiction</v>
      </c>
    </row>
    <row r="748" spans="1:20" ht="30" x14ac:dyDescent="0.25">
      <c r="A748">
        <v>746</v>
      </c>
      <c r="B748" s="1" t="s">
        <v>747</v>
      </c>
      <c r="C748" s="1" t="s">
        <v>4856</v>
      </c>
      <c r="D748" s="3">
        <v>2987</v>
      </c>
      <c r="E748" s="3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9"/>
        <v>1.1108135252761968</v>
      </c>
      <c r="P748" s="3">
        <f t="shared" si="66"/>
        <v>34.206185567010309</v>
      </c>
      <c r="Q748" s="28">
        <f t="shared" si="70"/>
        <v>41156.834594907406</v>
      </c>
      <c r="R748" s="28">
        <f t="shared" si="67"/>
        <v>41174.957638888889</v>
      </c>
      <c r="S748" t="str">
        <f t="shared" si="71"/>
        <v>publishing</v>
      </c>
      <c r="T748" t="str">
        <f t="shared" si="68"/>
        <v>nonfiction</v>
      </c>
    </row>
    <row r="749" spans="1:20" ht="60" x14ac:dyDescent="0.25">
      <c r="A749">
        <v>747</v>
      </c>
      <c r="B749" s="1" t="s">
        <v>748</v>
      </c>
      <c r="C749" s="1" t="s">
        <v>4857</v>
      </c>
      <c r="D749" s="3">
        <v>7000</v>
      </c>
      <c r="E749" s="3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9"/>
        <v>1.0004285714285714</v>
      </c>
      <c r="P749" s="3">
        <f t="shared" si="66"/>
        <v>127.32727272727273</v>
      </c>
      <c r="Q749" s="28">
        <f t="shared" si="70"/>
        <v>41988.340497685182</v>
      </c>
      <c r="R749" s="28">
        <f t="shared" si="67"/>
        <v>42019.245833333327</v>
      </c>
      <c r="S749" t="str">
        <f t="shared" si="71"/>
        <v>publishing</v>
      </c>
      <c r="T749" t="str">
        <f t="shared" si="68"/>
        <v>nonfiction</v>
      </c>
    </row>
    <row r="750" spans="1:20" ht="45" x14ac:dyDescent="0.25">
      <c r="A750">
        <v>748</v>
      </c>
      <c r="B750" s="1" t="s">
        <v>749</v>
      </c>
      <c r="C750" s="1" t="s">
        <v>4858</v>
      </c>
      <c r="D750" s="3">
        <v>2000</v>
      </c>
      <c r="E750" s="3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9"/>
        <v>1.0024999999999999</v>
      </c>
      <c r="P750" s="3">
        <f t="shared" si="66"/>
        <v>45.56818181818182</v>
      </c>
      <c r="Q750" s="28">
        <f t="shared" si="70"/>
        <v>41831.638495370367</v>
      </c>
      <c r="R750" s="28">
        <f t="shared" si="67"/>
        <v>41861.638495370367</v>
      </c>
      <c r="S750" t="str">
        <f t="shared" si="71"/>
        <v>publishing</v>
      </c>
      <c r="T750" t="str">
        <f t="shared" si="68"/>
        <v>nonfiction</v>
      </c>
    </row>
    <row r="751" spans="1:20" ht="60" x14ac:dyDescent="0.25">
      <c r="A751">
        <v>749</v>
      </c>
      <c r="B751" s="1" t="s">
        <v>750</v>
      </c>
      <c r="C751" s="1" t="s">
        <v>4859</v>
      </c>
      <c r="D751" s="3">
        <v>10000</v>
      </c>
      <c r="E751" s="3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9"/>
        <v>1.0556000000000001</v>
      </c>
      <c r="P751" s="3">
        <f t="shared" si="66"/>
        <v>95.963636363636368</v>
      </c>
      <c r="Q751" s="28">
        <f t="shared" si="70"/>
        <v>42733.732986111114</v>
      </c>
      <c r="R751" s="28">
        <f t="shared" si="67"/>
        <v>42763.732986111114</v>
      </c>
      <c r="S751" t="str">
        <f t="shared" si="71"/>
        <v>publishing</v>
      </c>
      <c r="T751" t="str">
        <f t="shared" si="68"/>
        <v>nonfiction</v>
      </c>
    </row>
    <row r="752" spans="1:20" ht="60" x14ac:dyDescent="0.25">
      <c r="A752">
        <v>750</v>
      </c>
      <c r="B752" s="1" t="s">
        <v>751</v>
      </c>
      <c r="C752" s="1" t="s">
        <v>4860</v>
      </c>
      <c r="D752" s="3">
        <v>4444</v>
      </c>
      <c r="E752" s="3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9"/>
        <v>1.0258775877587758</v>
      </c>
      <c r="P752" s="3">
        <f t="shared" si="66"/>
        <v>77.271186440677965</v>
      </c>
      <c r="Q752" s="28">
        <f t="shared" si="70"/>
        <v>41299.669814814813</v>
      </c>
      <c r="R752" s="28">
        <f t="shared" si="67"/>
        <v>41329.669814814813</v>
      </c>
      <c r="S752" t="str">
        <f t="shared" si="71"/>
        <v>publishing</v>
      </c>
      <c r="T752" t="str">
        <f t="shared" si="68"/>
        <v>nonfiction</v>
      </c>
    </row>
    <row r="753" spans="1:20" ht="45" x14ac:dyDescent="0.25">
      <c r="A753">
        <v>751</v>
      </c>
      <c r="B753" s="1" t="s">
        <v>752</v>
      </c>
      <c r="C753" s="1" t="s">
        <v>4861</v>
      </c>
      <c r="D753" s="3">
        <v>3000</v>
      </c>
      <c r="E753" s="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9"/>
        <v>1.1850000000000001</v>
      </c>
      <c r="P753" s="3">
        <f t="shared" si="66"/>
        <v>57.338709677419352</v>
      </c>
      <c r="Q753" s="28">
        <f t="shared" si="70"/>
        <v>40713.422164351847</v>
      </c>
      <c r="R753" s="28">
        <f t="shared" si="67"/>
        <v>40759.422164351847</v>
      </c>
      <c r="S753" t="str">
        <f t="shared" si="71"/>
        <v>publishing</v>
      </c>
      <c r="T753" t="str">
        <f t="shared" si="68"/>
        <v>nonfiction</v>
      </c>
    </row>
    <row r="754" spans="1:20" ht="60" x14ac:dyDescent="0.25">
      <c r="A754">
        <v>752</v>
      </c>
      <c r="B754" s="1" t="s">
        <v>753</v>
      </c>
      <c r="C754" s="1" t="s">
        <v>4862</v>
      </c>
      <c r="D754" s="3">
        <v>5000</v>
      </c>
      <c r="E754" s="3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9"/>
        <v>1.117</v>
      </c>
      <c r="P754" s="3">
        <f t="shared" si="66"/>
        <v>53.19047619047619</v>
      </c>
      <c r="Q754" s="28">
        <f t="shared" si="70"/>
        <v>42639.213159722225</v>
      </c>
      <c r="R754" s="28">
        <f t="shared" si="67"/>
        <v>42659.249999999993</v>
      </c>
      <c r="S754" t="str">
        <f t="shared" si="71"/>
        <v>publishing</v>
      </c>
      <c r="T754" t="str">
        <f t="shared" si="68"/>
        <v>nonfiction</v>
      </c>
    </row>
    <row r="755" spans="1:20" ht="60" x14ac:dyDescent="0.25">
      <c r="A755">
        <v>753</v>
      </c>
      <c r="B755" s="1" t="s">
        <v>754</v>
      </c>
      <c r="C755" s="1" t="s">
        <v>4863</v>
      </c>
      <c r="D755" s="3">
        <v>10000</v>
      </c>
      <c r="E755" s="3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9"/>
        <v>1.28</v>
      </c>
      <c r="P755" s="3">
        <f t="shared" si="66"/>
        <v>492.30769230769232</v>
      </c>
      <c r="Q755" s="28">
        <f t="shared" si="70"/>
        <v>42019.381840277776</v>
      </c>
      <c r="R755" s="28">
        <f t="shared" si="67"/>
        <v>42049.381840277776</v>
      </c>
      <c r="S755" t="str">
        <f t="shared" si="71"/>
        <v>publishing</v>
      </c>
      <c r="T755" t="str">
        <f t="shared" si="68"/>
        <v>nonfiction</v>
      </c>
    </row>
    <row r="756" spans="1:20" ht="60" x14ac:dyDescent="0.25">
      <c r="A756">
        <v>754</v>
      </c>
      <c r="B756" s="1" t="s">
        <v>755</v>
      </c>
      <c r="C756" s="1" t="s">
        <v>4864</v>
      </c>
      <c r="D756" s="3">
        <v>2000</v>
      </c>
      <c r="E756" s="3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9"/>
        <v>1.0375000000000001</v>
      </c>
      <c r="P756" s="3">
        <f t="shared" si="66"/>
        <v>42.346938775510203</v>
      </c>
      <c r="Q756" s="28">
        <f t="shared" si="70"/>
        <v>41249.54075231481</v>
      </c>
      <c r="R756" s="28">
        <f t="shared" si="67"/>
        <v>41279.54075231481</v>
      </c>
      <c r="S756" t="str">
        <f t="shared" si="71"/>
        <v>publishing</v>
      </c>
      <c r="T756" t="str">
        <f t="shared" si="68"/>
        <v>nonfiction</v>
      </c>
    </row>
    <row r="757" spans="1:20" ht="45" x14ac:dyDescent="0.25">
      <c r="A757">
        <v>755</v>
      </c>
      <c r="B757" s="1" t="s">
        <v>756</v>
      </c>
      <c r="C757" s="1" t="s">
        <v>4865</v>
      </c>
      <c r="D757" s="3">
        <v>2500</v>
      </c>
      <c r="E757" s="3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9"/>
        <v>1.0190760000000001</v>
      </c>
      <c r="P757" s="3">
        <f t="shared" si="66"/>
        <v>37.466029411764708</v>
      </c>
      <c r="Q757" s="28">
        <f t="shared" si="70"/>
        <v>41383.396724537037</v>
      </c>
      <c r="R757" s="28">
        <f t="shared" si="67"/>
        <v>41413.820138888885</v>
      </c>
      <c r="S757" t="str">
        <f t="shared" si="71"/>
        <v>publishing</v>
      </c>
      <c r="T757" t="str">
        <f t="shared" si="68"/>
        <v>nonfiction</v>
      </c>
    </row>
    <row r="758" spans="1:20" ht="45" x14ac:dyDescent="0.25">
      <c r="A758">
        <v>756</v>
      </c>
      <c r="B758" s="1" t="s">
        <v>757</v>
      </c>
      <c r="C758" s="1" t="s">
        <v>4866</v>
      </c>
      <c r="D758" s="3">
        <v>700</v>
      </c>
      <c r="E758" s="3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9"/>
        <v>1.177142857142857</v>
      </c>
      <c r="P758" s="3">
        <f t="shared" si="66"/>
        <v>37.454545454545453</v>
      </c>
      <c r="Q758" s="28">
        <f t="shared" si="70"/>
        <v>40590.558553240735</v>
      </c>
      <c r="R758" s="28">
        <f t="shared" si="67"/>
        <v>40651.516886574071</v>
      </c>
      <c r="S758" t="str">
        <f t="shared" si="71"/>
        <v>publishing</v>
      </c>
      <c r="T758" t="str">
        <f t="shared" si="68"/>
        <v>nonfiction</v>
      </c>
    </row>
    <row r="759" spans="1:20" ht="60" x14ac:dyDescent="0.25">
      <c r="A759">
        <v>757</v>
      </c>
      <c r="B759" s="1" t="s">
        <v>758</v>
      </c>
      <c r="C759" s="1" t="s">
        <v>4867</v>
      </c>
      <c r="D759" s="3">
        <v>250</v>
      </c>
      <c r="E759" s="3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9"/>
        <v>2.38</v>
      </c>
      <c r="P759" s="3">
        <f t="shared" si="66"/>
        <v>33.055555555555557</v>
      </c>
      <c r="Q759" s="28">
        <f t="shared" si="70"/>
        <v>41234.846226851849</v>
      </c>
      <c r="R759" s="28">
        <f t="shared" si="67"/>
        <v>41248.846226851849</v>
      </c>
      <c r="S759" t="str">
        <f t="shared" si="71"/>
        <v>publishing</v>
      </c>
      <c r="T759" t="str">
        <f t="shared" si="68"/>
        <v>nonfiction</v>
      </c>
    </row>
    <row r="760" spans="1:20" ht="45" x14ac:dyDescent="0.25">
      <c r="A760">
        <v>758</v>
      </c>
      <c r="B760" s="1" t="s">
        <v>759</v>
      </c>
      <c r="C760" s="1" t="s">
        <v>4868</v>
      </c>
      <c r="D760" s="3">
        <v>2500</v>
      </c>
      <c r="E760" s="3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9"/>
        <v>1.02</v>
      </c>
      <c r="P760" s="3">
        <f t="shared" si="66"/>
        <v>134.21052631578948</v>
      </c>
      <c r="Q760" s="28">
        <f t="shared" si="70"/>
        <v>40429.628101851849</v>
      </c>
      <c r="R760" s="28">
        <f t="shared" si="67"/>
        <v>40459.628101851849</v>
      </c>
      <c r="S760" t="str">
        <f t="shared" si="71"/>
        <v>publishing</v>
      </c>
      <c r="T760" t="str">
        <f t="shared" si="68"/>
        <v>nonfiction</v>
      </c>
    </row>
    <row r="761" spans="1:20" ht="45" x14ac:dyDescent="0.25">
      <c r="A761">
        <v>759</v>
      </c>
      <c r="B761" s="1" t="s">
        <v>760</v>
      </c>
      <c r="C761" s="1" t="s">
        <v>4869</v>
      </c>
      <c r="D761" s="3">
        <v>5000</v>
      </c>
      <c r="E761" s="3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9"/>
        <v>1.0192000000000001</v>
      </c>
      <c r="P761" s="3">
        <f t="shared" si="66"/>
        <v>51.474747474747474</v>
      </c>
      <c r="Q761" s="28">
        <f t="shared" si="70"/>
        <v>41789.121979166666</v>
      </c>
      <c r="R761" s="28">
        <f t="shared" si="67"/>
        <v>41829.121979166666</v>
      </c>
      <c r="S761" t="str">
        <f t="shared" si="71"/>
        <v>publishing</v>
      </c>
      <c r="T761" t="str">
        <f t="shared" si="68"/>
        <v>nonfiction</v>
      </c>
    </row>
    <row r="762" spans="1:20" ht="60" x14ac:dyDescent="0.25">
      <c r="A762">
        <v>760</v>
      </c>
      <c r="B762" s="1" t="s">
        <v>761</v>
      </c>
      <c r="C762" s="1" t="s">
        <v>4870</v>
      </c>
      <c r="D762" s="3">
        <v>2200</v>
      </c>
      <c r="E762" s="3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9"/>
        <v>0</v>
      </c>
      <c r="P762" s="3">
        <f t="shared" si="66"/>
        <v>0</v>
      </c>
      <c r="Q762" s="28">
        <f t="shared" si="70"/>
        <v>42670.555706018517</v>
      </c>
      <c r="R762" s="28">
        <f t="shared" si="67"/>
        <v>42700.597372685188</v>
      </c>
      <c r="S762" t="str">
        <f t="shared" si="71"/>
        <v>publishing</v>
      </c>
      <c r="T762" t="str">
        <f t="shared" si="68"/>
        <v>fiction</v>
      </c>
    </row>
    <row r="763" spans="1:20" ht="45" x14ac:dyDescent="0.25">
      <c r="A763">
        <v>761</v>
      </c>
      <c r="B763" s="1" t="s">
        <v>762</v>
      </c>
      <c r="C763" s="1" t="s">
        <v>4871</v>
      </c>
      <c r="D763" s="3">
        <v>5000</v>
      </c>
      <c r="E763" s="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9"/>
        <v>4.7E-2</v>
      </c>
      <c r="P763" s="3">
        <f t="shared" si="66"/>
        <v>39.166666666666664</v>
      </c>
      <c r="Q763" s="28">
        <f t="shared" si="70"/>
        <v>41642.543124999997</v>
      </c>
      <c r="R763" s="28">
        <f t="shared" si="67"/>
        <v>41672.543124999997</v>
      </c>
      <c r="S763" t="str">
        <f t="shared" si="71"/>
        <v>publishing</v>
      </c>
      <c r="T763" t="str">
        <f t="shared" si="68"/>
        <v>fiction</v>
      </c>
    </row>
    <row r="764" spans="1:20" ht="45" x14ac:dyDescent="0.25">
      <c r="A764">
        <v>762</v>
      </c>
      <c r="B764" s="1" t="s">
        <v>763</v>
      </c>
      <c r="C764" s="1" t="s">
        <v>4872</v>
      </c>
      <c r="D764" s="3">
        <v>3500</v>
      </c>
      <c r="E764" s="3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9"/>
        <v>0</v>
      </c>
      <c r="P764" s="3">
        <f t="shared" si="66"/>
        <v>0</v>
      </c>
      <c r="Q764" s="28">
        <f t="shared" si="70"/>
        <v>42690.65011574074</v>
      </c>
      <c r="R764" s="28">
        <f t="shared" si="67"/>
        <v>42708.041666666664</v>
      </c>
      <c r="S764" t="str">
        <f t="shared" si="71"/>
        <v>publishing</v>
      </c>
      <c r="T764" t="str">
        <f t="shared" si="68"/>
        <v>fiction</v>
      </c>
    </row>
    <row r="765" spans="1:20" ht="45" x14ac:dyDescent="0.25">
      <c r="A765">
        <v>763</v>
      </c>
      <c r="B765" s="1" t="s">
        <v>764</v>
      </c>
      <c r="C765" s="1" t="s">
        <v>4873</v>
      </c>
      <c r="D765" s="3">
        <v>4290</v>
      </c>
      <c r="E765" s="3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9"/>
        <v>1.1655011655011655E-3</v>
      </c>
      <c r="P765" s="3">
        <f t="shared" si="66"/>
        <v>5</v>
      </c>
      <c r="Q765" s="28">
        <f t="shared" si="70"/>
        <v>41471.238518518512</v>
      </c>
      <c r="R765" s="28">
        <f t="shared" si="67"/>
        <v>41501.238518518519</v>
      </c>
      <c r="S765" t="str">
        <f t="shared" si="71"/>
        <v>publishing</v>
      </c>
      <c r="T765" t="str">
        <f t="shared" si="68"/>
        <v>fiction</v>
      </c>
    </row>
    <row r="766" spans="1:20" ht="45" x14ac:dyDescent="0.25">
      <c r="A766">
        <v>764</v>
      </c>
      <c r="B766" s="1" t="s">
        <v>765</v>
      </c>
      <c r="C766" s="1" t="s">
        <v>4874</v>
      </c>
      <c r="D766" s="3">
        <v>5000</v>
      </c>
      <c r="E766" s="3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9"/>
        <v>0</v>
      </c>
      <c r="P766" s="3">
        <f t="shared" si="66"/>
        <v>0</v>
      </c>
      <c r="Q766" s="28">
        <f t="shared" si="70"/>
        <v>42226.964826388888</v>
      </c>
      <c r="R766" s="28">
        <f t="shared" si="67"/>
        <v>42256.964826388888</v>
      </c>
      <c r="S766" t="str">
        <f t="shared" si="71"/>
        <v>publishing</v>
      </c>
      <c r="T766" t="str">
        <f t="shared" si="68"/>
        <v>fiction</v>
      </c>
    </row>
    <row r="767" spans="1:20" ht="60" x14ac:dyDescent="0.25">
      <c r="A767">
        <v>765</v>
      </c>
      <c r="B767" s="1" t="s">
        <v>766</v>
      </c>
      <c r="C767" s="1" t="s">
        <v>4875</v>
      </c>
      <c r="D767" s="3">
        <v>7000</v>
      </c>
      <c r="E767" s="3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9"/>
        <v>0.36014285714285715</v>
      </c>
      <c r="P767" s="3">
        <f t="shared" si="66"/>
        <v>57.295454545454547</v>
      </c>
      <c r="Q767" s="28">
        <f t="shared" si="70"/>
        <v>41901.334305555552</v>
      </c>
      <c r="R767" s="28">
        <f t="shared" si="67"/>
        <v>41931.334305555552</v>
      </c>
      <c r="S767" t="str">
        <f t="shared" si="71"/>
        <v>publishing</v>
      </c>
      <c r="T767" t="str">
        <f t="shared" si="68"/>
        <v>fiction</v>
      </c>
    </row>
    <row r="768" spans="1:20" ht="60" x14ac:dyDescent="0.25">
      <c r="A768">
        <v>766</v>
      </c>
      <c r="B768" s="1" t="s">
        <v>767</v>
      </c>
      <c r="C768" s="1" t="s">
        <v>4876</v>
      </c>
      <c r="D768" s="3">
        <v>4000</v>
      </c>
      <c r="E768" s="3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9"/>
        <v>0</v>
      </c>
      <c r="P768" s="3">
        <f t="shared" si="66"/>
        <v>0</v>
      </c>
      <c r="Q768" s="28">
        <f t="shared" si="70"/>
        <v>42021.57503472222</v>
      </c>
      <c r="R768" s="28">
        <f t="shared" si="67"/>
        <v>42051.57503472222</v>
      </c>
      <c r="S768" t="str">
        <f t="shared" si="71"/>
        <v>publishing</v>
      </c>
      <c r="T768" t="str">
        <f t="shared" si="68"/>
        <v>fiction</v>
      </c>
    </row>
    <row r="769" spans="1:20" ht="75" x14ac:dyDescent="0.25">
      <c r="A769">
        <v>767</v>
      </c>
      <c r="B769" s="1" t="s">
        <v>768</v>
      </c>
      <c r="C769" s="1" t="s">
        <v>4877</v>
      </c>
      <c r="D769" s="3">
        <v>5000</v>
      </c>
      <c r="E769" s="3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9"/>
        <v>3.5400000000000001E-2</v>
      </c>
      <c r="P769" s="3">
        <f t="shared" si="66"/>
        <v>59</v>
      </c>
      <c r="Q769" s="28">
        <f t="shared" si="70"/>
        <v>42114.935300925928</v>
      </c>
      <c r="R769" s="28">
        <f t="shared" si="67"/>
        <v>42144.935300925928</v>
      </c>
      <c r="S769" t="str">
        <f t="shared" si="71"/>
        <v>publishing</v>
      </c>
      <c r="T769" t="str">
        <f t="shared" si="68"/>
        <v>fiction</v>
      </c>
    </row>
    <row r="770" spans="1:20" ht="60" x14ac:dyDescent="0.25">
      <c r="A770">
        <v>768</v>
      </c>
      <c r="B770" s="1" t="s">
        <v>769</v>
      </c>
      <c r="C770" s="1" t="s">
        <v>4878</v>
      </c>
      <c r="D770" s="3">
        <v>2500</v>
      </c>
      <c r="E770" s="3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9"/>
        <v>0</v>
      </c>
      <c r="P770" s="3">
        <f t="shared" si="66"/>
        <v>0</v>
      </c>
      <c r="Q770" s="28">
        <f t="shared" si="70"/>
        <v>41593.998726851853</v>
      </c>
      <c r="R770" s="28">
        <f t="shared" si="67"/>
        <v>41623.998726851853</v>
      </c>
      <c r="S770" t="str">
        <f t="shared" si="71"/>
        <v>publishing</v>
      </c>
      <c r="T770" t="str">
        <f t="shared" si="68"/>
        <v>fiction</v>
      </c>
    </row>
    <row r="771" spans="1:20" ht="60" x14ac:dyDescent="0.25">
      <c r="A771">
        <v>769</v>
      </c>
      <c r="B771" s="1" t="s">
        <v>770</v>
      </c>
      <c r="C771" s="1" t="s">
        <v>4879</v>
      </c>
      <c r="D771" s="3">
        <v>4000</v>
      </c>
      <c r="E771" s="3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69"/>
        <v>0.41399999999999998</v>
      </c>
      <c r="P771" s="3">
        <f t="shared" ref="P771:P834" si="72">IFERROR(E771/L771,0)</f>
        <v>31.846153846153847</v>
      </c>
      <c r="Q771" s="28">
        <f t="shared" si="70"/>
        <v>41604.788124999999</v>
      </c>
      <c r="R771" s="28">
        <f t="shared" ref="R771:R834" si="73">(I771/86400)+25569+(-5/24)</f>
        <v>41634.788124999999</v>
      </c>
      <c r="S771" t="str">
        <f t="shared" si="71"/>
        <v>publishing</v>
      </c>
      <c r="T771" t="str">
        <f t="shared" ref="T771:T834" si="74">RIGHT(N771,LEN(N771)-FIND("/",N771))</f>
        <v>fiction</v>
      </c>
    </row>
    <row r="772" spans="1:20" ht="60" x14ac:dyDescent="0.25">
      <c r="A772">
        <v>770</v>
      </c>
      <c r="B772" s="1" t="s">
        <v>771</v>
      </c>
      <c r="C772" s="1" t="s">
        <v>4880</v>
      </c>
      <c r="D772" s="3">
        <v>17500</v>
      </c>
      <c r="E772" s="3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ref="O772:O835" si="75">E772/D772</f>
        <v>0</v>
      </c>
      <c r="P772" s="3">
        <f t="shared" si="72"/>
        <v>0</v>
      </c>
      <c r="Q772" s="28">
        <f t="shared" ref="Q772:Q835" si="76">(((J772/60)/60)/24)+DATE(1970,1,1)+(-5/24)</f>
        <v>41289.791307870371</v>
      </c>
      <c r="R772" s="28">
        <f t="shared" si="73"/>
        <v>41329.791307870364</v>
      </c>
      <c r="S772" t="str">
        <f t="shared" ref="S772:S835" si="77">LEFT(N:N,FIND("/",N772)-1)</f>
        <v>publishing</v>
      </c>
      <c r="T772" t="str">
        <f t="shared" si="74"/>
        <v>fiction</v>
      </c>
    </row>
    <row r="773" spans="1:20" ht="45" x14ac:dyDescent="0.25">
      <c r="A773">
        <v>771</v>
      </c>
      <c r="B773" s="1" t="s">
        <v>772</v>
      </c>
      <c r="C773" s="1" t="s">
        <v>4881</v>
      </c>
      <c r="D773" s="3">
        <v>38000</v>
      </c>
      <c r="E773" s="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5"/>
        <v>2.631578947368421E-4</v>
      </c>
      <c r="P773" s="3">
        <f t="shared" si="72"/>
        <v>10</v>
      </c>
      <c r="Q773" s="28">
        <f t="shared" si="76"/>
        <v>42349.615763888891</v>
      </c>
      <c r="R773" s="28">
        <f t="shared" si="73"/>
        <v>42399.615763888891</v>
      </c>
      <c r="S773" t="str">
        <f t="shared" si="77"/>
        <v>publishing</v>
      </c>
      <c r="T773" t="str">
        <f t="shared" si="74"/>
        <v>fiction</v>
      </c>
    </row>
    <row r="774" spans="1:20" ht="60" x14ac:dyDescent="0.25">
      <c r="A774">
        <v>772</v>
      </c>
      <c r="B774" s="1" t="s">
        <v>773</v>
      </c>
      <c r="C774" s="1" t="s">
        <v>4882</v>
      </c>
      <c r="D774" s="3">
        <v>1500</v>
      </c>
      <c r="E774" s="3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5"/>
        <v>3.3333333333333333E-2</v>
      </c>
      <c r="P774" s="3">
        <f t="shared" si="72"/>
        <v>50</v>
      </c>
      <c r="Q774" s="28">
        <f t="shared" si="76"/>
        <v>40067.848599537036</v>
      </c>
      <c r="R774" s="28">
        <f t="shared" si="73"/>
        <v>40117.957638888889</v>
      </c>
      <c r="S774" t="str">
        <f t="shared" si="77"/>
        <v>publishing</v>
      </c>
      <c r="T774" t="str">
        <f t="shared" si="74"/>
        <v>fiction</v>
      </c>
    </row>
    <row r="775" spans="1:20" ht="60" x14ac:dyDescent="0.25">
      <c r="A775">
        <v>773</v>
      </c>
      <c r="B775" s="1" t="s">
        <v>774</v>
      </c>
      <c r="C775" s="1" t="s">
        <v>4883</v>
      </c>
      <c r="D775" s="3">
        <v>3759</v>
      </c>
      <c r="E775" s="3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5"/>
        <v>8.5129023676509714E-3</v>
      </c>
      <c r="P775" s="3">
        <f t="shared" si="72"/>
        <v>16</v>
      </c>
      <c r="Q775" s="28">
        <f t="shared" si="76"/>
        <v>42100.527604166658</v>
      </c>
      <c r="R775" s="28">
        <f t="shared" si="73"/>
        <v>42134.750694444439</v>
      </c>
      <c r="S775" t="str">
        <f t="shared" si="77"/>
        <v>publishing</v>
      </c>
      <c r="T775" t="str">
        <f t="shared" si="74"/>
        <v>fiction</v>
      </c>
    </row>
    <row r="776" spans="1:20" ht="60" x14ac:dyDescent="0.25">
      <c r="A776">
        <v>774</v>
      </c>
      <c r="B776" s="1" t="s">
        <v>775</v>
      </c>
      <c r="C776" s="1" t="s">
        <v>4884</v>
      </c>
      <c r="D776" s="3">
        <v>500</v>
      </c>
      <c r="E776" s="3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5"/>
        <v>0.70199999999999996</v>
      </c>
      <c r="P776" s="3">
        <f t="shared" si="72"/>
        <v>39</v>
      </c>
      <c r="Q776" s="28">
        <f t="shared" si="76"/>
        <v>41663.571967592587</v>
      </c>
      <c r="R776" s="28">
        <f t="shared" si="73"/>
        <v>41693.571967592587</v>
      </c>
      <c r="S776" t="str">
        <f t="shared" si="77"/>
        <v>publishing</v>
      </c>
      <c r="T776" t="str">
        <f t="shared" si="74"/>
        <v>fiction</v>
      </c>
    </row>
    <row r="777" spans="1:20" ht="45" x14ac:dyDescent="0.25">
      <c r="A777">
        <v>775</v>
      </c>
      <c r="B777" s="1" t="s">
        <v>776</v>
      </c>
      <c r="C777" s="1" t="s">
        <v>4885</v>
      </c>
      <c r="D777" s="3">
        <v>10000</v>
      </c>
      <c r="E777" s="3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5"/>
        <v>1.7000000000000001E-2</v>
      </c>
      <c r="P777" s="3">
        <f t="shared" si="72"/>
        <v>34</v>
      </c>
      <c r="Q777" s="28">
        <f t="shared" si="76"/>
        <v>40862.851793981477</v>
      </c>
      <c r="R777" s="28">
        <f t="shared" si="73"/>
        <v>40892.851793981477</v>
      </c>
      <c r="S777" t="str">
        <f t="shared" si="77"/>
        <v>publishing</v>
      </c>
      <c r="T777" t="str">
        <f t="shared" si="74"/>
        <v>fiction</v>
      </c>
    </row>
    <row r="778" spans="1:20" ht="60" x14ac:dyDescent="0.25">
      <c r="A778">
        <v>776</v>
      </c>
      <c r="B778" s="1" t="s">
        <v>777</v>
      </c>
      <c r="C778" s="1" t="s">
        <v>4886</v>
      </c>
      <c r="D778" s="3">
        <v>7000</v>
      </c>
      <c r="E778" s="3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5"/>
        <v>0.51400000000000001</v>
      </c>
      <c r="P778" s="3">
        <f t="shared" si="72"/>
        <v>63.122807017543863</v>
      </c>
      <c r="Q778" s="28">
        <f t="shared" si="76"/>
        <v>42250.477372685178</v>
      </c>
      <c r="R778" s="28">
        <f t="shared" si="73"/>
        <v>42287.999999999993</v>
      </c>
      <c r="S778" t="str">
        <f t="shared" si="77"/>
        <v>publishing</v>
      </c>
      <c r="T778" t="str">
        <f t="shared" si="74"/>
        <v>fiction</v>
      </c>
    </row>
    <row r="779" spans="1:20" ht="60" x14ac:dyDescent="0.25">
      <c r="A779">
        <v>777</v>
      </c>
      <c r="B779" s="1" t="s">
        <v>778</v>
      </c>
      <c r="C779" s="1" t="s">
        <v>4887</v>
      </c>
      <c r="D779" s="3">
        <v>3000</v>
      </c>
      <c r="E779" s="3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5"/>
        <v>7.0000000000000001E-3</v>
      </c>
      <c r="P779" s="3">
        <f t="shared" si="72"/>
        <v>7</v>
      </c>
      <c r="Q779" s="28">
        <f t="shared" si="76"/>
        <v>41456.772881944438</v>
      </c>
      <c r="R779" s="28">
        <f t="shared" si="73"/>
        <v>41486.772881944438</v>
      </c>
      <c r="S779" t="str">
        <f t="shared" si="77"/>
        <v>publishing</v>
      </c>
      <c r="T779" t="str">
        <f t="shared" si="74"/>
        <v>fiction</v>
      </c>
    </row>
    <row r="780" spans="1:20" ht="45" x14ac:dyDescent="0.25">
      <c r="A780">
        <v>778</v>
      </c>
      <c r="B780" s="1" t="s">
        <v>779</v>
      </c>
      <c r="C780" s="1" t="s">
        <v>4888</v>
      </c>
      <c r="D780" s="3">
        <v>500</v>
      </c>
      <c r="E780" s="3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5"/>
        <v>4.0000000000000001E-3</v>
      </c>
      <c r="P780" s="3">
        <f t="shared" si="72"/>
        <v>2</v>
      </c>
      <c r="Q780" s="28">
        <f t="shared" si="76"/>
        <v>41729.493981481479</v>
      </c>
      <c r="R780" s="28">
        <f t="shared" si="73"/>
        <v>41759.493981481479</v>
      </c>
      <c r="S780" t="str">
        <f t="shared" si="77"/>
        <v>publishing</v>
      </c>
      <c r="T780" t="str">
        <f t="shared" si="74"/>
        <v>fiction</v>
      </c>
    </row>
    <row r="781" spans="1:20" ht="60" x14ac:dyDescent="0.25">
      <c r="A781">
        <v>779</v>
      </c>
      <c r="B781" s="1" t="s">
        <v>780</v>
      </c>
      <c r="C781" s="1" t="s">
        <v>4889</v>
      </c>
      <c r="D781" s="3">
        <v>15000</v>
      </c>
      <c r="E781" s="3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5"/>
        <v>2.6666666666666668E-2</v>
      </c>
      <c r="P781" s="3">
        <f t="shared" si="72"/>
        <v>66.666666666666671</v>
      </c>
      <c r="Q781" s="28">
        <f t="shared" si="76"/>
        <v>40436.475752314815</v>
      </c>
      <c r="R781" s="28">
        <f t="shared" si="73"/>
        <v>40465.958333333328</v>
      </c>
      <c r="S781" t="str">
        <f t="shared" si="77"/>
        <v>publishing</v>
      </c>
      <c r="T781" t="str">
        <f t="shared" si="74"/>
        <v>fiction</v>
      </c>
    </row>
    <row r="782" spans="1:20" ht="45" x14ac:dyDescent="0.25">
      <c r="A782">
        <v>780</v>
      </c>
      <c r="B782" s="1" t="s">
        <v>781</v>
      </c>
      <c r="C782" s="1" t="s">
        <v>4890</v>
      </c>
      <c r="D782" s="3">
        <v>1000</v>
      </c>
      <c r="E782" s="3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5"/>
        <v>1.04</v>
      </c>
      <c r="P782" s="3">
        <f t="shared" si="72"/>
        <v>38.518518518518519</v>
      </c>
      <c r="Q782" s="28">
        <f t="shared" si="76"/>
        <v>40636.465567129628</v>
      </c>
      <c r="R782" s="28">
        <f t="shared" si="73"/>
        <v>40666.465567129628</v>
      </c>
      <c r="S782" t="str">
        <f t="shared" si="77"/>
        <v>music</v>
      </c>
      <c r="T782" t="str">
        <f t="shared" si="74"/>
        <v>rock</v>
      </c>
    </row>
    <row r="783" spans="1:20" ht="45" x14ac:dyDescent="0.25">
      <c r="A783">
        <v>781</v>
      </c>
      <c r="B783" s="1" t="s">
        <v>782</v>
      </c>
      <c r="C783" s="1" t="s">
        <v>4891</v>
      </c>
      <c r="D783" s="3">
        <v>800</v>
      </c>
      <c r="E783" s="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5"/>
        <v>1.3315375</v>
      </c>
      <c r="P783" s="3">
        <f t="shared" si="72"/>
        <v>42.609200000000001</v>
      </c>
      <c r="Q783" s="28">
        <f t="shared" si="76"/>
        <v>41402.792523148149</v>
      </c>
      <c r="R783" s="28">
        <f t="shared" si="73"/>
        <v>41432.792523148142</v>
      </c>
      <c r="S783" t="str">
        <f t="shared" si="77"/>
        <v>music</v>
      </c>
      <c r="T783" t="str">
        <f t="shared" si="74"/>
        <v>rock</v>
      </c>
    </row>
    <row r="784" spans="1:20" ht="45" x14ac:dyDescent="0.25">
      <c r="A784">
        <v>782</v>
      </c>
      <c r="B784" s="1" t="s">
        <v>783</v>
      </c>
      <c r="C784" s="1" t="s">
        <v>4892</v>
      </c>
      <c r="D784" s="3">
        <v>700</v>
      </c>
      <c r="E784" s="3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5"/>
        <v>1</v>
      </c>
      <c r="P784" s="3">
        <f t="shared" si="72"/>
        <v>50</v>
      </c>
      <c r="Q784" s="28">
        <f t="shared" si="76"/>
        <v>41116.549791666665</v>
      </c>
      <c r="R784" s="28">
        <f t="shared" si="73"/>
        <v>41146.549791666665</v>
      </c>
      <c r="S784" t="str">
        <f t="shared" si="77"/>
        <v>music</v>
      </c>
      <c r="T784" t="str">
        <f t="shared" si="74"/>
        <v>rock</v>
      </c>
    </row>
    <row r="785" spans="1:20" ht="60" x14ac:dyDescent="0.25">
      <c r="A785">
        <v>783</v>
      </c>
      <c r="B785" s="1" t="s">
        <v>784</v>
      </c>
      <c r="C785" s="1" t="s">
        <v>4893</v>
      </c>
      <c r="D785" s="3">
        <v>1500</v>
      </c>
      <c r="E785" s="3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5"/>
        <v>1.4813333333333334</v>
      </c>
      <c r="P785" s="3">
        <f t="shared" si="72"/>
        <v>63.485714285714288</v>
      </c>
      <c r="Q785" s="28">
        <f t="shared" si="76"/>
        <v>40987.565381944441</v>
      </c>
      <c r="R785" s="28">
        <f t="shared" si="73"/>
        <v>41026.708333333328</v>
      </c>
      <c r="S785" t="str">
        <f t="shared" si="77"/>
        <v>music</v>
      </c>
      <c r="T785" t="str">
        <f t="shared" si="74"/>
        <v>rock</v>
      </c>
    </row>
    <row r="786" spans="1:20" ht="60" x14ac:dyDescent="0.25">
      <c r="A786">
        <v>784</v>
      </c>
      <c r="B786" s="1" t="s">
        <v>785</v>
      </c>
      <c r="C786" s="1" t="s">
        <v>4894</v>
      </c>
      <c r="D786" s="3">
        <v>1000</v>
      </c>
      <c r="E786" s="3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5"/>
        <v>1.0249999999999999</v>
      </c>
      <c r="P786" s="3">
        <f t="shared" si="72"/>
        <v>102.5</v>
      </c>
      <c r="Q786" s="28">
        <f t="shared" si="76"/>
        <v>41674.941192129627</v>
      </c>
      <c r="R786" s="28">
        <f t="shared" si="73"/>
        <v>41714.899525462963</v>
      </c>
      <c r="S786" t="str">
        <f t="shared" si="77"/>
        <v>music</v>
      </c>
      <c r="T786" t="str">
        <f t="shared" si="74"/>
        <v>rock</v>
      </c>
    </row>
    <row r="787" spans="1:20" ht="60" x14ac:dyDescent="0.25">
      <c r="A787">
        <v>785</v>
      </c>
      <c r="B787" s="1" t="s">
        <v>786</v>
      </c>
      <c r="C787" s="1" t="s">
        <v>4895</v>
      </c>
      <c r="D787" s="3">
        <v>500</v>
      </c>
      <c r="E787" s="3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5"/>
        <v>1.8062799999999999</v>
      </c>
      <c r="P787" s="3">
        <f t="shared" si="72"/>
        <v>31.142758620689655</v>
      </c>
      <c r="Q787" s="28">
        <f t="shared" si="76"/>
        <v>41303.385590277772</v>
      </c>
      <c r="R787" s="28">
        <f t="shared" si="73"/>
        <v>41333.38559027778</v>
      </c>
      <c r="S787" t="str">
        <f t="shared" si="77"/>
        <v>music</v>
      </c>
      <c r="T787" t="str">
        <f t="shared" si="74"/>
        <v>rock</v>
      </c>
    </row>
    <row r="788" spans="1:20" ht="45" x14ac:dyDescent="0.25">
      <c r="A788">
        <v>786</v>
      </c>
      <c r="B788" s="1" t="s">
        <v>787</v>
      </c>
      <c r="C788" s="1" t="s">
        <v>4896</v>
      </c>
      <c r="D788" s="3">
        <v>5000</v>
      </c>
      <c r="E788" s="3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5"/>
        <v>1.4279999999999999</v>
      </c>
      <c r="P788" s="3">
        <f t="shared" si="72"/>
        <v>162.27272727272728</v>
      </c>
      <c r="Q788" s="28">
        <f t="shared" si="76"/>
        <v>40982.847615740735</v>
      </c>
      <c r="R788" s="28">
        <f t="shared" si="73"/>
        <v>41040.449305555558</v>
      </c>
      <c r="S788" t="str">
        <f t="shared" si="77"/>
        <v>music</v>
      </c>
      <c r="T788" t="str">
        <f t="shared" si="74"/>
        <v>rock</v>
      </c>
    </row>
    <row r="789" spans="1:20" ht="60" x14ac:dyDescent="0.25">
      <c r="A789">
        <v>787</v>
      </c>
      <c r="B789" s="1" t="s">
        <v>788</v>
      </c>
      <c r="C789" s="1" t="s">
        <v>4897</v>
      </c>
      <c r="D789" s="3">
        <v>1200</v>
      </c>
      <c r="E789" s="3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5"/>
        <v>1.1416666666666666</v>
      </c>
      <c r="P789" s="3">
        <f t="shared" si="72"/>
        <v>80.588235294117652</v>
      </c>
      <c r="Q789" s="28">
        <f t="shared" si="76"/>
        <v>41549.419282407405</v>
      </c>
      <c r="R789" s="28">
        <f t="shared" si="73"/>
        <v>41579.419282407405</v>
      </c>
      <c r="S789" t="str">
        <f t="shared" si="77"/>
        <v>music</v>
      </c>
      <c r="T789" t="str">
        <f t="shared" si="74"/>
        <v>rock</v>
      </c>
    </row>
    <row r="790" spans="1:20" ht="60" x14ac:dyDescent="0.25">
      <c r="A790">
        <v>788</v>
      </c>
      <c r="B790" s="1" t="s">
        <v>789</v>
      </c>
      <c r="C790" s="1" t="s">
        <v>4898</v>
      </c>
      <c r="D790" s="3">
        <v>1000</v>
      </c>
      <c r="E790" s="3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5"/>
        <v>2.03505</v>
      </c>
      <c r="P790" s="3">
        <f t="shared" si="72"/>
        <v>59.85441176470588</v>
      </c>
      <c r="Q790" s="28">
        <f t="shared" si="76"/>
        <v>41058.798472222217</v>
      </c>
      <c r="R790" s="28">
        <f t="shared" si="73"/>
        <v>41096.957638888889</v>
      </c>
      <c r="S790" t="str">
        <f t="shared" si="77"/>
        <v>music</v>
      </c>
      <c r="T790" t="str">
        <f t="shared" si="74"/>
        <v>rock</v>
      </c>
    </row>
    <row r="791" spans="1:20" ht="45" x14ac:dyDescent="0.25">
      <c r="A791">
        <v>789</v>
      </c>
      <c r="B791" s="1" t="s">
        <v>790</v>
      </c>
      <c r="C791" s="1" t="s">
        <v>4899</v>
      </c>
      <c r="D791" s="3">
        <v>1700</v>
      </c>
      <c r="E791" s="3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5"/>
        <v>1.0941176470588236</v>
      </c>
      <c r="P791" s="3">
        <f t="shared" si="72"/>
        <v>132.85714285714286</v>
      </c>
      <c r="Q791" s="28">
        <f t="shared" si="76"/>
        <v>41276.977777777778</v>
      </c>
      <c r="R791" s="28">
        <f t="shared" si="73"/>
        <v>41295.124305555553</v>
      </c>
      <c r="S791" t="str">
        <f t="shared" si="77"/>
        <v>music</v>
      </c>
      <c r="T791" t="str">
        <f t="shared" si="74"/>
        <v>rock</v>
      </c>
    </row>
    <row r="792" spans="1:20" ht="60" x14ac:dyDescent="0.25">
      <c r="A792">
        <v>790</v>
      </c>
      <c r="B792" s="1" t="s">
        <v>791</v>
      </c>
      <c r="C792" s="1" t="s">
        <v>4900</v>
      </c>
      <c r="D792" s="3">
        <v>10000</v>
      </c>
      <c r="E792" s="3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5"/>
        <v>1.443746</v>
      </c>
      <c r="P792" s="3">
        <f t="shared" si="72"/>
        <v>92.547820512820508</v>
      </c>
      <c r="Q792" s="28">
        <f t="shared" si="76"/>
        <v>41275.839571759258</v>
      </c>
      <c r="R792" s="28">
        <f t="shared" si="73"/>
        <v>41305.839571759258</v>
      </c>
      <c r="S792" t="str">
        <f t="shared" si="77"/>
        <v>music</v>
      </c>
      <c r="T792" t="str">
        <f t="shared" si="74"/>
        <v>rock</v>
      </c>
    </row>
    <row r="793" spans="1:20" ht="60" x14ac:dyDescent="0.25">
      <c r="A793">
        <v>791</v>
      </c>
      <c r="B793" s="1" t="s">
        <v>792</v>
      </c>
      <c r="C793" s="1" t="s">
        <v>4901</v>
      </c>
      <c r="D793" s="3">
        <v>7500</v>
      </c>
      <c r="E793" s="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5"/>
        <v>1.0386666666666666</v>
      </c>
      <c r="P793" s="3">
        <f t="shared" si="72"/>
        <v>60.859375</v>
      </c>
      <c r="Q793" s="28">
        <f t="shared" si="76"/>
        <v>41557.572291666664</v>
      </c>
      <c r="R793" s="28">
        <f t="shared" si="73"/>
        <v>41591.040972222218</v>
      </c>
      <c r="S793" t="str">
        <f t="shared" si="77"/>
        <v>music</v>
      </c>
      <c r="T793" t="str">
        <f t="shared" si="74"/>
        <v>rock</v>
      </c>
    </row>
    <row r="794" spans="1:20" ht="30" x14ac:dyDescent="0.25">
      <c r="A794">
        <v>792</v>
      </c>
      <c r="B794" s="1" t="s">
        <v>793</v>
      </c>
      <c r="C794" s="1" t="s">
        <v>4902</v>
      </c>
      <c r="D794" s="3">
        <v>2500</v>
      </c>
      <c r="E794" s="3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5"/>
        <v>1.0044440000000001</v>
      </c>
      <c r="P794" s="3">
        <f t="shared" si="72"/>
        <v>41.851833333333339</v>
      </c>
      <c r="Q794" s="28">
        <f t="shared" si="76"/>
        <v>41555.665312500001</v>
      </c>
      <c r="R794" s="28">
        <f t="shared" si="73"/>
        <v>41585.706979166665</v>
      </c>
      <c r="S794" t="str">
        <f t="shared" si="77"/>
        <v>music</v>
      </c>
      <c r="T794" t="str">
        <f t="shared" si="74"/>
        <v>rock</v>
      </c>
    </row>
    <row r="795" spans="1:20" ht="60" x14ac:dyDescent="0.25">
      <c r="A795">
        <v>793</v>
      </c>
      <c r="B795" s="1" t="s">
        <v>794</v>
      </c>
      <c r="C795" s="1" t="s">
        <v>4903</v>
      </c>
      <c r="D795" s="3">
        <v>2750</v>
      </c>
      <c r="E795" s="3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5"/>
        <v>1.0277927272727272</v>
      </c>
      <c r="P795" s="3">
        <f t="shared" si="72"/>
        <v>88.325937499999995</v>
      </c>
      <c r="Q795" s="28">
        <f t="shared" si="76"/>
        <v>41442.532916666663</v>
      </c>
      <c r="R795" s="28">
        <f t="shared" si="73"/>
        <v>41457.999305555553</v>
      </c>
      <c r="S795" t="str">
        <f t="shared" si="77"/>
        <v>music</v>
      </c>
      <c r="T795" t="str">
        <f t="shared" si="74"/>
        <v>rock</v>
      </c>
    </row>
    <row r="796" spans="1:20" ht="60" x14ac:dyDescent="0.25">
      <c r="A796">
        <v>794</v>
      </c>
      <c r="B796" s="1" t="s">
        <v>795</v>
      </c>
      <c r="C796" s="1" t="s">
        <v>4904</v>
      </c>
      <c r="D796" s="3">
        <v>8000</v>
      </c>
      <c r="E796" s="3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5"/>
        <v>1.0531250000000001</v>
      </c>
      <c r="P796" s="3">
        <f t="shared" si="72"/>
        <v>158.96226415094338</v>
      </c>
      <c r="Q796" s="28">
        <f t="shared" si="76"/>
        <v>40735.906678240739</v>
      </c>
      <c r="R796" s="28">
        <f t="shared" si="73"/>
        <v>40791.504166666666</v>
      </c>
      <c r="S796" t="str">
        <f t="shared" si="77"/>
        <v>music</v>
      </c>
      <c r="T796" t="str">
        <f t="shared" si="74"/>
        <v>rock</v>
      </c>
    </row>
    <row r="797" spans="1:20" ht="60" x14ac:dyDescent="0.25">
      <c r="A797">
        <v>795</v>
      </c>
      <c r="B797" s="1" t="s">
        <v>796</v>
      </c>
      <c r="C797" s="1" t="s">
        <v>4905</v>
      </c>
      <c r="D797" s="3">
        <v>14000</v>
      </c>
      <c r="E797" s="3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5"/>
        <v>1.1178571428571429</v>
      </c>
      <c r="P797" s="3">
        <f t="shared" si="72"/>
        <v>85.054347826086953</v>
      </c>
      <c r="Q797" s="28">
        <f t="shared" si="76"/>
        <v>40963.404699074068</v>
      </c>
      <c r="R797" s="28">
        <f t="shared" si="73"/>
        <v>41005.999305555553</v>
      </c>
      <c r="S797" t="str">
        <f t="shared" si="77"/>
        <v>music</v>
      </c>
      <c r="T797" t="str">
        <f t="shared" si="74"/>
        <v>rock</v>
      </c>
    </row>
    <row r="798" spans="1:20" ht="60" x14ac:dyDescent="0.25">
      <c r="A798">
        <v>796</v>
      </c>
      <c r="B798" s="1" t="s">
        <v>797</v>
      </c>
      <c r="C798" s="1" t="s">
        <v>4906</v>
      </c>
      <c r="D798" s="3">
        <v>10000</v>
      </c>
      <c r="E798" s="3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5"/>
        <v>1.0135000000000001</v>
      </c>
      <c r="P798" s="3">
        <f t="shared" si="72"/>
        <v>112.61111111111111</v>
      </c>
      <c r="Q798" s="28">
        <f t="shared" si="76"/>
        <v>41502.674594907403</v>
      </c>
      <c r="R798" s="28">
        <f t="shared" si="73"/>
        <v>41532.673611111109</v>
      </c>
      <c r="S798" t="str">
        <f t="shared" si="77"/>
        <v>music</v>
      </c>
      <c r="T798" t="str">
        <f t="shared" si="74"/>
        <v>rock</v>
      </c>
    </row>
    <row r="799" spans="1:20" ht="60" x14ac:dyDescent="0.25">
      <c r="A799">
        <v>797</v>
      </c>
      <c r="B799" s="1" t="s">
        <v>798</v>
      </c>
      <c r="C799" s="1" t="s">
        <v>4907</v>
      </c>
      <c r="D799" s="3">
        <v>3000</v>
      </c>
      <c r="E799" s="3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5"/>
        <v>1.0753333333333333</v>
      </c>
      <c r="P799" s="3">
        <f t="shared" si="72"/>
        <v>45.436619718309856</v>
      </c>
      <c r="Q799" s="28">
        <f t="shared" si="76"/>
        <v>40996.785740740735</v>
      </c>
      <c r="R799" s="28">
        <f t="shared" si="73"/>
        <v>41027.958333333328</v>
      </c>
      <c r="S799" t="str">
        <f t="shared" si="77"/>
        <v>music</v>
      </c>
      <c r="T799" t="str">
        <f t="shared" si="74"/>
        <v>rock</v>
      </c>
    </row>
    <row r="800" spans="1:20" ht="45" x14ac:dyDescent="0.25">
      <c r="A800">
        <v>798</v>
      </c>
      <c r="B800" s="1" t="s">
        <v>799</v>
      </c>
      <c r="C800" s="1" t="s">
        <v>4908</v>
      </c>
      <c r="D800" s="3">
        <v>3500</v>
      </c>
      <c r="E800" s="3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5"/>
        <v>1.1488571428571428</v>
      </c>
      <c r="P800" s="3">
        <f t="shared" si="72"/>
        <v>46.218390804597703</v>
      </c>
      <c r="Q800" s="28">
        <f t="shared" si="76"/>
        <v>41882.381793981483</v>
      </c>
      <c r="R800" s="28">
        <f t="shared" si="73"/>
        <v>41912.381793981483</v>
      </c>
      <c r="S800" t="str">
        <f t="shared" si="77"/>
        <v>music</v>
      </c>
      <c r="T800" t="str">
        <f t="shared" si="74"/>
        <v>rock</v>
      </c>
    </row>
    <row r="801" spans="1:20" ht="60" x14ac:dyDescent="0.25">
      <c r="A801">
        <v>799</v>
      </c>
      <c r="B801" s="1" t="s">
        <v>800</v>
      </c>
      <c r="C801" s="1" t="s">
        <v>4909</v>
      </c>
      <c r="D801" s="3">
        <v>5000</v>
      </c>
      <c r="E801" s="3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5"/>
        <v>1.0002</v>
      </c>
      <c r="P801" s="3">
        <f t="shared" si="72"/>
        <v>178.60714285714286</v>
      </c>
      <c r="Q801" s="28">
        <f t="shared" si="76"/>
        <v>40996.458865740737</v>
      </c>
      <c r="R801" s="28">
        <f t="shared" si="73"/>
        <v>41026.458865740737</v>
      </c>
      <c r="S801" t="str">
        <f t="shared" si="77"/>
        <v>music</v>
      </c>
      <c r="T801" t="str">
        <f t="shared" si="74"/>
        <v>rock</v>
      </c>
    </row>
    <row r="802" spans="1:20" ht="45" x14ac:dyDescent="0.25">
      <c r="A802">
        <v>800</v>
      </c>
      <c r="B802" s="1" t="s">
        <v>801</v>
      </c>
      <c r="C802" s="1" t="s">
        <v>4910</v>
      </c>
      <c r="D802" s="3">
        <v>1500</v>
      </c>
      <c r="E802" s="3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5"/>
        <v>1.5213333333333334</v>
      </c>
      <c r="P802" s="3">
        <f t="shared" si="72"/>
        <v>40.75</v>
      </c>
      <c r="Q802" s="28">
        <f t="shared" si="76"/>
        <v>41863.225162037037</v>
      </c>
      <c r="R802" s="28">
        <f t="shared" si="73"/>
        <v>41893.225162037037</v>
      </c>
      <c r="S802" t="str">
        <f t="shared" si="77"/>
        <v>music</v>
      </c>
      <c r="T802" t="str">
        <f t="shared" si="74"/>
        <v>rock</v>
      </c>
    </row>
    <row r="803" spans="1:20" ht="45" x14ac:dyDescent="0.25">
      <c r="A803">
        <v>801</v>
      </c>
      <c r="B803" s="1" t="s">
        <v>802</v>
      </c>
      <c r="C803" s="1" t="s">
        <v>4911</v>
      </c>
      <c r="D803" s="3">
        <v>2000</v>
      </c>
      <c r="E803" s="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5"/>
        <v>1.1152149999999998</v>
      </c>
      <c r="P803" s="3">
        <f t="shared" si="72"/>
        <v>43.733921568627444</v>
      </c>
      <c r="Q803" s="28">
        <f t="shared" si="76"/>
        <v>40695.587037037032</v>
      </c>
      <c r="R803" s="28">
        <f t="shared" si="73"/>
        <v>40725.587037037032</v>
      </c>
      <c r="S803" t="str">
        <f t="shared" si="77"/>
        <v>music</v>
      </c>
      <c r="T803" t="str">
        <f t="shared" si="74"/>
        <v>rock</v>
      </c>
    </row>
    <row r="804" spans="1:20" ht="60" x14ac:dyDescent="0.25">
      <c r="A804">
        <v>802</v>
      </c>
      <c r="B804" s="1" t="s">
        <v>803</v>
      </c>
      <c r="C804" s="1" t="s">
        <v>4912</v>
      </c>
      <c r="D804" s="3">
        <v>6000</v>
      </c>
      <c r="E804" s="3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5"/>
        <v>1.0133333333333334</v>
      </c>
      <c r="P804" s="3">
        <f t="shared" si="72"/>
        <v>81.066666666666663</v>
      </c>
      <c r="Q804" s="28">
        <f t="shared" si="76"/>
        <v>41122.813935185186</v>
      </c>
      <c r="R804" s="28">
        <f t="shared" si="73"/>
        <v>41168.961805555555</v>
      </c>
      <c r="S804" t="str">
        <f t="shared" si="77"/>
        <v>music</v>
      </c>
      <c r="T804" t="str">
        <f t="shared" si="74"/>
        <v>rock</v>
      </c>
    </row>
    <row r="805" spans="1:20" ht="60" x14ac:dyDescent="0.25">
      <c r="A805">
        <v>803</v>
      </c>
      <c r="B805" s="1" t="s">
        <v>804</v>
      </c>
      <c r="C805" s="1" t="s">
        <v>4913</v>
      </c>
      <c r="D805" s="3">
        <v>2300</v>
      </c>
      <c r="E805" s="3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5"/>
        <v>1.232608695652174</v>
      </c>
      <c r="P805" s="3">
        <f t="shared" si="72"/>
        <v>74.60526315789474</v>
      </c>
      <c r="Q805" s="28">
        <f t="shared" si="76"/>
        <v>40665.741643518515</v>
      </c>
      <c r="R805" s="28">
        <f t="shared" si="73"/>
        <v>40691.833333333328</v>
      </c>
      <c r="S805" t="str">
        <f t="shared" si="77"/>
        <v>music</v>
      </c>
      <c r="T805" t="str">
        <f t="shared" si="74"/>
        <v>rock</v>
      </c>
    </row>
    <row r="806" spans="1:20" ht="60" x14ac:dyDescent="0.25">
      <c r="A806">
        <v>804</v>
      </c>
      <c r="B806" s="1" t="s">
        <v>805</v>
      </c>
      <c r="C806" s="1" t="s">
        <v>4914</v>
      </c>
      <c r="D806" s="3">
        <v>5500</v>
      </c>
      <c r="E806" s="3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5"/>
        <v>1</v>
      </c>
      <c r="P806" s="3">
        <f t="shared" si="72"/>
        <v>305.55555555555554</v>
      </c>
      <c r="Q806" s="28">
        <f t="shared" si="76"/>
        <v>40729.897291666668</v>
      </c>
      <c r="R806" s="28">
        <f t="shared" si="73"/>
        <v>40746.957638888889</v>
      </c>
      <c r="S806" t="str">
        <f t="shared" si="77"/>
        <v>music</v>
      </c>
      <c r="T806" t="str">
        <f t="shared" si="74"/>
        <v>rock</v>
      </c>
    </row>
    <row r="807" spans="1:20" ht="45" x14ac:dyDescent="0.25">
      <c r="A807">
        <v>805</v>
      </c>
      <c r="B807" s="1" t="s">
        <v>806</v>
      </c>
      <c r="C807" s="1" t="s">
        <v>4915</v>
      </c>
      <c r="D807" s="3">
        <v>3000</v>
      </c>
      <c r="E807" s="3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5"/>
        <v>1.05</v>
      </c>
      <c r="P807" s="3">
        <f t="shared" si="72"/>
        <v>58.333333333333336</v>
      </c>
      <c r="Q807" s="28">
        <f t="shared" si="76"/>
        <v>40690.614722222221</v>
      </c>
      <c r="R807" s="28">
        <f t="shared" si="73"/>
        <v>40740.75</v>
      </c>
      <c r="S807" t="str">
        <f t="shared" si="77"/>
        <v>music</v>
      </c>
      <c r="T807" t="str">
        <f t="shared" si="74"/>
        <v>rock</v>
      </c>
    </row>
    <row r="808" spans="1:20" ht="30" x14ac:dyDescent="0.25">
      <c r="A808">
        <v>806</v>
      </c>
      <c r="B808" s="1" t="s">
        <v>807</v>
      </c>
      <c r="C808" s="1" t="s">
        <v>4916</v>
      </c>
      <c r="D808" s="3">
        <v>8000</v>
      </c>
      <c r="E808" s="3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5"/>
        <v>1.0443750000000001</v>
      </c>
      <c r="P808" s="3">
        <f t="shared" si="72"/>
        <v>117.67605633802818</v>
      </c>
      <c r="Q808" s="28">
        <f t="shared" si="76"/>
        <v>40763.483090277776</v>
      </c>
      <c r="R808" s="28">
        <f t="shared" si="73"/>
        <v>40793.483090277776</v>
      </c>
      <c r="S808" t="str">
        <f t="shared" si="77"/>
        <v>music</v>
      </c>
      <c r="T808" t="str">
        <f t="shared" si="74"/>
        <v>rock</v>
      </c>
    </row>
    <row r="809" spans="1:20" ht="30" x14ac:dyDescent="0.25">
      <c r="A809">
        <v>807</v>
      </c>
      <c r="B809" s="1" t="s">
        <v>808</v>
      </c>
      <c r="C809" s="1" t="s">
        <v>4917</v>
      </c>
      <c r="D809" s="3">
        <v>4000</v>
      </c>
      <c r="E809" s="3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5"/>
        <v>1.05125</v>
      </c>
      <c r="P809" s="3">
        <f t="shared" si="72"/>
        <v>73.771929824561397</v>
      </c>
      <c r="Q809" s="28">
        <f t="shared" si="76"/>
        <v>42759.420266203706</v>
      </c>
      <c r="R809" s="28">
        <f t="shared" si="73"/>
        <v>42794.874999999993</v>
      </c>
      <c r="S809" t="str">
        <f t="shared" si="77"/>
        <v>music</v>
      </c>
      <c r="T809" t="str">
        <f t="shared" si="74"/>
        <v>rock</v>
      </c>
    </row>
    <row r="810" spans="1:20" ht="60" x14ac:dyDescent="0.25">
      <c r="A810">
        <v>808</v>
      </c>
      <c r="B810" s="1" t="s">
        <v>809</v>
      </c>
      <c r="C810" s="1" t="s">
        <v>4918</v>
      </c>
      <c r="D810" s="3">
        <v>4500</v>
      </c>
      <c r="E810" s="3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5"/>
        <v>1</v>
      </c>
      <c r="P810" s="3">
        <f t="shared" si="72"/>
        <v>104.65116279069767</v>
      </c>
      <c r="Q810" s="28">
        <f t="shared" si="76"/>
        <v>41961.892199074071</v>
      </c>
      <c r="R810" s="28">
        <f t="shared" si="73"/>
        <v>41994.999305555553</v>
      </c>
      <c r="S810" t="str">
        <f t="shared" si="77"/>
        <v>music</v>
      </c>
      <c r="T810" t="str">
        <f t="shared" si="74"/>
        <v>rock</v>
      </c>
    </row>
    <row r="811" spans="1:20" ht="45" x14ac:dyDescent="0.25">
      <c r="A811">
        <v>809</v>
      </c>
      <c r="B811" s="1" t="s">
        <v>810</v>
      </c>
      <c r="C811" s="1" t="s">
        <v>4919</v>
      </c>
      <c r="D811" s="3">
        <v>4000</v>
      </c>
      <c r="E811" s="3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5"/>
        <v>1.03775</v>
      </c>
      <c r="P811" s="3">
        <f t="shared" si="72"/>
        <v>79.82692307692308</v>
      </c>
      <c r="Q811" s="28">
        <f t="shared" si="76"/>
        <v>41628.625347222223</v>
      </c>
      <c r="R811" s="28">
        <f t="shared" si="73"/>
        <v>41658.625347222223</v>
      </c>
      <c r="S811" t="str">
        <f t="shared" si="77"/>
        <v>music</v>
      </c>
      <c r="T811" t="str">
        <f t="shared" si="74"/>
        <v>rock</v>
      </c>
    </row>
    <row r="812" spans="1:20" ht="60" x14ac:dyDescent="0.25">
      <c r="A812">
        <v>810</v>
      </c>
      <c r="B812" s="1" t="s">
        <v>811</v>
      </c>
      <c r="C812" s="1" t="s">
        <v>4920</v>
      </c>
      <c r="D812" s="3">
        <v>1500</v>
      </c>
      <c r="E812" s="3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5"/>
        <v>1.05</v>
      </c>
      <c r="P812" s="3">
        <f t="shared" si="72"/>
        <v>58.333333333333336</v>
      </c>
      <c r="Q812" s="28">
        <f t="shared" si="76"/>
        <v>41122.847939814812</v>
      </c>
      <c r="R812" s="28">
        <f t="shared" si="73"/>
        <v>41152.847939814812</v>
      </c>
      <c r="S812" t="str">
        <f t="shared" si="77"/>
        <v>music</v>
      </c>
      <c r="T812" t="str">
        <f t="shared" si="74"/>
        <v>rock</v>
      </c>
    </row>
    <row r="813" spans="1:20" ht="45" x14ac:dyDescent="0.25">
      <c r="A813">
        <v>811</v>
      </c>
      <c r="B813" s="1" t="s">
        <v>812</v>
      </c>
      <c r="C813" s="1" t="s">
        <v>4921</v>
      </c>
      <c r="D813" s="3">
        <v>1000</v>
      </c>
      <c r="E813" s="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5"/>
        <v>1.04</v>
      </c>
      <c r="P813" s="3">
        <f t="shared" si="72"/>
        <v>86.666666666666671</v>
      </c>
      <c r="Q813" s="28">
        <f t="shared" si="76"/>
        <v>41443.435208333329</v>
      </c>
      <c r="R813" s="28">
        <f t="shared" si="73"/>
        <v>41465.494444444441</v>
      </c>
      <c r="S813" t="str">
        <f t="shared" si="77"/>
        <v>music</v>
      </c>
      <c r="T813" t="str">
        <f t="shared" si="74"/>
        <v>rock</v>
      </c>
    </row>
    <row r="814" spans="1:20" ht="60" x14ac:dyDescent="0.25">
      <c r="A814">
        <v>812</v>
      </c>
      <c r="B814" s="1" t="s">
        <v>813</v>
      </c>
      <c r="C814" s="1" t="s">
        <v>4922</v>
      </c>
      <c r="D814" s="3">
        <v>600</v>
      </c>
      <c r="E814" s="3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5"/>
        <v>1.5183333333333333</v>
      </c>
      <c r="P814" s="3">
        <f t="shared" si="72"/>
        <v>27.606060606060606</v>
      </c>
      <c r="Q814" s="28">
        <f t="shared" si="76"/>
        <v>41281.809629629628</v>
      </c>
      <c r="R814" s="28">
        <f t="shared" si="73"/>
        <v>41334.373611111107</v>
      </c>
      <c r="S814" t="str">
        <f t="shared" si="77"/>
        <v>music</v>
      </c>
      <c r="T814" t="str">
        <f t="shared" si="74"/>
        <v>rock</v>
      </c>
    </row>
    <row r="815" spans="1:20" ht="30" x14ac:dyDescent="0.25">
      <c r="A815">
        <v>813</v>
      </c>
      <c r="B815" s="1" t="s">
        <v>814</v>
      </c>
      <c r="C815" s="1" t="s">
        <v>4923</v>
      </c>
      <c r="D815" s="3">
        <v>1500</v>
      </c>
      <c r="E815" s="3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5"/>
        <v>1.59996</v>
      </c>
      <c r="P815" s="3">
        <f t="shared" si="72"/>
        <v>24.999375000000001</v>
      </c>
      <c r="Q815" s="28">
        <f t="shared" si="76"/>
        <v>41080.751909722218</v>
      </c>
      <c r="R815" s="28">
        <f t="shared" si="73"/>
        <v>41110.751909722218</v>
      </c>
      <c r="S815" t="str">
        <f t="shared" si="77"/>
        <v>music</v>
      </c>
      <c r="T815" t="str">
        <f t="shared" si="74"/>
        <v>rock</v>
      </c>
    </row>
    <row r="816" spans="1:20" ht="60" x14ac:dyDescent="0.25">
      <c r="A816">
        <v>814</v>
      </c>
      <c r="B816" s="1" t="s">
        <v>815</v>
      </c>
      <c r="C816" s="1" t="s">
        <v>4924</v>
      </c>
      <c r="D816" s="3">
        <v>1000</v>
      </c>
      <c r="E816" s="3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5"/>
        <v>1.2729999999999999</v>
      </c>
      <c r="P816" s="3">
        <f t="shared" si="72"/>
        <v>45.464285714285715</v>
      </c>
      <c r="Q816" s="28">
        <f t="shared" si="76"/>
        <v>40679.534733796296</v>
      </c>
      <c r="R816" s="28">
        <f t="shared" si="73"/>
        <v>40694.544444444444</v>
      </c>
      <c r="S816" t="str">
        <f t="shared" si="77"/>
        <v>music</v>
      </c>
      <c r="T816" t="str">
        <f t="shared" si="74"/>
        <v>rock</v>
      </c>
    </row>
    <row r="817" spans="1:20" ht="30" x14ac:dyDescent="0.25">
      <c r="A817">
        <v>815</v>
      </c>
      <c r="B817" s="1" t="s">
        <v>816</v>
      </c>
      <c r="C817" s="1" t="s">
        <v>4925</v>
      </c>
      <c r="D817" s="3">
        <v>4000</v>
      </c>
      <c r="E817" s="3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5"/>
        <v>1.07</v>
      </c>
      <c r="P817" s="3">
        <f t="shared" si="72"/>
        <v>99.534883720930239</v>
      </c>
      <c r="Q817" s="28">
        <f t="shared" si="76"/>
        <v>41914.70952546296</v>
      </c>
      <c r="R817" s="28">
        <f t="shared" si="73"/>
        <v>41944.70952546296</v>
      </c>
      <c r="S817" t="str">
        <f t="shared" si="77"/>
        <v>music</v>
      </c>
      <c r="T817" t="str">
        <f t="shared" si="74"/>
        <v>rock</v>
      </c>
    </row>
    <row r="818" spans="1:20" ht="45" x14ac:dyDescent="0.25">
      <c r="A818">
        <v>816</v>
      </c>
      <c r="B818" s="1" t="s">
        <v>817</v>
      </c>
      <c r="C818" s="1" t="s">
        <v>4926</v>
      </c>
      <c r="D818" s="3">
        <v>7000</v>
      </c>
      <c r="E818" s="3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5"/>
        <v>1.1512214285714286</v>
      </c>
      <c r="P818" s="3">
        <f t="shared" si="72"/>
        <v>39.31</v>
      </c>
      <c r="Q818" s="28">
        <f t="shared" si="76"/>
        <v>41341.662534722222</v>
      </c>
      <c r="R818" s="28">
        <f t="shared" si="73"/>
        <v>41373.0625</v>
      </c>
      <c r="S818" t="str">
        <f t="shared" si="77"/>
        <v>music</v>
      </c>
      <c r="T818" t="str">
        <f t="shared" si="74"/>
        <v>rock</v>
      </c>
    </row>
    <row r="819" spans="1:20" ht="45" x14ac:dyDescent="0.25">
      <c r="A819">
        <v>817</v>
      </c>
      <c r="B819" s="1" t="s">
        <v>818</v>
      </c>
      <c r="C819" s="1" t="s">
        <v>4927</v>
      </c>
      <c r="D819" s="3">
        <v>1500</v>
      </c>
      <c r="E819" s="3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5"/>
        <v>1.3711066666666665</v>
      </c>
      <c r="P819" s="3">
        <f t="shared" si="72"/>
        <v>89.419999999999987</v>
      </c>
      <c r="Q819" s="28">
        <f t="shared" si="76"/>
        <v>40925.391331018516</v>
      </c>
      <c r="R819" s="28">
        <f t="shared" si="73"/>
        <v>40978.999305555553</v>
      </c>
      <c r="S819" t="str">
        <f t="shared" si="77"/>
        <v>music</v>
      </c>
      <c r="T819" t="str">
        <f t="shared" si="74"/>
        <v>rock</v>
      </c>
    </row>
    <row r="820" spans="1:20" ht="60" x14ac:dyDescent="0.25">
      <c r="A820">
        <v>818</v>
      </c>
      <c r="B820" s="1" t="s">
        <v>819</v>
      </c>
      <c r="C820" s="1" t="s">
        <v>4928</v>
      </c>
      <c r="D820" s="3">
        <v>350</v>
      </c>
      <c r="E820" s="3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5"/>
        <v>1.5571428571428572</v>
      </c>
      <c r="P820" s="3">
        <f t="shared" si="72"/>
        <v>28.684210526315791</v>
      </c>
      <c r="Q820" s="28">
        <f t="shared" si="76"/>
        <v>41120.67454861111</v>
      </c>
      <c r="R820" s="28">
        <f t="shared" si="73"/>
        <v>41128.500694444439</v>
      </c>
      <c r="S820" t="str">
        <f t="shared" si="77"/>
        <v>music</v>
      </c>
      <c r="T820" t="str">
        <f t="shared" si="74"/>
        <v>rock</v>
      </c>
    </row>
    <row r="821" spans="1:20" ht="30" x14ac:dyDescent="0.25">
      <c r="A821">
        <v>819</v>
      </c>
      <c r="B821" s="1" t="s">
        <v>820</v>
      </c>
      <c r="C821" s="1" t="s">
        <v>4929</v>
      </c>
      <c r="D821" s="3">
        <v>400</v>
      </c>
      <c r="E821" s="3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5"/>
        <v>1.0874999999999999</v>
      </c>
      <c r="P821" s="3">
        <f t="shared" si="72"/>
        <v>31.071428571428573</v>
      </c>
      <c r="Q821" s="28">
        <f t="shared" si="76"/>
        <v>41619.789976851847</v>
      </c>
      <c r="R821" s="28">
        <f t="shared" si="73"/>
        <v>41628.988888888889</v>
      </c>
      <c r="S821" t="str">
        <f t="shared" si="77"/>
        <v>music</v>
      </c>
      <c r="T821" t="str">
        <f t="shared" si="74"/>
        <v>rock</v>
      </c>
    </row>
    <row r="822" spans="1:20" ht="45" x14ac:dyDescent="0.25">
      <c r="A822">
        <v>820</v>
      </c>
      <c r="B822" s="1" t="s">
        <v>821</v>
      </c>
      <c r="C822" s="1" t="s">
        <v>4930</v>
      </c>
      <c r="D822" s="3">
        <v>2000</v>
      </c>
      <c r="E822" s="3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5"/>
        <v>1.3405</v>
      </c>
      <c r="P822" s="3">
        <f t="shared" si="72"/>
        <v>70.55263157894737</v>
      </c>
      <c r="Q822" s="28">
        <f t="shared" si="76"/>
        <v>41768.633587962962</v>
      </c>
      <c r="R822" s="28">
        <f t="shared" si="73"/>
        <v>41799</v>
      </c>
      <c r="S822" t="str">
        <f t="shared" si="77"/>
        <v>music</v>
      </c>
      <c r="T822" t="str">
        <f t="shared" si="74"/>
        <v>rock</v>
      </c>
    </row>
    <row r="823" spans="1:20" ht="45" x14ac:dyDescent="0.25">
      <c r="A823">
        <v>821</v>
      </c>
      <c r="B823" s="1" t="s">
        <v>822</v>
      </c>
      <c r="C823" s="1" t="s">
        <v>4931</v>
      </c>
      <c r="D823" s="3">
        <v>17482</v>
      </c>
      <c r="E823" s="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5"/>
        <v>1</v>
      </c>
      <c r="P823" s="3">
        <f t="shared" si="72"/>
        <v>224.12820512820514</v>
      </c>
      <c r="Q823" s="28">
        <f t="shared" si="76"/>
        <v>42093.71371527778</v>
      </c>
      <c r="R823" s="28">
        <f t="shared" si="73"/>
        <v>42127.959027777775</v>
      </c>
      <c r="S823" t="str">
        <f t="shared" si="77"/>
        <v>music</v>
      </c>
      <c r="T823" t="str">
        <f t="shared" si="74"/>
        <v>rock</v>
      </c>
    </row>
    <row r="824" spans="1:20" ht="45" x14ac:dyDescent="0.25">
      <c r="A824">
        <v>822</v>
      </c>
      <c r="B824" s="1" t="s">
        <v>823</v>
      </c>
      <c r="C824" s="1" t="s">
        <v>4932</v>
      </c>
      <c r="D824" s="3">
        <v>3000</v>
      </c>
      <c r="E824" s="3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5"/>
        <v>1.1916666666666667</v>
      </c>
      <c r="P824" s="3">
        <f t="shared" si="72"/>
        <v>51.811594202898547</v>
      </c>
      <c r="Q824" s="28">
        <f t="shared" si="76"/>
        <v>41157.739004629628</v>
      </c>
      <c r="R824" s="28">
        <f t="shared" si="73"/>
        <v>41187.739004629628</v>
      </c>
      <c r="S824" t="str">
        <f t="shared" si="77"/>
        <v>music</v>
      </c>
      <c r="T824" t="str">
        <f t="shared" si="74"/>
        <v>rock</v>
      </c>
    </row>
    <row r="825" spans="1:20" ht="45" x14ac:dyDescent="0.25">
      <c r="A825">
        <v>823</v>
      </c>
      <c r="B825" s="1" t="s">
        <v>824</v>
      </c>
      <c r="C825" s="1" t="s">
        <v>4933</v>
      </c>
      <c r="D825" s="3">
        <v>800</v>
      </c>
      <c r="E825" s="3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5"/>
        <v>1.7949999999999999</v>
      </c>
      <c r="P825" s="3">
        <f t="shared" si="72"/>
        <v>43.515151515151516</v>
      </c>
      <c r="Q825" s="28">
        <f t="shared" si="76"/>
        <v>42055.764490740738</v>
      </c>
      <c r="R825" s="28">
        <f t="shared" si="73"/>
        <v>42085.722824074073</v>
      </c>
      <c r="S825" t="str">
        <f t="shared" si="77"/>
        <v>music</v>
      </c>
      <c r="T825" t="str">
        <f t="shared" si="74"/>
        <v>rock</v>
      </c>
    </row>
    <row r="826" spans="1:20" ht="60" x14ac:dyDescent="0.25">
      <c r="A826">
        <v>824</v>
      </c>
      <c r="B826" s="1" t="s">
        <v>825</v>
      </c>
      <c r="C826" s="1" t="s">
        <v>4934</v>
      </c>
      <c r="D826" s="3">
        <v>1600</v>
      </c>
      <c r="E826" s="3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5"/>
        <v>1.3438124999999999</v>
      </c>
      <c r="P826" s="3">
        <f t="shared" si="72"/>
        <v>39.816666666666663</v>
      </c>
      <c r="Q826" s="28">
        <f t="shared" si="76"/>
        <v>40250.033773148149</v>
      </c>
      <c r="R826" s="28">
        <f t="shared" si="73"/>
        <v>40286.082638888889</v>
      </c>
      <c r="S826" t="str">
        <f t="shared" si="77"/>
        <v>music</v>
      </c>
      <c r="T826" t="str">
        <f t="shared" si="74"/>
        <v>rock</v>
      </c>
    </row>
    <row r="827" spans="1:20" ht="45" x14ac:dyDescent="0.25">
      <c r="A827">
        <v>825</v>
      </c>
      <c r="B827" s="1" t="s">
        <v>826</v>
      </c>
      <c r="C827" s="1" t="s">
        <v>4935</v>
      </c>
      <c r="D827" s="3">
        <v>12500</v>
      </c>
      <c r="E827" s="3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5"/>
        <v>1.0043200000000001</v>
      </c>
      <c r="P827" s="3">
        <f t="shared" si="72"/>
        <v>126.8080808080808</v>
      </c>
      <c r="Q827" s="28">
        <f t="shared" si="76"/>
        <v>41186.098194444443</v>
      </c>
      <c r="R827" s="28">
        <f t="shared" si="73"/>
        <v>41211.098194444443</v>
      </c>
      <c r="S827" t="str">
        <f t="shared" si="77"/>
        <v>music</v>
      </c>
      <c r="T827" t="str">
        <f t="shared" si="74"/>
        <v>rock</v>
      </c>
    </row>
    <row r="828" spans="1:20" ht="45" x14ac:dyDescent="0.25">
      <c r="A828">
        <v>826</v>
      </c>
      <c r="B828" s="1" t="s">
        <v>827</v>
      </c>
      <c r="C828" s="1" t="s">
        <v>4936</v>
      </c>
      <c r="D828" s="3">
        <v>5500</v>
      </c>
      <c r="E828" s="3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5"/>
        <v>1.0145454545454546</v>
      </c>
      <c r="P828" s="3">
        <f t="shared" si="72"/>
        <v>113.87755102040816</v>
      </c>
      <c r="Q828" s="28">
        <f t="shared" si="76"/>
        <v>40972.830208333333</v>
      </c>
      <c r="R828" s="28">
        <f t="shared" si="73"/>
        <v>40993.788541666661</v>
      </c>
      <c r="S828" t="str">
        <f t="shared" si="77"/>
        <v>music</v>
      </c>
      <c r="T828" t="str">
        <f t="shared" si="74"/>
        <v>rock</v>
      </c>
    </row>
    <row r="829" spans="1:20" ht="60" x14ac:dyDescent="0.25">
      <c r="A829">
        <v>827</v>
      </c>
      <c r="B829" s="1" t="s">
        <v>828</v>
      </c>
      <c r="C829" s="1" t="s">
        <v>4937</v>
      </c>
      <c r="D829" s="3">
        <v>300</v>
      </c>
      <c r="E829" s="3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5"/>
        <v>1.0333333333333334</v>
      </c>
      <c r="P829" s="3">
        <f t="shared" si="72"/>
        <v>28.181818181818183</v>
      </c>
      <c r="Q829" s="28">
        <f t="shared" si="76"/>
        <v>40927.265127314815</v>
      </c>
      <c r="R829" s="28">
        <f t="shared" si="73"/>
        <v>40953.617361111108</v>
      </c>
      <c r="S829" t="str">
        <f t="shared" si="77"/>
        <v>music</v>
      </c>
      <c r="T829" t="str">
        <f t="shared" si="74"/>
        <v>rock</v>
      </c>
    </row>
    <row r="830" spans="1:20" ht="60" x14ac:dyDescent="0.25">
      <c r="A830">
        <v>828</v>
      </c>
      <c r="B830" s="1" t="s">
        <v>829</v>
      </c>
      <c r="C830" s="1" t="s">
        <v>4938</v>
      </c>
      <c r="D830" s="3">
        <v>1300</v>
      </c>
      <c r="E830" s="3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5"/>
        <v>1.07</v>
      </c>
      <c r="P830" s="3">
        <f t="shared" si="72"/>
        <v>36.60526315789474</v>
      </c>
      <c r="Q830" s="28">
        <f t="shared" si="76"/>
        <v>41072.84238425926</v>
      </c>
      <c r="R830" s="28">
        <f t="shared" si="73"/>
        <v>41085.474999999999</v>
      </c>
      <c r="S830" t="str">
        <f t="shared" si="77"/>
        <v>music</v>
      </c>
      <c r="T830" t="str">
        <f t="shared" si="74"/>
        <v>rock</v>
      </c>
    </row>
    <row r="831" spans="1:20" ht="60" x14ac:dyDescent="0.25">
      <c r="A831">
        <v>829</v>
      </c>
      <c r="B831" s="1" t="s">
        <v>830</v>
      </c>
      <c r="C831" s="1" t="s">
        <v>4939</v>
      </c>
      <c r="D831" s="3">
        <v>500</v>
      </c>
      <c r="E831" s="3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5"/>
        <v>1.04</v>
      </c>
      <c r="P831" s="3">
        <f t="shared" si="72"/>
        <v>32.5</v>
      </c>
      <c r="Q831" s="28">
        <f t="shared" si="76"/>
        <v>42504.593055555553</v>
      </c>
      <c r="R831" s="28">
        <f t="shared" si="73"/>
        <v>42564.593055555553</v>
      </c>
      <c r="S831" t="str">
        <f t="shared" si="77"/>
        <v>music</v>
      </c>
      <c r="T831" t="str">
        <f t="shared" si="74"/>
        <v>rock</v>
      </c>
    </row>
    <row r="832" spans="1:20" ht="45" x14ac:dyDescent="0.25">
      <c r="A832">
        <v>830</v>
      </c>
      <c r="B832" s="1" t="s">
        <v>831</v>
      </c>
      <c r="C832" s="1" t="s">
        <v>4940</v>
      </c>
      <c r="D832" s="3">
        <v>1800</v>
      </c>
      <c r="E832" s="3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5"/>
        <v>1.0783333333333334</v>
      </c>
      <c r="P832" s="3">
        <f t="shared" si="72"/>
        <v>60.65625</v>
      </c>
      <c r="Q832" s="28">
        <f t="shared" si="76"/>
        <v>41325.317418981482</v>
      </c>
      <c r="R832" s="28">
        <f t="shared" si="73"/>
        <v>41355.27575231481</v>
      </c>
      <c r="S832" t="str">
        <f t="shared" si="77"/>
        <v>music</v>
      </c>
      <c r="T832" t="str">
        <f t="shared" si="74"/>
        <v>rock</v>
      </c>
    </row>
    <row r="833" spans="1:20" ht="45" x14ac:dyDescent="0.25">
      <c r="A833">
        <v>831</v>
      </c>
      <c r="B833" s="1" t="s">
        <v>832</v>
      </c>
      <c r="C833" s="1" t="s">
        <v>4941</v>
      </c>
      <c r="D833" s="3">
        <v>1500</v>
      </c>
      <c r="E833" s="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5"/>
        <v>2.3333333333333335</v>
      </c>
      <c r="P833" s="3">
        <f t="shared" si="72"/>
        <v>175</v>
      </c>
      <c r="Q833" s="28">
        <f t="shared" si="76"/>
        <v>40996.438587962963</v>
      </c>
      <c r="R833" s="28">
        <f t="shared" si="73"/>
        <v>41026.438587962963</v>
      </c>
      <c r="S833" t="str">
        <f t="shared" si="77"/>
        <v>music</v>
      </c>
      <c r="T833" t="str">
        <f t="shared" si="74"/>
        <v>rock</v>
      </c>
    </row>
    <row r="834" spans="1:20" ht="60" x14ac:dyDescent="0.25">
      <c r="A834">
        <v>832</v>
      </c>
      <c r="B834" s="1" t="s">
        <v>833</v>
      </c>
      <c r="C834" s="1" t="s">
        <v>4942</v>
      </c>
      <c r="D834" s="3">
        <v>15000</v>
      </c>
      <c r="E834" s="3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5"/>
        <v>1.0060706666666666</v>
      </c>
      <c r="P834" s="3">
        <f t="shared" si="72"/>
        <v>97.993896103896105</v>
      </c>
      <c r="Q834" s="28">
        <f t="shared" si="76"/>
        <v>40869.466840277775</v>
      </c>
      <c r="R834" s="28">
        <f t="shared" si="73"/>
        <v>40929.134027777771</v>
      </c>
      <c r="S834" t="str">
        <f t="shared" si="77"/>
        <v>music</v>
      </c>
      <c r="T834" t="str">
        <f t="shared" si="74"/>
        <v>rock</v>
      </c>
    </row>
    <row r="835" spans="1:20" x14ac:dyDescent="0.25">
      <c r="A835">
        <v>833</v>
      </c>
      <c r="B835" s="1" t="s">
        <v>834</v>
      </c>
      <c r="C835" s="1" t="s">
        <v>4943</v>
      </c>
      <c r="D835" s="3">
        <v>6000</v>
      </c>
      <c r="E835" s="3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75"/>
        <v>1.0166666666666666</v>
      </c>
      <c r="P835" s="3">
        <f t="shared" ref="P835:P898" si="78">IFERROR(E835/L835,0)</f>
        <v>148.78048780487805</v>
      </c>
      <c r="Q835" s="28">
        <f t="shared" si="76"/>
        <v>41718.669849537036</v>
      </c>
      <c r="R835" s="28">
        <f t="shared" ref="R835:R898" si="79">(I835/86400)+25569+(-5/24)</f>
        <v>41748.669849537036</v>
      </c>
      <c r="S835" t="str">
        <f t="shared" si="77"/>
        <v>music</v>
      </c>
      <c r="T835" t="str">
        <f t="shared" ref="T835:T898" si="80">RIGHT(N835,LEN(N835)-FIND("/",N835))</f>
        <v>rock</v>
      </c>
    </row>
    <row r="836" spans="1:20" ht="60" x14ac:dyDescent="0.25">
      <c r="A836">
        <v>834</v>
      </c>
      <c r="B836" s="1" t="s">
        <v>835</v>
      </c>
      <c r="C836" s="1" t="s">
        <v>4944</v>
      </c>
      <c r="D836" s="3">
        <v>5500</v>
      </c>
      <c r="E836" s="3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ref="O836:O899" si="81">E836/D836</f>
        <v>1.3101818181818181</v>
      </c>
      <c r="P836" s="3">
        <f t="shared" si="78"/>
        <v>96.08</v>
      </c>
      <c r="Q836" s="28">
        <f t="shared" ref="Q836:Q899" si="82">(((J836/60)/60)/24)+DATE(1970,1,1)+(-5/24)</f>
        <v>41422.614490740736</v>
      </c>
      <c r="R836" s="28">
        <f t="shared" si="79"/>
        <v>41455.957638888889</v>
      </c>
      <c r="S836" t="str">
        <f t="shared" ref="S836:S899" si="83">LEFT(N:N,FIND("/",N836)-1)</f>
        <v>music</v>
      </c>
      <c r="T836" t="str">
        <f t="shared" si="80"/>
        <v>rock</v>
      </c>
    </row>
    <row r="837" spans="1:20" ht="60" x14ac:dyDescent="0.25">
      <c r="A837">
        <v>835</v>
      </c>
      <c r="B837" s="1" t="s">
        <v>836</v>
      </c>
      <c r="C837" s="1" t="s">
        <v>4945</v>
      </c>
      <c r="D837" s="3">
        <v>2000</v>
      </c>
      <c r="E837" s="3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81"/>
        <v>1.1725000000000001</v>
      </c>
      <c r="P837" s="3">
        <f t="shared" si="78"/>
        <v>58.625</v>
      </c>
      <c r="Q837" s="28">
        <f t="shared" si="82"/>
        <v>41005.249513888884</v>
      </c>
      <c r="R837" s="28">
        <f t="shared" si="79"/>
        <v>41047.916666666664</v>
      </c>
      <c r="S837" t="str">
        <f t="shared" si="83"/>
        <v>music</v>
      </c>
      <c r="T837" t="str">
        <f t="shared" si="80"/>
        <v>rock</v>
      </c>
    </row>
    <row r="838" spans="1:20" x14ac:dyDescent="0.25">
      <c r="A838">
        <v>836</v>
      </c>
      <c r="B838" s="1" t="s">
        <v>837</v>
      </c>
      <c r="C838" s="1" t="s">
        <v>4946</v>
      </c>
      <c r="D838" s="3">
        <v>5000</v>
      </c>
      <c r="E838" s="3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81"/>
        <v>1.009304</v>
      </c>
      <c r="P838" s="3">
        <f t="shared" si="78"/>
        <v>109.70695652173914</v>
      </c>
      <c r="Q838" s="28">
        <f t="shared" si="82"/>
        <v>41523.848587962959</v>
      </c>
      <c r="R838" s="28">
        <f t="shared" si="79"/>
        <v>41553.848587962959</v>
      </c>
      <c r="S838" t="str">
        <f t="shared" si="83"/>
        <v>music</v>
      </c>
      <c r="T838" t="str">
        <f t="shared" si="80"/>
        <v>rock</v>
      </c>
    </row>
    <row r="839" spans="1:20" ht="45" x14ac:dyDescent="0.25">
      <c r="A839">
        <v>837</v>
      </c>
      <c r="B839" s="1" t="s">
        <v>838</v>
      </c>
      <c r="C839" s="1" t="s">
        <v>4947</v>
      </c>
      <c r="D839" s="3">
        <v>2500</v>
      </c>
      <c r="E839" s="3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81"/>
        <v>1.218</v>
      </c>
      <c r="P839" s="3">
        <f t="shared" si="78"/>
        <v>49.112903225806448</v>
      </c>
      <c r="Q839" s="28">
        <f t="shared" si="82"/>
        <v>41730.79006944444</v>
      </c>
      <c r="R839" s="28">
        <f t="shared" si="79"/>
        <v>41760.79006944444</v>
      </c>
      <c r="S839" t="str">
        <f t="shared" si="83"/>
        <v>music</v>
      </c>
      <c r="T839" t="str">
        <f t="shared" si="80"/>
        <v>rock</v>
      </c>
    </row>
    <row r="840" spans="1:20" ht="60" x14ac:dyDescent="0.25">
      <c r="A840">
        <v>838</v>
      </c>
      <c r="B840" s="1" t="s">
        <v>839</v>
      </c>
      <c r="C840" s="1" t="s">
        <v>4948</v>
      </c>
      <c r="D840" s="3">
        <v>2000</v>
      </c>
      <c r="E840" s="3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81"/>
        <v>1.454</v>
      </c>
      <c r="P840" s="3">
        <f t="shared" si="78"/>
        <v>47.672131147540981</v>
      </c>
      <c r="Q840" s="28">
        <f t="shared" si="82"/>
        <v>40895.689641203702</v>
      </c>
      <c r="R840" s="28">
        <f t="shared" si="79"/>
        <v>40925.689641203702</v>
      </c>
      <c r="S840" t="str">
        <f t="shared" si="83"/>
        <v>music</v>
      </c>
      <c r="T840" t="str">
        <f t="shared" si="80"/>
        <v>rock</v>
      </c>
    </row>
    <row r="841" spans="1:20" ht="45" x14ac:dyDescent="0.25">
      <c r="A841">
        <v>839</v>
      </c>
      <c r="B841" s="1" t="s">
        <v>840</v>
      </c>
      <c r="C841" s="1" t="s">
        <v>4949</v>
      </c>
      <c r="D841" s="3">
        <v>5000</v>
      </c>
      <c r="E841" s="3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81"/>
        <v>1.166166</v>
      </c>
      <c r="P841" s="3">
        <f t="shared" si="78"/>
        <v>60.737812499999997</v>
      </c>
      <c r="Q841" s="28">
        <f t="shared" si="82"/>
        <v>41144.555046296293</v>
      </c>
      <c r="R841" s="28">
        <f t="shared" si="79"/>
        <v>41174.555046296293</v>
      </c>
      <c r="S841" t="str">
        <f t="shared" si="83"/>
        <v>music</v>
      </c>
      <c r="T841" t="str">
        <f t="shared" si="80"/>
        <v>rock</v>
      </c>
    </row>
    <row r="842" spans="1:20" ht="45" x14ac:dyDescent="0.25">
      <c r="A842">
        <v>840</v>
      </c>
      <c r="B842" s="1" t="s">
        <v>841</v>
      </c>
      <c r="C842" s="1" t="s">
        <v>4950</v>
      </c>
      <c r="D842" s="3">
        <v>10000</v>
      </c>
      <c r="E842" s="3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81"/>
        <v>1.2041660000000001</v>
      </c>
      <c r="P842" s="3">
        <f t="shared" si="78"/>
        <v>63.37715789473684</v>
      </c>
      <c r="Q842" s="28">
        <f t="shared" si="82"/>
        <v>42607.018368055556</v>
      </c>
      <c r="R842" s="28">
        <f t="shared" si="79"/>
        <v>42637.018368055556</v>
      </c>
      <c r="S842" t="str">
        <f t="shared" si="83"/>
        <v>music</v>
      </c>
      <c r="T842" t="str">
        <f t="shared" si="80"/>
        <v>metal</v>
      </c>
    </row>
    <row r="843" spans="1:20" ht="60" x14ac:dyDescent="0.25">
      <c r="A843">
        <v>841</v>
      </c>
      <c r="B843" s="1" t="s">
        <v>842</v>
      </c>
      <c r="C843" s="1" t="s">
        <v>4951</v>
      </c>
      <c r="D843" s="3">
        <v>5000</v>
      </c>
      <c r="E843" s="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81"/>
        <v>1.0132000000000001</v>
      </c>
      <c r="P843" s="3">
        <f t="shared" si="78"/>
        <v>53.893617021276597</v>
      </c>
      <c r="Q843" s="28">
        <f t="shared" si="82"/>
        <v>41923.63035879629</v>
      </c>
      <c r="R843" s="28">
        <f t="shared" si="79"/>
        <v>41953.672025462962</v>
      </c>
      <c r="S843" t="str">
        <f t="shared" si="83"/>
        <v>music</v>
      </c>
      <c r="T843" t="str">
        <f t="shared" si="80"/>
        <v>metal</v>
      </c>
    </row>
    <row r="844" spans="1:20" ht="45" x14ac:dyDescent="0.25">
      <c r="A844">
        <v>842</v>
      </c>
      <c r="B844" s="1" t="s">
        <v>843</v>
      </c>
      <c r="C844" s="1" t="s">
        <v>4952</v>
      </c>
      <c r="D844" s="3">
        <v>2500</v>
      </c>
      <c r="E844" s="3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81"/>
        <v>1.0431999999999999</v>
      </c>
      <c r="P844" s="3">
        <f t="shared" si="78"/>
        <v>66.871794871794876</v>
      </c>
      <c r="Q844" s="28">
        <f t="shared" si="82"/>
        <v>41526.384062500001</v>
      </c>
      <c r="R844" s="28">
        <f t="shared" si="79"/>
        <v>41560.957638888889</v>
      </c>
      <c r="S844" t="str">
        <f t="shared" si="83"/>
        <v>music</v>
      </c>
      <c r="T844" t="str">
        <f t="shared" si="80"/>
        <v>metal</v>
      </c>
    </row>
    <row r="845" spans="1:20" ht="60" x14ac:dyDescent="0.25">
      <c r="A845">
        <v>843</v>
      </c>
      <c r="B845" s="1" t="s">
        <v>844</v>
      </c>
      <c r="C845" s="1" t="s">
        <v>4953</v>
      </c>
      <c r="D845" s="3">
        <v>3000</v>
      </c>
      <c r="E845" s="3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81"/>
        <v>2.6713333333333331</v>
      </c>
      <c r="P845" s="3">
        <f t="shared" si="78"/>
        <v>63.102362204724407</v>
      </c>
      <c r="Q845" s="28">
        <f t="shared" si="82"/>
        <v>42695.049537037034</v>
      </c>
      <c r="R845" s="28">
        <f t="shared" si="79"/>
        <v>42712.124999999993</v>
      </c>
      <c r="S845" t="str">
        <f t="shared" si="83"/>
        <v>music</v>
      </c>
      <c r="T845" t="str">
        <f t="shared" si="80"/>
        <v>metal</v>
      </c>
    </row>
    <row r="846" spans="1:20" ht="60" x14ac:dyDescent="0.25">
      <c r="A846">
        <v>844</v>
      </c>
      <c r="B846" s="1" t="s">
        <v>845</v>
      </c>
      <c r="C846" s="1" t="s">
        <v>4954</v>
      </c>
      <c r="D846" s="3">
        <v>3000</v>
      </c>
      <c r="E846" s="3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81"/>
        <v>1.9413333333333334</v>
      </c>
      <c r="P846" s="3">
        <f t="shared" si="78"/>
        <v>36.628930817610062</v>
      </c>
      <c r="Q846" s="28">
        <f t="shared" si="82"/>
        <v>41905.476296296292</v>
      </c>
      <c r="R846" s="28">
        <f t="shared" si="79"/>
        <v>41943.999305555553</v>
      </c>
      <c r="S846" t="str">
        <f t="shared" si="83"/>
        <v>music</v>
      </c>
      <c r="T846" t="str">
        <f t="shared" si="80"/>
        <v>metal</v>
      </c>
    </row>
    <row r="847" spans="1:20" ht="45" x14ac:dyDescent="0.25">
      <c r="A847">
        <v>845</v>
      </c>
      <c r="B847" s="1" t="s">
        <v>846</v>
      </c>
      <c r="C847" s="1" t="s">
        <v>4955</v>
      </c>
      <c r="D847" s="3">
        <v>5000</v>
      </c>
      <c r="E847" s="3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81"/>
        <v>1.203802</v>
      </c>
      <c r="P847" s="3">
        <f t="shared" si="78"/>
        <v>34.005706214689269</v>
      </c>
      <c r="Q847" s="28">
        <f t="shared" si="82"/>
        <v>42577.997638888883</v>
      </c>
      <c r="R847" s="28">
        <f t="shared" si="79"/>
        <v>42617.957638888889</v>
      </c>
      <c r="S847" t="str">
        <f t="shared" si="83"/>
        <v>music</v>
      </c>
      <c r="T847" t="str">
        <f t="shared" si="80"/>
        <v>metal</v>
      </c>
    </row>
    <row r="848" spans="1:20" ht="45" x14ac:dyDescent="0.25">
      <c r="A848">
        <v>846</v>
      </c>
      <c r="B848" s="1" t="s">
        <v>847</v>
      </c>
      <c r="C848" s="1" t="s">
        <v>4956</v>
      </c>
      <c r="D848" s="3">
        <v>1100</v>
      </c>
      <c r="E848" s="3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81"/>
        <v>1.2200090909090908</v>
      </c>
      <c r="P848" s="3">
        <f t="shared" si="78"/>
        <v>28.553404255319148</v>
      </c>
      <c r="Q848" s="28">
        <f t="shared" si="82"/>
        <v>41694.183506944442</v>
      </c>
      <c r="R848" s="28">
        <f t="shared" si="79"/>
        <v>41708.375</v>
      </c>
      <c r="S848" t="str">
        <f t="shared" si="83"/>
        <v>music</v>
      </c>
      <c r="T848" t="str">
        <f t="shared" si="80"/>
        <v>metal</v>
      </c>
    </row>
    <row r="849" spans="1:20" ht="30" x14ac:dyDescent="0.25">
      <c r="A849">
        <v>847</v>
      </c>
      <c r="B849" s="1" t="s">
        <v>848</v>
      </c>
      <c r="C849" s="1" t="s">
        <v>4957</v>
      </c>
      <c r="D849" s="3">
        <v>10</v>
      </c>
      <c r="E849" s="3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81"/>
        <v>1</v>
      </c>
      <c r="P849" s="3">
        <f t="shared" si="78"/>
        <v>10</v>
      </c>
      <c r="Q849" s="28">
        <f t="shared" si="82"/>
        <v>42165.590000000004</v>
      </c>
      <c r="R849" s="28">
        <f t="shared" si="79"/>
        <v>42195.59</v>
      </c>
      <c r="S849" t="str">
        <f t="shared" si="83"/>
        <v>music</v>
      </c>
      <c r="T849" t="str">
        <f t="shared" si="80"/>
        <v>metal</v>
      </c>
    </row>
    <row r="850" spans="1:20" ht="45" x14ac:dyDescent="0.25">
      <c r="A850">
        <v>848</v>
      </c>
      <c r="B850" s="1" t="s">
        <v>849</v>
      </c>
      <c r="C850" s="1" t="s">
        <v>4958</v>
      </c>
      <c r="D850" s="3">
        <v>300</v>
      </c>
      <c r="E850" s="3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81"/>
        <v>1</v>
      </c>
      <c r="P850" s="3">
        <f t="shared" si="78"/>
        <v>18.75</v>
      </c>
      <c r="Q850" s="28">
        <f t="shared" si="82"/>
        <v>42078.583715277775</v>
      </c>
      <c r="R850" s="28">
        <f t="shared" si="79"/>
        <v>42108.583715277775</v>
      </c>
      <c r="S850" t="str">
        <f t="shared" si="83"/>
        <v>music</v>
      </c>
      <c r="T850" t="str">
        <f t="shared" si="80"/>
        <v>metal</v>
      </c>
    </row>
    <row r="851" spans="1:20" ht="60" x14ac:dyDescent="0.25">
      <c r="A851">
        <v>849</v>
      </c>
      <c r="B851" s="1" t="s">
        <v>850</v>
      </c>
      <c r="C851" s="1" t="s">
        <v>4959</v>
      </c>
      <c r="D851" s="3">
        <v>4000</v>
      </c>
      <c r="E851" s="3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81"/>
        <v>1.1990000000000001</v>
      </c>
      <c r="P851" s="3">
        <f t="shared" si="78"/>
        <v>41.704347826086959</v>
      </c>
      <c r="Q851" s="28">
        <f t="shared" si="82"/>
        <v>42050.94055555555</v>
      </c>
      <c r="R851" s="28">
        <f t="shared" si="79"/>
        <v>42078.898888888885</v>
      </c>
      <c r="S851" t="str">
        <f t="shared" si="83"/>
        <v>music</v>
      </c>
      <c r="T851" t="str">
        <f t="shared" si="80"/>
        <v>metal</v>
      </c>
    </row>
    <row r="852" spans="1:20" ht="45" x14ac:dyDescent="0.25">
      <c r="A852">
        <v>850</v>
      </c>
      <c r="B852" s="1" t="s">
        <v>851</v>
      </c>
      <c r="C852" s="1" t="s">
        <v>4960</v>
      </c>
      <c r="D852" s="3">
        <v>4000</v>
      </c>
      <c r="E852" s="3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81"/>
        <v>1.55175</v>
      </c>
      <c r="P852" s="3">
        <f t="shared" si="78"/>
        <v>46.669172932330824</v>
      </c>
      <c r="Q852" s="28">
        <f t="shared" si="82"/>
        <v>42452.619409722225</v>
      </c>
      <c r="R852" s="28">
        <f t="shared" si="79"/>
        <v>42484.999305555553</v>
      </c>
      <c r="S852" t="str">
        <f t="shared" si="83"/>
        <v>music</v>
      </c>
      <c r="T852" t="str">
        <f t="shared" si="80"/>
        <v>metal</v>
      </c>
    </row>
    <row r="853" spans="1:20" ht="45" x14ac:dyDescent="0.25">
      <c r="A853">
        <v>851</v>
      </c>
      <c r="B853" s="1" t="s">
        <v>852</v>
      </c>
      <c r="C853" s="1" t="s">
        <v>4961</v>
      </c>
      <c r="D853" s="3">
        <v>2000</v>
      </c>
      <c r="E853" s="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81"/>
        <v>1.3045</v>
      </c>
      <c r="P853" s="3">
        <f t="shared" si="78"/>
        <v>37.271428571428572</v>
      </c>
      <c r="Q853" s="28">
        <f t="shared" si="82"/>
        <v>42522.671909722216</v>
      </c>
      <c r="R853" s="28">
        <f t="shared" si="79"/>
        <v>42582.614583333336</v>
      </c>
      <c r="S853" t="str">
        <f t="shared" si="83"/>
        <v>music</v>
      </c>
      <c r="T853" t="str">
        <f t="shared" si="80"/>
        <v>metal</v>
      </c>
    </row>
    <row r="854" spans="1:20" ht="30" x14ac:dyDescent="0.25">
      <c r="A854">
        <v>852</v>
      </c>
      <c r="B854" s="1" t="s">
        <v>853</v>
      </c>
      <c r="C854" s="1" t="s">
        <v>4962</v>
      </c>
      <c r="D854" s="3">
        <v>3500</v>
      </c>
      <c r="E854" s="3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81"/>
        <v>1.0497142857142858</v>
      </c>
      <c r="P854" s="3">
        <f t="shared" si="78"/>
        <v>59.258064516129032</v>
      </c>
      <c r="Q854" s="28">
        <f t="shared" si="82"/>
        <v>42656.59716435185</v>
      </c>
      <c r="R854" s="28">
        <f t="shared" si="79"/>
        <v>42667.666666666664</v>
      </c>
      <c r="S854" t="str">
        <f t="shared" si="83"/>
        <v>music</v>
      </c>
      <c r="T854" t="str">
        <f t="shared" si="80"/>
        <v>metal</v>
      </c>
    </row>
    <row r="855" spans="1:20" ht="45" x14ac:dyDescent="0.25">
      <c r="A855">
        <v>853</v>
      </c>
      <c r="B855" s="1" t="s">
        <v>854</v>
      </c>
      <c r="C855" s="1" t="s">
        <v>4963</v>
      </c>
      <c r="D855" s="3">
        <v>300</v>
      </c>
      <c r="E855" s="3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81"/>
        <v>1</v>
      </c>
      <c r="P855" s="3">
        <f t="shared" si="78"/>
        <v>30</v>
      </c>
      <c r="Q855" s="28">
        <f t="shared" si="82"/>
        <v>42021.62394675926</v>
      </c>
      <c r="R855" s="28">
        <f t="shared" si="79"/>
        <v>42051.62394675926</v>
      </c>
      <c r="S855" t="str">
        <f t="shared" si="83"/>
        <v>music</v>
      </c>
      <c r="T855" t="str">
        <f t="shared" si="80"/>
        <v>metal</v>
      </c>
    </row>
    <row r="856" spans="1:20" ht="45" x14ac:dyDescent="0.25">
      <c r="A856">
        <v>854</v>
      </c>
      <c r="B856" s="1" t="s">
        <v>855</v>
      </c>
      <c r="C856" s="1" t="s">
        <v>4964</v>
      </c>
      <c r="D856" s="3">
        <v>27800</v>
      </c>
      <c r="E856" s="3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81"/>
        <v>1.1822050359712231</v>
      </c>
      <c r="P856" s="3">
        <f t="shared" si="78"/>
        <v>65.8623246492986</v>
      </c>
      <c r="Q856" s="28">
        <f t="shared" si="82"/>
        <v>42702.004004629627</v>
      </c>
      <c r="R856" s="28">
        <f t="shared" si="79"/>
        <v>42732.004004629627</v>
      </c>
      <c r="S856" t="str">
        <f t="shared" si="83"/>
        <v>music</v>
      </c>
      <c r="T856" t="str">
        <f t="shared" si="80"/>
        <v>metal</v>
      </c>
    </row>
    <row r="857" spans="1:20" ht="45" x14ac:dyDescent="0.25">
      <c r="A857">
        <v>855</v>
      </c>
      <c r="B857" s="1" t="s">
        <v>856</v>
      </c>
      <c r="C857" s="1" t="s">
        <v>4965</v>
      </c>
      <c r="D857" s="3">
        <v>1450</v>
      </c>
      <c r="E857" s="3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81"/>
        <v>1.0344827586206897</v>
      </c>
      <c r="P857" s="3">
        <f t="shared" si="78"/>
        <v>31.914893617021278</v>
      </c>
      <c r="Q857" s="28">
        <f t="shared" si="82"/>
        <v>42544.916863425926</v>
      </c>
      <c r="R857" s="28">
        <f t="shared" si="79"/>
        <v>42574.916863425919</v>
      </c>
      <c r="S857" t="str">
        <f t="shared" si="83"/>
        <v>music</v>
      </c>
      <c r="T857" t="str">
        <f t="shared" si="80"/>
        <v>metal</v>
      </c>
    </row>
    <row r="858" spans="1:20" ht="60" x14ac:dyDescent="0.25">
      <c r="A858">
        <v>856</v>
      </c>
      <c r="B858" s="1" t="s">
        <v>857</v>
      </c>
      <c r="C858" s="1" t="s">
        <v>4966</v>
      </c>
      <c r="D858" s="3">
        <v>250</v>
      </c>
      <c r="E858" s="3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81"/>
        <v>2.1800000000000002</v>
      </c>
      <c r="P858" s="3">
        <f t="shared" si="78"/>
        <v>19.464285714285715</v>
      </c>
      <c r="Q858" s="28">
        <f t="shared" si="82"/>
        <v>42609.103657407402</v>
      </c>
      <c r="R858" s="28">
        <f t="shared" si="79"/>
        <v>42668.583333333336</v>
      </c>
      <c r="S858" t="str">
        <f t="shared" si="83"/>
        <v>music</v>
      </c>
      <c r="T858" t="str">
        <f t="shared" si="80"/>
        <v>metal</v>
      </c>
    </row>
    <row r="859" spans="1:20" ht="45" x14ac:dyDescent="0.25">
      <c r="A859">
        <v>857</v>
      </c>
      <c r="B859" s="1" t="s">
        <v>858</v>
      </c>
      <c r="C859" s="1" t="s">
        <v>4967</v>
      </c>
      <c r="D859" s="3">
        <v>1200</v>
      </c>
      <c r="E859" s="3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81"/>
        <v>1</v>
      </c>
      <c r="P859" s="3">
        <f t="shared" si="78"/>
        <v>50</v>
      </c>
      <c r="Q859" s="28">
        <f t="shared" si="82"/>
        <v>42291.373043981475</v>
      </c>
      <c r="R859" s="28">
        <f t="shared" si="79"/>
        <v>42333.414710648147</v>
      </c>
      <c r="S859" t="str">
        <f t="shared" si="83"/>
        <v>music</v>
      </c>
      <c r="T859" t="str">
        <f t="shared" si="80"/>
        <v>metal</v>
      </c>
    </row>
    <row r="860" spans="1:20" ht="60" x14ac:dyDescent="0.25">
      <c r="A860">
        <v>858</v>
      </c>
      <c r="B860" s="1" t="s">
        <v>859</v>
      </c>
      <c r="C860" s="1" t="s">
        <v>4968</v>
      </c>
      <c r="D860" s="3">
        <v>1200</v>
      </c>
      <c r="E860" s="3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81"/>
        <v>1.4400583333333332</v>
      </c>
      <c r="P860" s="3">
        <f t="shared" si="78"/>
        <v>22.737763157894737</v>
      </c>
      <c r="Q860" s="28">
        <f t="shared" si="82"/>
        <v>42079.537245370368</v>
      </c>
      <c r="R860" s="28">
        <f t="shared" si="79"/>
        <v>42109.749305555553</v>
      </c>
      <c r="S860" t="str">
        <f t="shared" si="83"/>
        <v>music</v>
      </c>
      <c r="T860" t="str">
        <f t="shared" si="80"/>
        <v>metal</v>
      </c>
    </row>
    <row r="861" spans="1:20" ht="45" x14ac:dyDescent="0.25">
      <c r="A861">
        <v>859</v>
      </c>
      <c r="B861" s="1" t="s">
        <v>860</v>
      </c>
      <c r="C861" s="1" t="s">
        <v>4969</v>
      </c>
      <c r="D861" s="3">
        <v>4000</v>
      </c>
      <c r="E861" s="3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81"/>
        <v>1.0467500000000001</v>
      </c>
      <c r="P861" s="3">
        <f t="shared" si="78"/>
        <v>42.724489795918366</v>
      </c>
      <c r="Q861" s="28">
        <f t="shared" si="82"/>
        <v>42128.611898148149</v>
      </c>
      <c r="R861" s="28">
        <f t="shared" si="79"/>
        <v>42158.791666666664</v>
      </c>
      <c r="S861" t="str">
        <f t="shared" si="83"/>
        <v>music</v>
      </c>
      <c r="T861" t="str">
        <f t="shared" si="80"/>
        <v>metal</v>
      </c>
    </row>
    <row r="862" spans="1:20" ht="60" x14ac:dyDescent="0.25">
      <c r="A862">
        <v>860</v>
      </c>
      <c r="B862" s="1" t="s">
        <v>861</v>
      </c>
      <c r="C862" s="1" t="s">
        <v>4970</v>
      </c>
      <c r="D862" s="3">
        <v>14000</v>
      </c>
      <c r="E862" s="3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81"/>
        <v>0.18142857142857144</v>
      </c>
      <c r="P862" s="3">
        <f t="shared" si="78"/>
        <v>52.916666666666664</v>
      </c>
      <c r="Q862" s="28">
        <f t="shared" si="82"/>
        <v>41570.274456018517</v>
      </c>
      <c r="R862" s="28">
        <f t="shared" si="79"/>
        <v>41600.316122685181</v>
      </c>
      <c r="S862" t="str">
        <f t="shared" si="83"/>
        <v>music</v>
      </c>
      <c r="T862" t="str">
        <f t="shared" si="80"/>
        <v>jazz</v>
      </c>
    </row>
    <row r="863" spans="1:20" ht="45" x14ac:dyDescent="0.25">
      <c r="A863">
        <v>861</v>
      </c>
      <c r="B863" s="1" t="s">
        <v>862</v>
      </c>
      <c r="C863" s="1" t="s">
        <v>4971</v>
      </c>
      <c r="D863" s="3">
        <v>4500</v>
      </c>
      <c r="E863" s="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81"/>
        <v>2.2444444444444444E-2</v>
      </c>
      <c r="P863" s="3">
        <f t="shared" si="78"/>
        <v>50.5</v>
      </c>
      <c r="Q863" s="28">
        <f t="shared" si="82"/>
        <v>42599.756990740738</v>
      </c>
      <c r="R863" s="28">
        <f t="shared" si="79"/>
        <v>42629.756990740738</v>
      </c>
      <c r="S863" t="str">
        <f t="shared" si="83"/>
        <v>music</v>
      </c>
      <c r="T863" t="str">
        <f t="shared" si="80"/>
        <v>jazz</v>
      </c>
    </row>
    <row r="864" spans="1:20" ht="45" x14ac:dyDescent="0.25">
      <c r="A864">
        <v>862</v>
      </c>
      <c r="B864" s="1" t="s">
        <v>863</v>
      </c>
      <c r="C864" s="1" t="s">
        <v>4972</v>
      </c>
      <c r="D864" s="3">
        <v>50000</v>
      </c>
      <c r="E864" s="3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81"/>
        <v>3.3999999999999998E-3</v>
      </c>
      <c r="P864" s="3">
        <f t="shared" si="78"/>
        <v>42.5</v>
      </c>
      <c r="Q864" s="28">
        <f t="shared" si="82"/>
        <v>41559.346620370365</v>
      </c>
      <c r="R864" s="28">
        <f t="shared" si="79"/>
        <v>41589.388287037036</v>
      </c>
      <c r="S864" t="str">
        <f t="shared" si="83"/>
        <v>music</v>
      </c>
      <c r="T864" t="str">
        <f t="shared" si="80"/>
        <v>jazz</v>
      </c>
    </row>
    <row r="865" spans="1:20" ht="45" x14ac:dyDescent="0.25">
      <c r="A865">
        <v>863</v>
      </c>
      <c r="B865" s="1" t="s">
        <v>864</v>
      </c>
      <c r="C865" s="1" t="s">
        <v>4973</v>
      </c>
      <c r="D865" s="3">
        <v>2000</v>
      </c>
      <c r="E865" s="3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81"/>
        <v>4.4999999999999998E-2</v>
      </c>
      <c r="P865" s="3">
        <f t="shared" si="78"/>
        <v>18</v>
      </c>
      <c r="Q865" s="28">
        <f t="shared" si="82"/>
        <v>40920.909328703703</v>
      </c>
      <c r="R865" s="28">
        <f t="shared" si="79"/>
        <v>40950.909328703703</v>
      </c>
      <c r="S865" t="str">
        <f t="shared" si="83"/>
        <v>music</v>
      </c>
      <c r="T865" t="str">
        <f t="shared" si="80"/>
        <v>jazz</v>
      </c>
    </row>
    <row r="866" spans="1:20" ht="45" x14ac:dyDescent="0.25">
      <c r="A866">
        <v>864</v>
      </c>
      <c r="B866" s="1" t="s">
        <v>865</v>
      </c>
      <c r="C866" s="1" t="s">
        <v>4974</v>
      </c>
      <c r="D866" s="3">
        <v>6500</v>
      </c>
      <c r="E866" s="3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81"/>
        <v>0.41538461538461541</v>
      </c>
      <c r="P866" s="3">
        <f t="shared" si="78"/>
        <v>34.177215189873415</v>
      </c>
      <c r="Q866" s="28">
        <f t="shared" si="82"/>
        <v>41540.898587962962</v>
      </c>
      <c r="R866" s="28">
        <f t="shared" si="79"/>
        <v>41563.207638888889</v>
      </c>
      <c r="S866" t="str">
        <f t="shared" si="83"/>
        <v>music</v>
      </c>
      <c r="T866" t="str">
        <f t="shared" si="80"/>
        <v>jazz</v>
      </c>
    </row>
    <row r="867" spans="1:20" ht="60" x14ac:dyDescent="0.25">
      <c r="A867">
        <v>865</v>
      </c>
      <c r="B867" s="1" t="s">
        <v>866</v>
      </c>
      <c r="C867" s="1" t="s">
        <v>4975</v>
      </c>
      <c r="D867" s="3">
        <v>2200</v>
      </c>
      <c r="E867" s="3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81"/>
        <v>2.0454545454545454E-2</v>
      </c>
      <c r="P867" s="3">
        <f t="shared" si="78"/>
        <v>22.5</v>
      </c>
      <c r="Q867" s="28">
        <f t="shared" si="82"/>
        <v>41230.564780092594</v>
      </c>
      <c r="R867" s="28">
        <f t="shared" si="79"/>
        <v>41290.564780092587</v>
      </c>
      <c r="S867" t="str">
        <f t="shared" si="83"/>
        <v>music</v>
      </c>
      <c r="T867" t="str">
        <f t="shared" si="80"/>
        <v>jazz</v>
      </c>
    </row>
    <row r="868" spans="1:20" ht="45" x14ac:dyDescent="0.25">
      <c r="A868">
        <v>866</v>
      </c>
      <c r="B868" s="1" t="s">
        <v>867</v>
      </c>
      <c r="C868" s="1" t="s">
        <v>4976</v>
      </c>
      <c r="D868" s="3">
        <v>3500</v>
      </c>
      <c r="E868" s="3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81"/>
        <v>0.18285714285714286</v>
      </c>
      <c r="P868" s="3">
        <f t="shared" si="78"/>
        <v>58.18181818181818</v>
      </c>
      <c r="Q868" s="28">
        <f t="shared" si="82"/>
        <v>42025.429606481477</v>
      </c>
      <c r="R868" s="28">
        <f t="shared" si="79"/>
        <v>42063.423611111109</v>
      </c>
      <c r="S868" t="str">
        <f t="shared" si="83"/>
        <v>music</v>
      </c>
      <c r="T868" t="str">
        <f t="shared" si="80"/>
        <v>jazz</v>
      </c>
    </row>
    <row r="869" spans="1:20" ht="60" x14ac:dyDescent="0.25">
      <c r="A869">
        <v>867</v>
      </c>
      <c r="B869" s="1" t="s">
        <v>868</v>
      </c>
      <c r="C869" s="1" t="s">
        <v>4977</v>
      </c>
      <c r="D869" s="3">
        <v>5000</v>
      </c>
      <c r="E869" s="3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81"/>
        <v>0.2402</v>
      </c>
      <c r="P869" s="3">
        <f t="shared" si="78"/>
        <v>109.18181818181819</v>
      </c>
      <c r="Q869" s="28">
        <f t="shared" si="82"/>
        <v>40087.897060185183</v>
      </c>
      <c r="R869" s="28">
        <f t="shared" si="79"/>
        <v>40147.999305555553</v>
      </c>
      <c r="S869" t="str">
        <f t="shared" si="83"/>
        <v>music</v>
      </c>
      <c r="T869" t="str">
        <f t="shared" si="80"/>
        <v>jazz</v>
      </c>
    </row>
    <row r="870" spans="1:20" ht="60" x14ac:dyDescent="0.25">
      <c r="A870">
        <v>868</v>
      </c>
      <c r="B870" s="1" t="s">
        <v>869</v>
      </c>
      <c r="C870" s="1" t="s">
        <v>4978</v>
      </c>
      <c r="D870" s="3">
        <v>45000</v>
      </c>
      <c r="E870" s="3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81"/>
        <v>1.1111111111111111E-3</v>
      </c>
      <c r="P870" s="3">
        <f t="shared" si="78"/>
        <v>50</v>
      </c>
      <c r="Q870" s="28">
        <f t="shared" si="82"/>
        <v>41615.819421296292</v>
      </c>
      <c r="R870" s="28">
        <f t="shared" si="79"/>
        <v>41645.819421296292</v>
      </c>
      <c r="S870" t="str">
        <f t="shared" si="83"/>
        <v>music</v>
      </c>
      <c r="T870" t="str">
        <f t="shared" si="80"/>
        <v>jazz</v>
      </c>
    </row>
    <row r="871" spans="1:20" ht="60" x14ac:dyDescent="0.25">
      <c r="A871">
        <v>869</v>
      </c>
      <c r="B871" s="1" t="s">
        <v>870</v>
      </c>
      <c r="C871" s="1" t="s">
        <v>4979</v>
      </c>
      <c r="D871" s="3">
        <v>8800</v>
      </c>
      <c r="E871" s="3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81"/>
        <v>0.11818181818181818</v>
      </c>
      <c r="P871" s="3">
        <f t="shared" si="78"/>
        <v>346.66666666666669</v>
      </c>
      <c r="Q871" s="28">
        <f t="shared" si="82"/>
        <v>41342.637233796297</v>
      </c>
      <c r="R871" s="28">
        <f t="shared" si="79"/>
        <v>41372.595567129625</v>
      </c>
      <c r="S871" t="str">
        <f t="shared" si="83"/>
        <v>music</v>
      </c>
      <c r="T871" t="str">
        <f t="shared" si="80"/>
        <v>jazz</v>
      </c>
    </row>
    <row r="872" spans="1:20" ht="60" x14ac:dyDescent="0.25">
      <c r="A872">
        <v>870</v>
      </c>
      <c r="B872" s="1" t="s">
        <v>871</v>
      </c>
      <c r="C872" s="1" t="s">
        <v>4980</v>
      </c>
      <c r="D872" s="3">
        <v>20000</v>
      </c>
      <c r="E872" s="3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81"/>
        <v>3.0999999999999999E-3</v>
      </c>
      <c r="P872" s="3">
        <f t="shared" si="78"/>
        <v>12.4</v>
      </c>
      <c r="Q872" s="28">
        <f t="shared" si="82"/>
        <v>41487.813923611109</v>
      </c>
      <c r="R872" s="28">
        <f t="shared" si="79"/>
        <v>41517.813923611109</v>
      </c>
      <c r="S872" t="str">
        <f t="shared" si="83"/>
        <v>music</v>
      </c>
      <c r="T872" t="str">
        <f t="shared" si="80"/>
        <v>jazz</v>
      </c>
    </row>
    <row r="873" spans="1:20" ht="60" x14ac:dyDescent="0.25">
      <c r="A873">
        <v>871</v>
      </c>
      <c r="B873" s="1" t="s">
        <v>872</v>
      </c>
      <c r="C873" s="1" t="s">
        <v>4981</v>
      </c>
      <c r="D873" s="3">
        <v>6000</v>
      </c>
      <c r="E873" s="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81"/>
        <v>5.4166666666666669E-2</v>
      </c>
      <c r="P873" s="3">
        <f t="shared" si="78"/>
        <v>27.083333333333332</v>
      </c>
      <c r="Q873" s="28">
        <f t="shared" si="82"/>
        <v>41577.352951388886</v>
      </c>
      <c r="R873" s="28">
        <f t="shared" si="79"/>
        <v>41607.394618055558</v>
      </c>
      <c r="S873" t="str">
        <f t="shared" si="83"/>
        <v>music</v>
      </c>
      <c r="T873" t="str">
        <f t="shared" si="80"/>
        <v>jazz</v>
      </c>
    </row>
    <row r="874" spans="1:20" ht="45" x14ac:dyDescent="0.25">
      <c r="A874">
        <v>872</v>
      </c>
      <c r="B874" s="1" t="s">
        <v>873</v>
      </c>
      <c r="C874" s="1" t="s">
        <v>4982</v>
      </c>
      <c r="D874" s="3">
        <v>8000</v>
      </c>
      <c r="E874" s="3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81"/>
        <v>8.1250000000000003E-3</v>
      </c>
      <c r="P874" s="3">
        <f t="shared" si="78"/>
        <v>32.5</v>
      </c>
      <c r="Q874" s="28">
        <f t="shared" si="82"/>
        <v>40567.617210648146</v>
      </c>
      <c r="R874" s="28">
        <f t="shared" si="79"/>
        <v>40612.617210648146</v>
      </c>
      <c r="S874" t="str">
        <f t="shared" si="83"/>
        <v>music</v>
      </c>
      <c r="T874" t="str">
        <f t="shared" si="80"/>
        <v>jazz</v>
      </c>
    </row>
    <row r="875" spans="1:20" ht="45" x14ac:dyDescent="0.25">
      <c r="A875">
        <v>873</v>
      </c>
      <c r="B875" s="1" t="s">
        <v>874</v>
      </c>
      <c r="C875" s="1" t="s">
        <v>4983</v>
      </c>
      <c r="D875" s="3">
        <v>3500</v>
      </c>
      <c r="E875" s="3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81"/>
        <v>1.2857142857142857E-2</v>
      </c>
      <c r="P875" s="3">
        <f t="shared" si="78"/>
        <v>9</v>
      </c>
      <c r="Q875" s="28">
        <f t="shared" si="82"/>
        <v>41183.958796296298</v>
      </c>
      <c r="R875" s="28">
        <f t="shared" si="79"/>
        <v>41224.000462962962</v>
      </c>
      <c r="S875" t="str">
        <f t="shared" si="83"/>
        <v>music</v>
      </c>
      <c r="T875" t="str">
        <f t="shared" si="80"/>
        <v>jazz</v>
      </c>
    </row>
    <row r="876" spans="1:20" ht="60" x14ac:dyDescent="0.25">
      <c r="A876">
        <v>874</v>
      </c>
      <c r="B876" s="1" t="s">
        <v>875</v>
      </c>
      <c r="C876" s="1" t="s">
        <v>4984</v>
      </c>
      <c r="D876" s="3">
        <v>3000</v>
      </c>
      <c r="E876" s="3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81"/>
        <v>0.24333333333333335</v>
      </c>
      <c r="P876" s="3">
        <f t="shared" si="78"/>
        <v>34.761904761904759</v>
      </c>
      <c r="Q876" s="28">
        <f t="shared" si="82"/>
        <v>41368.375393518516</v>
      </c>
      <c r="R876" s="28">
        <f t="shared" si="79"/>
        <v>41398.375393518516</v>
      </c>
      <c r="S876" t="str">
        <f t="shared" si="83"/>
        <v>music</v>
      </c>
      <c r="T876" t="str">
        <f t="shared" si="80"/>
        <v>jazz</v>
      </c>
    </row>
    <row r="877" spans="1:20" ht="60" x14ac:dyDescent="0.25">
      <c r="A877">
        <v>875</v>
      </c>
      <c r="B877" s="1" t="s">
        <v>876</v>
      </c>
      <c r="C877" s="1" t="s">
        <v>4985</v>
      </c>
      <c r="D877" s="3">
        <v>5000</v>
      </c>
      <c r="E877" s="3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81"/>
        <v>0</v>
      </c>
      <c r="P877" s="3">
        <f t="shared" si="78"/>
        <v>0</v>
      </c>
      <c r="Q877" s="28">
        <f t="shared" si="82"/>
        <v>42248.515405092585</v>
      </c>
      <c r="R877" s="28">
        <f t="shared" si="79"/>
        <v>42268.515405092585</v>
      </c>
      <c r="S877" t="str">
        <f t="shared" si="83"/>
        <v>music</v>
      </c>
      <c r="T877" t="str">
        <f t="shared" si="80"/>
        <v>jazz</v>
      </c>
    </row>
    <row r="878" spans="1:20" ht="30" x14ac:dyDescent="0.25">
      <c r="A878">
        <v>876</v>
      </c>
      <c r="B878" s="1" t="s">
        <v>877</v>
      </c>
      <c r="C878" s="1" t="s">
        <v>4986</v>
      </c>
      <c r="D878" s="3">
        <v>3152</v>
      </c>
      <c r="E878" s="3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81"/>
        <v>0.40799492385786801</v>
      </c>
      <c r="P878" s="3">
        <f t="shared" si="78"/>
        <v>28.577777777777779</v>
      </c>
      <c r="Q878" s="28">
        <f t="shared" si="82"/>
        <v>41276.288506944438</v>
      </c>
      <c r="R878" s="28">
        <f t="shared" si="79"/>
        <v>41309.288506944438</v>
      </c>
      <c r="S878" t="str">
        <f t="shared" si="83"/>
        <v>music</v>
      </c>
      <c r="T878" t="str">
        <f t="shared" si="80"/>
        <v>jazz</v>
      </c>
    </row>
    <row r="879" spans="1:20" ht="60" x14ac:dyDescent="0.25">
      <c r="A879">
        <v>877</v>
      </c>
      <c r="B879" s="1" t="s">
        <v>878</v>
      </c>
      <c r="C879" s="1" t="s">
        <v>4987</v>
      </c>
      <c r="D879" s="3">
        <v>2000</v>
      </c>
      <c r="E879" s="3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81"/>
        <v>0.67549999999999999</v>
      </c>
      <c r="P879" s="3">
        <f t="shared" si="78"/>
        <v>46.586206896551722</v>
      </c>
      <c r="Q879" s="28">
        <f t="shared" si="82"/>
        <v>41597.580555555556</v>
      </c>
      <c r="R879" s="28">
        <f t="shared" si="79"/>
        <v>41627.580555555549</v>
      </c>
      <c r="S879" t="str">
        <f t="shared" si="83"/>
        <v>music</v>
      </c>
      <c r="T879" t="str">
        <f t="shared" si="80"/>
        <v>jazz</v>
      </c>
    </row>
    <row r="880" spans="1:20" ht="60" x14ac:dyDescent="0.25">
      <c r="A880">
        <v>878</v>
      </c>
      <c r="B880" s="1" t="s">
        <v>879</v>
      </c>
      <c r="C880" s="1" t="s">
        <v>4988</v>
      </c>
      <c r="D880" s="3">
        <v>5000</v>
      </c>
      <c r="E880" s="3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81"/>
        <v>1.2999999999999999E-2</v>
      </c>
      <c r="P880" s="3">
        <f t="shared" si="78"/>
        <v>32.5</v>
      </c>
      <c r="Q880" s="28">
        <f t="shared" si="82"/>
        <v>40505.024583333332</v>
      </c>
      <c r="R880" s="28">
        <f t="shared" si="79"/>
        <v>40535.024583333332</v>
      </c>
      <c r="S880" t="str">
        <f t="shared" si="83"/>
        <v>music</v>
      </c>
      <c r="T880" t="str">
        <f t="shared" si="80"/>
        <v>jazz</v>
      </c>
    </row>
    <row r="881" spans="1:20" ht="60" x14ac:dyDescent="0.25">
      <c r="A881">
        <v>879</v>
      </c>
      <c r="B881" s="1" t="s">
        <v>880</v>
      </c>
      <c r="C881" s="1" t="s">
        <v>4989</v>
      </c>
      <c r="D881" s="3">
        <v>2100</v>
      </c>
      <c r="E881" s="3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81"/>
        <v>0.30666666666666664</v>
      </c>
      <c r="P881" s="3">
        <f t="shared" si="78"/>
        <v>21.466666666666665</v>
      </c>
      <c r="Q881" s="28">
        <f t="shared" si="82"/>
        <v>41037.621585648143</v>
      </c>
      <c r="R881" s="28">
        <f t="shared" si="79"/>
        <v>41058.621585648143</v>
      </c>
      <c r="S881" t="str">
        <f t="shared" si="83"/>
        <v>music</v>
      </c>
      <c r="T881" t="str">
        <f t="shared" si="80"/>
        <v>jazz</v>
      </c>
    </row>
    <row r="882" spans="1:20" ht="60" x14ac:dyDescent="0.25">
      <c r="A882">
        <v>880</v>
      </c>
      <c r="B882" s="1" t="s">
        <v>881</v>
      </c>
      <c r="C882" s="1" t="s">
        <v>4990</v>
      </c>
      <c r="D882" s="3">
        <v>3780</v>
      </c>
      <c r="E882" s="3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81"/>
        <v>2.9894179894179893E-2</v>
      </c>
      <c r="P882" s="3">
        <f t="shared" si="78"/>
        <v>14.125</v>
      </c>
      <c r="Q882" s="28">
        <f t="shared" si="82"/>
        <v>41179.112708333334</v>
      </c>
      <c r="R882" s="28">
        <f t="shared" si="79"/>
        <v>41212.112708333334</v>
      </c>
      <c r="S882" t="str">
        <f t="shared" si="83"/>
        <v>music</v>
      </c>
      <c r="T882" t="str">
        <f t="shared" si="80"/>
        <v>indie rock</v>
      </c>
    </row>
    <row r="883" spans="1:20" ht="45" x14ac:dyDescent="0.25">
      <c r="A883">
        <v>881</v>
      </c>
      <c r="B883" s="1" t="s">
        <v>882</v>
      </c>
      <c r="C883" s="1" t="s">
        <v>4991</v>
      </c>
      <c r="D883" s="3">
        <v>3750</v>
      </c>
      <c r="E883" s="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81"/>
        <v>8.0000000000000002E-3</v>
      </c>
      <c r="P883" s="3">
        <f t="shared" si="78"/>
        <v>30</v>
      </c>
      <c r="Q883" s="28">
        <f t="shared" si="82"/>
        <v>40877.042662037034</v>
      </c>
      <c r="R883" s="28">
        <f t="shared" si="79"/>
        <v>40922.042662037034</v>
      </c>
      <c r="S883" t="str">
        <f t="shared" si="83"/>
        <v>music</v>
      </c>
      <c r="T883" t="str">
        <f t="shared" si="80"/>
        <v>indie rock</v>
      </c>
    </row>
    <row r="884" spans="1:20" ht="60" x14ac:dyDescent="0.25">
      <c r="A884">
        <v>882</v>
      </c>
      <c r="B884" s="1" t="s">
        <v>883</v>
      </c>
      <c r="C884" s="1" t="s">
        <v>4992</v>
      </c>
      <c r="D884" s="3">
        <v>1500</v>
      </c>
      <c r="E884" s="3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81"/>
        <v>0.20133333333333334</v>
      </c>
      <c r="P884" s="3">
        <f t="shared" si="78"/>
        <v>21.571428571428573</v>
      </c>
      <c r="Q884" s="28">
        <f t="shared" si="82"/>
        <v>40759.652199074073</v>
      </c>
      <c r="R884" s="28">
        <f t="shared" si="79"/>
        <v>40792.652199074073</v>
      </c>
      <c r="S884" t="str">
        <f t="shared" si="83"/>
        <v>music</v>
      </c>
      <c r="T884" t="str">
        <f t="shared" si="80"/>
        <v>indie rock</v>
      </c>
    </row>
    <row r="885" spans="1:20" ht="60" x14ac:dyDescent="0.25">
      <c r="A885">
        <v>883</v>
      </c>
      <c r="B885" s="1" t="s">
        <v>884</v>
      </c>
      <c r="C885" s="1" t="s">
        <v>4993</v>
      </c>
      <c r="D885" s="3">
        <v>5000</v>
      </c>
      <c r="E885" s="3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81"/>
        <v>0.4002</v>
      </c>
      <c r="P885" s="3">
        <f t="shared" si="78"/>
        <v>83.375</v>
      </c>
      <c r="Q885" s="28">
        <f t="shared" si="82"/>
        <v>42371.727256944439</v>
      </c>
      <c r="R885" s="28">
        <f t="shared" si="79"/>
        <v>42431.727256944439</v>
      </c>
      <c r="S885" t="str">
        <f t="shared" si="83"/>
        <v>music</v>
      </c>
      <c r="T885" t="str">
        <f t="shared" si="80"/>
        <v>indie rock</v>
      </c>
    </row>
    <row r="886" spans="1:20" ht="45" x14ac:dyDescent="0.25">
      <c r="A886">
        <v>884</v>
      </c>
      <c r="B886" s="1" t="s">
        <v>885</v>
      </c>
      <c r="C886" s="1" t="s">
        <v>4994</v>
      </c>
      <c r="D886" s="3">
        <v>2000</v>
      </c>
      <c r="E886" s="3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81"/>
        <v>0.01</v>
      </c>
      <c r="P886" s="3">
        <f t="shared" si="78"/>
        <v>10</v>
      </c>
      <c r="Q886" s="28">
        <f t="shared" si="82"/>
        <v>40981.594282407401</v>
      </c>
      <c r="R886" s="28">
        <f t="shared" si="79"/>
        <v>41040.896527777775</v>
      </c>
      <c r="S886" t="str">
        <f t="shared" si="83"/>
        <v>music</v>
      </c>
      <c r="T886" t="str">
        <f t="shared" si="80"/>
        <v>indie rock</v>
      </c>
    </row>
    <row r="887" spans="1:20" ht="45" x14ac:dyDescent="0.25">
      <c r="A887">
        <v>885</v>
      </c>
      <c r="B887" s="1" t="s">
        <v>886</v>
      </c>
      <c r="C887" s="1" t="s">
        <v>4995</v>
      </c>
      <c r="D887" s="3">
        <v>1000</v>
      </c>
      <c r="E887" s="3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81"/>
        <v>0.75</v>
      </c>
      <c r="P887" s="3">
        <f t="shared" si="78"/>
        <v>35.714285714285715</v>
      </c>
      <c r="Q887" s="28">
        <f t="shared" si="82"/>
        <v>42713.732766203706</v>
      </c>
      <c r="R887" s="28">
        <f t="shared" si="79"/>
        <v>42734.732766203706</v>
      </c>
      <c r="S887" t="str">
        <f t="shared" si="83"/>
        <v>music</v>
      </c>
      <c r="T887" t="str">
        <f t="shared" si="80"/>
        <v>indie rock</v>
      </c>
    </row>
    <row r="888" spans="1:20" ht="60" x14ac:dyDescent="0.25">
      <c r="A888">
        <v>886</v>
      </c>
      <c r="B888" s="1" t="s">
        <v>887</v>
      </c>
      <c r="C888" s="1" t="s">
        <v>4996</v>
      </c>
      <c r="D888" s="3">
        <v>500</v>
      </c>
      <c r="E888" s="3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81"/>
        <v>0.41</v>
      </c>
      <c r="P888" s="3">
        <f t="shared" si="78"/>
        <v>29.285714285714285</v>
      </c>
      <c r="Q888" s="28">
        <f t="shared" si="82"/>
        <v>42603.662187499998</v>
      </c>
      <c r="R888" s="28">
        <f t="shared" si="79"/>
        <v>42628.662187499998</v>
      </c>
      <c r="S888" t="str">
        <f t="shared" si="83"/>
        <v>music</v>
      </c>
      <c r="T888" t="str">
        <f t="shared" si="80"/>
        <v>indie rock</v>
      </c>
    </row>
    <row r="889" spans="1:20" ht="60" x14ac:dyDescent="0.25">
      <c r="A889">
        <v>887</v>
      </c>
      <c r="B889" s="1" t="s">
        <v>888</v>
      </c>
      <c r="C889" s="1" t="s">
        <v>4997</v>
      </c>
      <c r="D889" s="3">
        <v>1000</v>
      </c>
      <c r="E889" s="3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81"/>
        <v>0</v>
      </c>
      <c r="P889" s="3">
        <f t="shared" si="78"/>
        <v>0</v>
      </c>
      <c r="Q889" s="28">
        <f t="shared" si="82"/>
        <v>41026.75063657407</v>
      </c>
      <c r="R889" s="28">
        <f t="shared" si="79"/>
        <v>41056.75063657407</v>
      </c>
      <c r="S889" t="str">
        <f t="shared" si="83"/>
        <v>music</v>
      </c>
      <c r="T889" t="str">
        <f t="shared" si="80"/>
        <v>indie rock</v>
      </c>
    </row>
    <row r="890" spans="1:20" ht="60" x14ac:dyDescent="0.25">
      <c r="A890">
        <v>888</v>
      </c>
      <c r="B890" s="1" t="s">
        <v>889</v>
      </c>
      <c r="C890" s="1" t="s">
        <v>4998</v>
      </c>
      <c r="D890" s="3">
        <v>1000</v>
      </c>
      <c r="E890" s="3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81"/>
        <v>7.1999999999999995E-2</v>
      </c>
      <c r="P890" s="3">
        <f t="shared" si="78"/>
        <v>18</v>
      </c>
      <c r="Q890" s="28">
        <f t="shared" si="82"/>
        <v>40751.544965277775</v>
      </c>
      <c r="R890" s="28">
        <f t="shared" si="79"/>
        <v>40787.041666666664</v>
      </c>
      <c r="S890" t="str">
        <f t="shared" si="83"/>
        <v>music</v>
      </c>
      <c r="T890" t="str">
        <f t="shared" si="80"/>
        <v>indie rock</v>
      </c>
    </row>
    <row r="891" spans="1:20" ht="45" x14ac:dyDescent="0.25">
      <c r="A891">
        <v>889</v>
      </c>
      <c r="B891" s="1" t="s">
        <v>890</v>
      </c>
      <c r="C891" s="1" t="s">
        <v>4999</v>
      </c>
      <c r="D891" s="3">
        <v>25000</v>
      </c>
      <c r="E891" s="3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81"/>
        <v>9.4412800000000005E-2</v>
      </c>
      <c r="P891" s="3">
        <f t="shared" si="78"/>
        <v>73.760000000000005</v>
      </c>
      <c r="Q891" s="28">
        <f t="shared" si="82"/>
        <v>41887.575729166667</v>
      </c>
      <c r="R891" s="28">
        <f t="shared" si="79"/>
        <v>41917.575729166667</v>
      </c>
      <c r="S891" t="str">
        <f t="shared" si="83"/>
        <v>music</v>
      </c>
      <c r="T891" t="str">
        <f t="shared" si="80"/>
        <v>indie rock</v>
      </c>
    </row>
    <row r="892" spans="1:20" ht="60" x14ac:dyDescent="0.25">
      <c r="A892">
        <v>890</v>
      </c>
      <c r="B892" s="1" t="s">
        <v>891</v>
      </c>
      <c r="C892" s="1" t="s">
        <v>5000</v>
      </c>
      <c r="D892" s="3">
        <v>3000</v>
      </c>
      <c r="E892" s="3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81"/>
        <v>4.1666666666666664E-2</v>
      </c>
      <c r="P892" s="3">
        <f t="shared" si="78"/>
        <v>31.25</v>
      </c>
      <c r="Q892" s="28">
        <f t="shared" si="82"/>
        <v>41569.490497685183</v>
      </c>
      <c r="R892" s="28">
        <f t="shared" si="79"/>
        <v>41599.532164351847</v>
      </c>
      <c r="S892" t="str">
        <f t="shared" si="83"/>
        <v>music</v>
      </c>
      <c r="T892" t="str">
        <f t="shared" si="80"/>
        <v>indie rock</v>
      </c>
    </row>
    <row r="893" spans="1:20" ht="60" x14ac:dyDescent="0.25">
      <c r="A893">
        <v>891</v>
      </c>
      <c r="B893" s="1" t="s">
        <v>892</v>
      </c>
      <c r="C893" s="1" t="s">
        <v>5001</v>
      </c>
      <c r="D893" s="3">
        <v>8000</v>
      </c>
      <c r="E893" s="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81"/>
        <v>3.2500000000000001E-2</v>
      </c>
      <c r="P893" s="3">
        <f t="shared" si="78"/>
        <v>28.888888888888889</v>
      </c>
      <c r="Q893" s="28">
        <f t="shared" si="82"/>
        <v>41841.823263888888</v>
      </c>
      <c r="R893" s="28">
        <f t="shared" si="79"/>
        <v>41871.823263888888</v>
      </c>
      <c r="S893" t="str">
        <f t="shared" si="83"/>
        <v>music</v>
      </c>
      <c r="T893" t="str">
        <f t="shared" si="80"/>
        <v>indie rock</v>
      </c>
    </row>
    <row r="894" spans="1:20" ht="60" x14ac:dyDescent="0.25">
      <c r="A894">
        <v>892</v>
      </c>
      <c r="B894" s="1" t="s">
        <v>893</v>
      </c>
      <c r="C894" s="1" t="s">
        <v>5002</v>
      </c>
      <c r="D894" s="3">
        <v>6000</v>
      </c>
      <c r="E894" s="3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81"/>
        <v>0.40749999999999997</v>
      </c>
      <c r="P894" s="3">
        <f t="shared" si="78"/>
        <v>143.8235294117647</v>
      </c>
      <c r="Q894" s="28">
        <f t="shared" si="82"/>
        <v>40303.991701388884</v>
      </c>
      <c r="R894" s="28">
        <f t="shared" si="79"/>
        <v>40390.958333333328</v>
      </c>
      <c r="S894" t="str">
        <f t="shared" si="83"/>
        <v>music</v>
      </c>
      <c r="T894" t="str">
        <f t="shared" si="80"/>
        <v>indie rock</v>
      </c>
    </row>
    <row r="895" spans="1:20" ht="45" x14ac:dyDescent="0.25">
      <c r="A895">
        <v>893</v>
      </c>
      <c r="B895" s="1" t="s">
        <v>894</v>
      </c>
      <c r="C895" s="1" t="s">
        <v>5003</v>
      </c>
      <c r="D895" s="3">
        <v>2000</v>
      </c>
      <c r="E895" s="3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81"/>
        <v>0.1</v>
      </c>
      <c r="P895" s="3">
        <f t="shared" si="78"/>
        <v>40</v>
      </c>
      <c r="Q895" s="28">
        <f t="shared" si="82"/>
        <v>42065.689386574071</v>
      </c>
      <c r="R895" s="28">
        <f t="shared" si="79"/>
        <v>42095.647719907407</v>
      </c>
      <c r="S895" t="str">
        <f t="shared" si="83"/>
        <v>music</v>
      </c>
      <c r="T895" t="str">
        <f t="shared" si="80"/>
        <v>indie rock</v>
      </c>
    </row>
    <row r="896" spans="1:20" ht="60" x14ac:dyDescent="0.25">
      <c r="A896">
        <v>894</v>
      </c>
      <c r="B896" s="1" t="s">
        <v>895</v>
      </c>
      <c r="C896" s="1" t="s">
        <v>5004</v>
      </c>
      <c r="D896" s="3">
        <v>20000</v>
      </c>
      <c r="E896" s="3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81"/>
        <v>0.39169999999999999</v>
      </c>
      <c r="P896" s="3">
        <f t="shared" si="78"/>
        <v>147.81132075471697</v>
      </c>
      <c r="Q896" s="28">
        <f t="shared" si="82"/>
        <v>42496.773263888892</v>
      </c>
      <c r="R896" s="28">
        <f t="shared" si="79"/>
        <v>42526.773263888885</v>
      </c>
      <c r="S896" t="str">
        <f t="shared" si="83"/>
        <v>music</v>
      </c>
      <c r="T896" t="str">
        <f t="shared" si="80"/>
        <v>indie rock</v>
      </c>
    </row>
    <row r="897" spans="1:20" ht="60" x14ac:dyDescent="0.25">
      <c r="A897">
        <v>895</v>
      </c>
      <c r="B897" s="1" t="s">
        <v>896</v>
      </c>
      <c r="C897" s="1" t="s">
        <v>5005</v>
      </c>
      <c r="D897" s="3">
        <v>8000</v>
      </c>
      <c r="E897" s="3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81"/>
        <v>2.4375000000000001E-2</v>
      </c>
      <c r="P897" s="3">
        <f t="shared" si="78"/>
        <v>27.857142857142858</v>
      </c>
      <c r="Q897" s="28">
        <f t="shared" si="82"/>
        <v>40430.919317129628</v>
      </c>
      <c r="R897" s="28">
        <f t="shared" si="79"/>
        <v>40475.919317129628</v>
      </c>
      <c r="S897" t="str">
        <f t="shared" si="83"/>
        <v>music</v>
      </c>
      <c r="T897" t="str">
        <f t="shared" si="80"/>
        <v>indie rock</v>
      </c>
    </row>
    <row r="898" spans="1:20" ht="60" x14ac:dyDescent="0.25">
      <c r="A898">
        <v>896</v>
      </c>
      <c r="B898" s="1" t="s">
        <v>897</v>
      </c>
      <c r="C898" s="1" t="s">
        <v>5006</v>
      </c>
      <c r="D898" s="3">
        <v>8000</v>
      </c>
      <c r="E898" s="3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81"/>
        <v>0.4</v>
      </c>
      <c r="P898" s="3">
        <f t="shared" si="78"/>
        <v>44.444444444444443</v>
      </c>
      <c r="Q898" s="28">
        <f t="shared" si="82"/>
        <v>42218.664652777778</v>
      </c>
      <c r="R898" s="28">
        <f t="shared" si="79"/>
        <v>42243.958333333336</v>
      </c>
      <c r="S898" t="str">
        <f t="shared" si="83"/>
        <v>music</v>
      </c>
      <c r="T898" t="str">
        <f t="shared" si="80"/>
        <v>indie rock</v>
      </c>
    </row>
    <row r="899" spans="1:20" ht="60" x14ac:dyDescent="0.25">
      <c r="A899">
        <v>897</v>
      </c>
      <c r="B899" s="1" t="s">
        <v>898</v>
      </c>
      <c r="C899" s="1" t="s">
        <v>5007</v>
      </c>
      <c r="D899" s="3">
        <v>3000</v>
      </c>
      <c r="E899" s="3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81"/>
        <v>0</v>
      </c>
      <c r="P899" s="3">
        <f t="shared" ref="P899:P962" si="84">IFERROR(E899/L899,0)</f>
        <v>0</v>
      </c>
      <c r="Q899" s="28">
        <f t="shared" si="82"/>
        <v>41211.480416666665</v>
      </c>
      <c r="R899" s="28">
        <f t="shared" ref="R899:R962" si="85">(I899/86400)+25569+(-5/24)</f>
        <v>41241.52208333333</v>
      </c>
      <c r="S899" t="str">
        <f t="shared" si="83"/>
        <v>music</v>
      </c>
      <c r="T899" t="str">
        <f t="shared" ref="T899:T962" si="86">RIGHT(N899,LEN(N899)-FIND("/",N899))</f>
        <v>indie rock</v>
      </c>
    </row>
    <row r="900" spans="1:20" ht="60" x14ac:dyDescent="0.25">
      <c r="A900">
        <v>898</v>
      </c>
      <c r="B900" s="1" t="s">
        <v>899</v>
      </c>
      <c r="C900" s="1" t="s">
        <v>5008</v>
      </c>
      <c r="D900" s="3">
        <v>2500</v>
      </c>
      <c r="E900" s="3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ref="O900:O963" si="87">E900/D900</f>
        <v>2.8000000000000001E-2</v>
      </c>
      <c r="P900" s="3">
        <f t="shared" si="84"/>
        <v>35</v>
      </c>
      <c r="Q900" s="28">
        <f t="shared" ref="Q900:Q963" si="88">(((J900/60)/60)/24)+DATE(1970,1,1)+(-5/24)</f>
        <v>40878.549884259257</v>
      </c>
      <c r="R900" s="28">
        <f t="shared" si="85"/>
        <v>40923.549884259257</v>
      </c>
      <c r="S900" t="str">
        <f t="shared" ref="S900:S963" si="89">LEFT(N:N,FIND("/",N900)-1)</f>
        <v>music</v>
      </c>
      <c r="T900" t="str">
        <f t="shared" si="86"/>
        <v>indie rock</v>
      </c>
    </row>
    <row r="901" spans="1:20" ht="45" x14ac:dyDescent="0.25">
      <c r="A901">
        <v>899</v>
      </c>
      <c r="B901" s="1" t="s">
        <v>900</v>
      </c>
      <c r="C901" s="1" t="s">
        <v>5009</v>
      </c>
      <c r="D901" s="3">
        <v>750</v>
      </c>
      <c r="E901" s="3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7"/>
        <v>0.37333333333333335</v>
      </c>
      <c r="P901" s="3">
        <f t="shared" si="84"/>
        <v>35</v>
      </c>
      <c r="Q901" s="28">
        <f t="shared" si="88"/>
        <v>40645.890763888885</v>
      </c>
      <c r="R901" s="28">
        <f t="shared" si="85"/>
        <v>40690.890763888885</v>
      </c>
      <c r="S901" t="str">
        <f t="shared" si="89"/>
        <v>music</v>
      </c>
      <c r="T901" t="str">
        <f t="shared" si="86"/>
        <v>indie rock</v>
      </c>
    </row>
    <row r="902" spans="1:20" ht="45" x14ac:dyDescent="0.25">
      <c r="A902">
        <v>900</v>
      </c>
      <c r="B902" s="1" t="s">
        <v>901</v>
      </c>
      <c r="C902" s="1" t="s">
        <v>5010</v>
      </c>
      <c r="D902" s="3">
        <v>5000</v>
      </c>
      <c r="E902" s="3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7"/>
        <v>4.1999999999999997E-3</v>
      </c>
      <c r="P902" s="3">
        <f t="shared" si="84"/>
        <v>10.5</v>
      </c>
      <c r="Q902" s="28">
        <f t="shared" si="88"/>
        <v>42429.641226851854</v>
      </c>
      <c r="R902" s="28">
        <f t="shared" si="85"/>
        <v>42459.599560185183</v>
      </c>
      <c r="S902" t="str">
        <f t="shared" si="89"/>
        <v>music</v>
      </c>
      <c r="T902" t="str">
        <f t="shared" si="86"/>
        <v>jazz</v>
      </c>
    </row>
    <row r="903" spans="1:20" ht="60" x14ac:dyDescent="0.25">
      <c r="A903">
        <v>901</v>
      </c>
      <c r="B903" s="1" t="s">
        <v>902</v>
      </c>
      <c r="C903" s="1" t="s">
        <v>5011</v>
      </c>
      <c r="D903" s="3">
        <v>6500</v>
      </c>
      <c r="E903" s="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7"/>
        <v>0</v>
      </c>
      <c r="P903" s="3">
        <f t="shared" si="84"/>
        <v>0</v>
      </c>
      <c r="Q903" s="28">
        <f t="shared" si="88"/>
        <v>40291.603171296294</v>
      </c>
      <c r="R903" s="28">
        <f t="shared" si="85"/>
        <v>40337.59097222222</v>
      </c>
      <c r="S903" t="str">
        <f t="shared" si="89"/>
        <v>music</v>
      </c>
      <c r="T903" t="str">
        <f t="shared" si="86"/>
        <v>jazz</v>
      </c>
    </row>
    <row r="904" spans="1:20" ht="60" x14ac:dyDescent="0.25">
      <c r="A904">
        <v>902</v>
      </c>
      <c r="B904" s="1" t="s">
        <v>903</v>
      </c>
      <c r="C904" s="1" t="s">
        <v>5012</v>
      </c>
      <c r="D904" s="3">
        <v>30000</v>
      </c>
      <c r="E904" s="3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7"/>
        <v>3.0000000000000001E-3</v>
      </c>
      <c r="P904" s="3">
        <f t="shared" si="84"/>
        <v>30</v>
      </c>
      <c r="Q904" s="28">
        <f t="shared" si="88"/>
        <v>41829.757199074069</v>
      </c>
      <c r="R904" s="28">
        <f t="shared" si="85"/>
        <v>41881.4375</v>
      </c>
      <c r="S904" t="str">
        <f t="shared" si="89"/>
        <v>music</v>
      </c>
      <c r="T904" t="str">
        <f t="shared" si="86"/>
        <v>jazz</v>
      </c>
    </row>
    <row r="905" spans="1:20" ht="45" x14ac:dyDescent="0.25">
      <c r="A905">
        <v>903</v>
      </c>
      <c r="B905" s="1" t="s">
        <v>904</v>
      </c>
      <c r="C905" s="1" t="s">
        <v>5013</v>
      </c>
      <c r="D905" s="3">
        <v>5000</v>
      </c>
      <c r="E905" s="3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7"/>
        <v>3.2000000000000001E-2</v>
      </c>
      <c r="P905" s="3">
        <f t="shared" si="84"/>
        <v>40</v>
      </c>
      <c r="Q905" s="28">
        <f t="shared" si="88"/>
        <v>41149.587731481479</v>
      </c>
      <c r="R905" s="28">
        <f t="shared" si="85"/>
        <v>41174.892361111109</v>
      </c>
      <c r="S905" t="str">
        <f t="shared" si="89"/>
        <v>music</v>
      </c>
      <c r="T905" t="str">
        <f t="shared" si="86"/>
        <v>jazz</v>
      </c>
    </row>
    <row r="906" spans="1:20" ht="45" x14ac:dyDescent="0.25">
      <c r="A906">
        <v>904</v>
      </c>
      <c r="B906" s="1" t="s">
        <v>905</v>
      </c>
      <c r="C906" s="1" t="s">
        <v>5014</v>
      </c>
      <c r="D906" s="3">
        <v>50000</v>
      </c>
      <c r="E906" s="3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7"/>
        <v>3.0200000000000001E-3</v>
      </c>
      <c r="P906" s="3">
        <f t="shared" si="84"/>
        <v>50.333333333333336</v>
      </c>
      <c r="Q906" s="28">
        <f t="shared" si="88"/>
        <v>42341.87195601852</v>
      </c>
      <c r="R906" s="28">
        <f t="shared" si="85"/>
        <v>42371.87195601852</v>
      </c>
      <c r="S906" t="str">
        <f t="shared" si="89"/>
        <v>music</v>
      </c>
      <c r="T906" t="str">
        <f t="shared" si="86"/>
        <v>jazz</v>
      </c>
    </row>
    <row r="907" spans="1:20" ht="45" x14ac:dyDescent="0.25">
      <c r="A907">
        <v>905</v>
      </c>
      <c r="B907" s="1" t="s">
        <v>906</v>
      </c>
      <c r="C907" s="1" t="s">
        <v>5015</v>
      </c>
      <c r="D907" s="3">
        <v>6500</v>
      </c>
      <c r="E907" s="3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7"/>
        <v>3.0153846153846153E-2</v>
      </c>
      <c r="P907" s="3">
        <f t="shared" si="84"/>
        <v>32.666666666666664</v>
      </c>
      <c r="Q907" s="28">
        <f t="shared" si="88"/>
        <v>40507.031550925924</v>
      </c>
      <c r="R907" s="28">
        <f t="shared" si="85"/>
        <v>40567.031550925924</v>
      </c>
      <c r="S907" t="str">
        <f t="shared" si="89"/>
        <v>music</v>
      </c>
      <c r="T907" t="str">
        <f t="shared" si="86"/>
        <v>jazz</v>
      </c>
    </row>
    <row r="908" spans="1:20" ht="30" x14ac:dyDescent="0.25">
      <c r="A908">
        <v>906</v>
      </c>
      <c r="B908" s="1" t="s">
        <v>907</v>
      </c>
      <c r="C908" s="1" t="s">
        <v>5016</v>
      </c>
      <c r="D908" s="3">
        <v>15000</v>
      </c>
      <c r="E908" s="3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7"/>
        <v>0</v>
      </c>
      <c r="P908" s="3">
        <f t="shared" si="84"/>
        <v>0</v>
      </c>
      <c r="Q908" s="28">
        <f t="shared" si="88"/>
        <v>41680.981365740736</v>
      </c>
      <c r="R908" s="28">
        <f t="shared" si="85"/>
        <v>41710.939699074072</v>
      </c>
      <c r="S908" t="str">
        <f t="shared" si="89"/>
        <v>music</v>
      </c>
      <c r="T908" t="str">
        <f t="shared" si="86"/>
        <v>jazz</v>
      </c>
    </row>
    <row r="909" spans="1:20" ht="45" x14ac:dyDescent="0.25">
      <c r="A909">
        <v>907</v>
      </c>
      <c r="B909" s="1" t="s">
        <v>908</v>
      </c>
      <c r="C909" s="1" t="s">
        <v>5017</v>
      </c>
      <c r="D909" s="3">
        <v>2900</v>
      </c>
      <c r="E909" s="3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7"/>
        <v>0</v>
      </c>
      <c r="P909" s="3">
        <f t="shared" si="84"/>
        <v>0</v>
      </c>
      <c r="Q909" s="28">
        <f t="shared" si="88"/>
        <v>40766.9840625</v>
      </c>
      <c r="R909" s="28">
        <f t="shared" si="85"/>
        <v>40796.9840625</v>
      </c>
      <c r="S909" t="str">
        <f t="shared" si="89"/>
        <v>music</v>
      </c>
      <c r="T909" t="str">
        <f t="shared" si="86"/>
        <v>jazz</v>
      </c>
    </row>
    <row r="910" spans="1:20" ht="45" x14ac:dyDescent="0.25">
      <c r="A910">
        <v>908</v>
      </c>
      <c r="B910" s="1" t="s">
        <v>909</v>
      </c>
      <c r="C910" s="1" t="s">
        <v>5018</v>
      </c>
      <c r="D910" s="3">
        <v>2500</v>
      </c>
      <c r="E910" s="3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7"/>
        <v>0</v>
      </c>
      <c r="P910" s="3">
        <f t="shared" si="84"/>
        <v>0</v>
      </c>
      <c r="Q910" s="28">
        <f t="shared" si="88"/>
        <v>40340.593229166661</v>
      </c>
      <c r="R910" s="28">
        <f t="shared" si="85"/>
        <v>40385.999305555553</v>
      </c>
      <c r="S910" t="str">
        <f t="shared" si="89"/>
        <v>music</v>
      </c>
      <c r="T910" t="str">
        <f t="shared" si="86"/>
        <v>jazz</v>
      </c>
    </row>
    <row r="911" spans="1:20" ht="60" x14ac:dyDescent="0.25">
      <c r="A911">
        <v>909</v>
      </c>
      <c r="B911" s="1" t="s">
        <v>910</v>
      </c>
      <c r="C911" s="1" t="s">
        <v>5019</v>
      </c>
      <c r="D911" s="3">
        <v>16000</v>
      </c>
      <c r="E911" s="3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7"/>
        <v>3.2500000000000001E-2</v>
      </c>
      <c r="P911" s="3">
        <f t="shared" si="84"/>
        <v>65</v>
      </c>
      <c r="Q911" s="28">
        <f t="shared" si="88"/>
        <v>41081.481944444444</v>
      </c>
      <c r="R911" s="28">
        <f t="shared" si="85"/>
        <v>41112.958333333328</v>
      </c>
      <c r="S911" t="str">
        <f t="shared" si="89"/>
        <v>music</v>
      </c>
      <c r="T911" t="str">
        <f t="shared" si="86"/>
        <v>jazz</v>
      </c>
    </row>
    <row r="912" spans="1:20" ht="45" x14ac:dyDescent="0.25">
      <c r="A912">
        <v>910</v>
      </c>
      <c r="B912" s="1" t="s">
        <v>911</v>
      </c>
      <c r="C912" s="1" t="s">
        <v>5020</v>
      </c>
      <c r="D912" s="3">
        <v>550</v>
      </c>
      <c r="E912" s="3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7"/>
        <v>0.22363636363636363</v>
      </c>
      <c r="P912" s="3">
        <f t="shared" si="84"/>
        <v>24.6</v>
      </c>
      <c r="Q912" s="28">
        <f t="shared" si="88"/>
        <v>42737.337025462963</v>
      </c>
      <c r="R912" s="28">
        <f t="shared" si="85"/>
        <v>42797.337025462963</v>
      </c>
      <c r="S912" t="str">
        <f t="shared" si="89"/>
        <v>music</v>
      </c>
      <c r="T912" t="str">
        <f t="shared" si="86"/>
        <v>jazz</v>
      </c>
    </row>
    <row r="913" spans="1:20" ht="60" x14ac:dyDescent="0.25">
      <c r="A913">
        <v>911</v>
      </c>
      <c r="B913" s="1" t="s">
        <v>912</v>
      </c>
      <c r="C913" s="1" t="s">
        <v>5021</v>
      </c>
      <c r="D913" s="3">
        <v>100000</v>
      </c>
      <c r="E913" s="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7"/>
        <v>0</v>
      </c>
      <c r="P913" s="3">
        <f t="shared" si="84"/>
        <v>0</v>
      </c>
      <c r="Q913" s="28">
        <f t="shared" si="88"/>
        <v>41641.796817129631</v>
      </c>
      <c r="R913" s="28">
        <f t="shared" si="85"/>
        <v>41662.796817129631</v>
      </c>
      <c r="S913" t="str">
        <f t="shared" si="89"/>
        <v>music</v>
      </c>
      <c r="T913" t="str">
        <f t="shared" si="86"/>
        <v>jazz</v>
      </c>
    </row>
    <row r="914" spans="1:20" ht="45" x14ac:dyDescent="0.25">
      <c r="A914">
        <v>912</v>
      </c>
      <c r="B914" s="1" t="s">
        <v>913</v>
      </c>
      <c r="C914" s="1" t="s">
        <v>5022</v>
      </c>
      <c r="D914" s="3">
        <v>3500</v>
      </c>
      <c r="E914" s="3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7"/>
        <v>8.5714285714285719E-3</v>
      </c>
      <c r="P914" s="3">
        <f t="shared" si="84"/>
        <v>15</v>
      </c>
      <c r="Q914" s="28">
        <f t="shared" si="88"/>
        <v>41193.901006944441</v>
      </c>
      <c r="R914" s="28">
        <f t="shared" si="85"/>
        <v>41253.942673611113</v>
      </c>
      <c r="S914" t="str">
        <f t="shared" si="89"/>
        <v>music</v>
      </c>
      <c r="T914" t="str">
        <f t="shared" si="86"/>
        <v>jazz</v>
      </c>
    </row>
    <row r="915" spans="1:20" ht="60" x14ac:dyDescent="0.25">
      <c r="A915">
        <v>913</v>
      </c>
      <c r="B915" s="1" t="s">
        <v>914</v>
      </c>
      <c r="C915" s="1" t="s">
        <v>5023</v>
      </c>
      <c r="D915" s="3">
        <v>30000</v>
      </c>
      <c r="E915" s="3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7"/>
        <v>6.6066666666666662E-2</v>
      </c>
      <c r="P915" s="3">
        <f t="shared" si="84"/>
        <v>82.583333333333329</v>
      </c>
      <c r="Q915" s="28">
        <f t="shared" si="88"/>
        <v>41003.930775462963</v>
      </c>
      <c r="R915" s="28">
        <f t="shared" si="85"/>
        <v>41033.930775462963</v>
      </c>
      <c r="S915" t="str">
        <f t="shared" si="89"/>
        <v>music</v>
      </c>
      <c r="T915" t="str">
        <f t="shared" si="86"/>
        <v>jazz</v>
      </c>
    </row>
    <row r="916" spans="1:20" ht="45" x14ac:dyDescent="0.25">
      <c r="A916">
        <v>914</v>
      </c>
      <c r="B916" s="1" t="s">
        <v>915</v>
      </c>
      <c r="C916" s="1" t="s">
        <v>5024</v>
      </c>
      <c r="D916" s="3">
        <v>1500</v>
      </c>
      <c r="E916" s="3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7"/>
        <v>0</v>
      </c>
      <c r="P916" s="3">
        <f t="shared" si="84"/>
        <v>0</v>
      </c>
      <c r="Q916" s="28">
        <f t="shared" si="88"/>
        <v>41116.554942129631</v>
      </c>
      <c r="R916" s="28">
        <f t="shared" si="85"/>
        <v>41146.554942129624</v>
      </c>
      <c r="S916" t="str">
        <f t="shared" si="89"/>
        <v>music</v>
      </c>
      <c r="T916" t="str">
        <f t="shared" si="86"/>
        <v>jazz</v>
      </c>
    </row>
    <row r="917" spans="1:20" ht="45" x14ac:dyDescent="0.25">
      <c r="A917">
        <v>915</v>
      </c>
      <c r="B917" s="1" t="s">
        <v>916</v>
      </c>
      <c r="C917" s="1" t="s">
        <v>5025</v>
      </c>
      <c r="D917" s="3">
        <v>6500</v>
      </c>
      <c r="E917" s="3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7"/>
        <v>5.7692307692307696E-2</v>
      </c>
      <c r="P917" s="3">
        <f t="shared" si="84"/>
        <v>41.666666666666664</v>
      </c>
      <c r="Q917" s="28">
        <f t="shared" si="88"/>
        <v>40937.471226851849</v>
      </c>
      <c r="R917" s="28">
        <f t="shared" si="85"/>
        <v>40968.999305555553</v>
      </c>
      <c r="S917" t="str">
        <f t="shared" si="89"/>
        <v>music</v>
      </c>
      <c r="T917" t="str">
        <f t="shared" si="86"/>
        <v>jazz</v>
      </c>
    </row>
    <row r="918" spans="1:20" ht="45" x14ac:dyDescent="0.25">
      <c r="A918">
        <v>916</v>
      </c>
      <c r="B918" s="1" t="s">
        <v>917</v>
      </c>
      <c r="C918" s="1" t="s">
        <v>5026</v>
      </c>
      <c r="D918" s="3">
        <v>3300</v>
      </c>
      <c r="E918" s="3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7"/>
        <v>0</v>
      </c>
      <c r="P918" s="3">
        <f t="shared" si="84"/>
        <v>0</v>
      </c>
      <c r="Q918" s="28">
        <f t="shared" si="88"/>
        <v>40434.645069444443</v>
      </c>
      <c r="R918" s="28">
        <f t="shared" si="85"/>
        <v>40473</v>
      </c>
      <c r="S918" t="str">
        <f t="shared" si="89"/>
        <v>music</v>
      </c>
      <c r="T918" t="str">
        <f t="shared" si="86"/>
        <v>jazz</v>
      </c>
    </row>
    <row r="919" spans="1:20" ht="60" x14ac:dyDescent="0.25">
      <c r="A919">
        <v>917</v>
      </c>
      <c r="B919" s="1" t="s">
        <v>918</v>
      </c>
      <c r="C919" s="1" t="s">
        <v>5027</v>
      </c>
      <c r="D919" s="3">
        <v>5000</v>
      </c>
      <c r="E919" s="3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7"/>
        <v>6.0000000000000001E-3</v>
      </c>
      <c r="P919" s="3">
        <f t="shared" si="84"/>
        <v>30</v>
      </c>
      <c r="Q919" s="28">
        <f t="shared" si="88"/>
        <v>41802.735300925924</v>
      </c>
      <c r="R919" s="28">
        <f t="shared" si="85"/>
        <v>41833.895833333328</v>
      </c>
      <c r="S919" t="str">
        <f t="shared" si="89"/>
        <v>music</v>
      </c>
      <c r="T919" t="str">
        <f t="shared" si="86"/>
        <v>jazz</v>
      </c>
    </row>
    <row r="920" spans="1:20" ht="60" x14ac:dyDescent="0.25">
      <c r="A920">
        <v>918</v>
      </c>
      <c r="B920" s="1" t="s">
        <v>919</v>
      </c>
      <c r="C920" s="1" t="s">
        <v>5028</v>
      </c>
      <c r="D920" s="3">
        <v>3900</v>
      </c>
      <c r="E920" s="3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7"/>
        <v>5.0256410256410255E-2</v>
      </c>
      <c r="P920" s="3">
        <f t="shared" si="84"/>
        <v>19.600000000000001</v>
      </c>
      <c r="Q920" s="28">
        <f t="shared" si="88"/>
        <v>41944.707881944443</v>
      </c>
      <c r="R920" s="28">
        <f t="shared" si="85"/>
        <v>41974.749548611107</v>
      </c>
      <c r="S920" t="str">
        <f t="shared" si="89"/>
        <v>music</v>
      </c>
      <c r="T920" t="str">
        <f t="shared" si="86"/>
        <v>jazz</v>
      </c>
    </row>
    <row r="921" spans="1:20" x14ac:dyDescent="0.25">
      <c r="A921">
        <v>919</v>
      </c>
      <c r="B921" s="1" t="s">
        <v>920</v>
      </c>
      <c r="C921" s="1" t="s">
        <v>5029</v>
      </c>
      <c r="D921" s="3">
        <v>20000</v>
      </c>
      <c r="E921" s="3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7"/>
        <v>5.0000000000000001E-3</v>
      </c>
      <c r="P921" s="3">
        <f t="shared" si="84"/>
        <v>100</v>
      </c>
      <c r="Q921" s="28">
        <f t="shared" si="88"/>
        <v>41227.433391203704</v>
      </c>
      <c r="R921" s="28">
        <f t="shared" si="85"/>
        <v>41262.433391203704</v>
      </c>
      <c r="S921" t="str">
        <f t="shared" si="89"/>
        <v>music</v>
      </c>
      <c r="T921" t="str">
        <f t="shared" si="86"/>
        <v>jazz</v>
      </c>
    </row>
    <row r="922" spans="1:20" ht="45" x14ac:dyDescent="0.25">
      <c r="A922">
        <v>920</v>
      </c>
      <c r="B922" s="1" t="s">
        <v>921</v>
      </c>
      <c r="C922" s="1" t="s">
        <v>5030</v>
      </c>
      <c r="D922" s="3">
        <v>5500</v>
      </c>
      <c r="E922" s="3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7"/>
        <v>0</v>
      </c>
      <c r="P922" s="3">
        <f t="shared" si="84"/>
        <v>0</v>
      </c>
      <c r="Q922" s="28">
        <f t="shared" si="88"/>
        <v>41562.463217592594</v>
      </c>
      <c r="R922" s="28">
        <f t="shared" si="85"/>
        <v>41592.504884259259</v>
      </c>
      <c r="S922" t="str">
        <f t="shared" si="89"/>
        <v>music</v>
      </c>
      <c r="T922" t="str">
        <f t="shared" si="86"/>
        <v>jazz</v>
      </c>
    </row>
    <row r="923" spans="1:20" ht="60" x14ac:dyDescent="0.25">
      <c r="A923">
        <v>921</v>
      </c>
      <c r="B923" s="1" t="s">
        <v>922</v>
      </c>
      <c r="C923" s="1" t="s">
        <v>5031</v>
      </c>
      <c r="D923" s="3">
        <v>15000</v>
      </c>
      <c r="E923" s="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7"/>
        <v>0.309</v>
      </c>
      <c r="P923" s="3">
        <f t="shared" si="84"/>
        <v>231.75</v>
      </c>
      <c r="Q923" s="28">
        <f t="shared" si="88"/>
        <v>40846.962685185179</v>
      </c>
      <c r="R923" s="28">
        <f t="shared" si="85"/>
        <v>40889.004351851851</v>
      </c>
      <c r="S923" t="str">
        <f t="shared" si="89"/>
        <v>music</v>
      </c>
      <c r="T923" t="str">
        <f t="shared" si="86"/>
        <v>jazz</v>
      </c>
    </row>
    <row r="924" spans="1:20" ht="45" x14ac:dyDescent="0.25">
      <c r="A924">
        <v>922</v>
      </c>
      <c r="B924" s="1" t="s">
        <v>923</v>
      </c>
      <c r="C924" s="1" t="s">
        <v>5032</v>
      </c>
      <c r="D924" s="3">
        <v>27000</v>
      </c>
      <c r="E924" s="3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7"/>
        <v>0.21037037037037037</v>
      </c>
      <c r="P924" s="3">
        <f t="shared" si="84"/>
        <v>189.33333333333334</v>
      </c>
      <c r="Q924" s="28">
        <f t="shared" si="88"/>
        <v>41878.32167824074</v>
      </c>
      <c r="R924" s="28">
        <f t="shared" si="85"/>
        <v>41913.32167824074</v>
      </c>
      <c r="S924" t="str">
        <f t="shared" si="89"/>
        <v>music</v>
      </c>
      <c r="T924" t="str">
        <f t="shared" si="86"/>
        <v>jazz</v>
      </c>
    </row>
    <row r="925" spans="1:20" ht="60" x14ac:dyDescent="0.25">
      <c r="A925">
        <v>923</v>
      </c>
      <c r="B925" s="1" t="s">
        <v>924</v>
      </c>
      <c r="C925" s="1" t="s">
        <v>5033</v>
      </c>
      <c r="D925" s="3">
        <v>15000</v>
      </c>
      <c r="E925" s="3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7"/>
        <v>2.1999999999999999E-2</v>
      </c>
      <c r="P925" s="3">
        <f t="shared" si="84"/>
        <v>55</v>
      </c>
      <c r="Q925" s="28">
        <f t="shared" si="88"/>
        <v>41934.751423611109</v>
      </c>
      <c r="R925" s="28">
        <f t="shared" si="85"/>
        <v>41964.793090277781</v>
      </c>
      <c r="S925" t="str">
        <f t="shared" si="89"/>
        <v>music</v>
      </c>
      <c r="T925" t="str">
        <f t="shared" si="86"/>
        <v>jazz</v>
      </c>
    </row>
    <row r="926" spans="1:20" ht="60" x14ac:dyDescent="0.25">
      <c r="A926">
        <v>924</v>
      </c>
      <c r="B926" s="1" t="s">
        <v>925</v>
      </c>
      <c r="C926" s="1" t="s">
        <v>5034</v>
      </c>
      <c r="D926" s="3">
        <v>3000</v>
      </c>
      <c r="E926" s="3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7"/>
        <v>0.109</v>
      </c>
      <c r="P926" s="3">
        <f t="shared" si="84"/>
        <v>21.8</v>
      </c>
      <c r="Q926" s="28">
        <f t="shared" si="88"/>
        <v>41288.734594907408</v>
      </c>
      <c r="R926" s="28">
        <f t="shared" si="85"/>
        <v>41318.734594907401</v>
      </c>
      <c r="S926" t="str">
        <f t="shared" si="89"/>
        <v>music</v>
      </c>
      <c r="T926" t="str">
        <f t="shared" si="86"/>
        <v>jazz</v>
      </c>
    </row>
    <row r="927" spans="1:20" ht="45" x14ac:dyDescent="0.25">
      <c r="A927">
        <v>925</v>
      </c>
      <c r="B927" s="1" t="s">
        <v>926</v>
      </c>
      <c r="C927" s="1" t="s">
        <v>5035</v>
      </c>
      <c r="D927" s="3">
        <v>6000</v>
      </c>
      <c r="E927" s="3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7"/>
        <v>2.6666666666666668E-2</v>
      </c>
      <c r="P927" s="3">
        <f t="shared" si="84"/>
        <v>32</v>
      </c>
      <c r="Q927" s="28">
        <f t="shared" si="88"/>
        <v>41575.672581018516</v>
      </c>
      <c r="R927" s="28">
        <f t="shared" si="85"/>
        <v>41605.71424768518</v>
      </c>
      <c r="S927" t="str">
        <f t="shared" si="89"/>
        <v>music</v>
      </c>
      <c r="T927" t="str">
        <f t="shared" si="86"/>
        <v>jazz</v>
      </c>
    </row>
    <row r="928" spans="1:20" ht="60" x14ac:dyDescent="0.25">
      <c r="A928">
        <v>926</v>
      </c>
      <c r="B928" s="1" t="s">
        <v>927</v>
      </c>
      <c r="C928" s="1" t="s">
        <v>5036</v>
      </c>
      <c r="D928" s="3">
        <v>7000</v>
      </c>
      <c r="E928" s="3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7"/>
        <v>0</v>
      </c>
      <c r="P928" s="3">
        <f t="shared" si="84"/>
        <v>0</v>
      </c>
      <c r="Q928" s="28">
        <f t="shared" si="88"/>
        <v>40337.811689814815</v>
      </c>
      <c r="R928" s="28">
        <f t="shared" si="85"/>
        <v>40367.736111111109</v>
      </c>
      <c r="S928" t="str">
        <f t="shared" si="89"/>
        <v>music</v>
      </c>
      <c r="T928" t="str">
        <f t="shared" si="86"/>
        <v>jazz</v>
      </c>
    </row>
    <row r="929" spans="1:20" ht="30" x14ac:dyDescent="0.25">
      <c r="A929">
        <v>927</v>
      </c>
      <c r="B929" s="1" t="s">
        <v>928</v>
      </c>
      <c r="C929" s="1" t="s">
        <v>5037</v>
      </c>
      <c r="D929" s="3">
        <v>20000</v>
      </c>
      <c r="E929" s="3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7"/>
        <v>0</v>
      </c>
      <c r="P929" s="3">
        <f t="shared" si="84"/>
        <v>0</v>
      </c>
      <c r="Q929" s="28">
        <f t="shared" si="88"/>
        <v>41013.614525462959</v>
      </c>
      <c r="R929" s="28">
        <f t="shared" si="85"/>
        <v>41043.614525462959</v>
      </c>
      <c r="S929" t="str">
        <f t="shared" si="89"/>
        <v>music</v>
      </c>
      <c r="T929" t="str">
        <f t="shared" si="86"/>
        <v>jazz</v>
      </c>
    </row>
    <row r="930" spans="1:20" ht="45" x14ac:dyDescent="0.25">
      <c r="A930">
        <v>928</v>
      </c>
      <c r="B930" s="1" t="s">
        <v>929</v>
      </c>
      <c r="C930" s="1" t="s">
        <v>5038</v>
      </c>
      <c r="D930" s="3">
        <v>14500</v>
      </c>
      <c r="E930" s="3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7"/>
        <v>0.10862068965517241</v>
      </c>
      <c r="P930" s="3">
        <f t="shared" si="84"/>
        <v>56.25</v>
      </c>
      <c r="Q930" s="28">
        <f t="shared" si="88"/>
        <v>41180.654085648144</v>
      </c>
      <c r="R930" s="28">
        <f t="shared" si="85"/>
        <v>41230.791666666664</v>
      </c>
      <c r="S930" t="str">
        <f t="shared" si="89"/>
        <v>music</v>
      </c>
      <c r="T930" t="str">
        <f t="shared" si="86"/>
        <v>jazz</v>
      </c>
    </row>
    <row r="931" spans="1:20" ht="45" x14ac:dyDescent="0.25">
      <c r="A931">
        <v>929</v>
      </c>
      <c r="B931" s="1" t="s">
        <v>930</v>
      </c>
      <c r="C931" s="1" t="s">
        <v>5039</v>
      </c>
      <c r="D931" s="3">
        <v>500</v>
      </c>
      <c r="E931" s="3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7"/>
        <v>0</v>
      </c>
      <c r="P931" s="3">
        <f t="shared" si="84"/>
        <v>0</v>
      </c>
      <c r="Q931" s="28">
        <f t="shared" si="88"/>
        <v>40978.029733796291</v>
      </c>
      <c r="R931" s="28">
        <f t="shared" si="85"/>
        <v>41007.988067129627</v>
      </c>
      <c r="S931" t="str">
        <f t="shared" si="89"/>
        <v>music</v>
      </c>
      <c r="T931" t="str">
        <f t="shared" si="86"/>
        <v>jazz</v>
      </c>
    </row>
    <row r="932" spans="1:20" ht="60" x14ac:dyDescent="0.25">
      <c r="A932">
        <v>930</v>
      </c>
      <c r="B932" s="1" t="s">
        <v>931</v>
      </c>
      <c r="C932" s="1" t="s">
        <v>5040</v>
      </c>
      <c r="D932" s="3">
        <v>900</v>
      </c>
      <c r="E932" s="3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7"/>
        <v>0.38333333333333336</v>
      </c>
      <c r="P932" s="3">
        <f t="shared" si="84"/>
        <v>69</v>
      </c>
      <c r="Q932" s="28">
        <f t="shared" si="88"/>
        <v>40312.707245370366</v>
      </c>
      <c r="R932" s="28">
        <f t="shared" si="85"/>
        <v>40354.688888888886</v>
      </c>
      <c r="S932" t="str">
        <f t="shared" si="89"/>
        <v>music</v>
      </c>
      <c r="T932" t="str">
        <f t="shared" si="86"/>
        <v>jazz</v>
      </c>
    </row>
    <row r="933" spans="1:20" ht="45" x14ac:dyDescent="0.25">
      <c r="A933">
        <v>931</v>
      </c>
      <c r="B933" s="1" t="s">
        <v>932</v>
      </c>
      <c r="C933" s="1" t="s">
        <v>5041</v>
      </c>
      <c r="D933" s="3">
        <v>2000</v>
      </c>
      <c r="E933" s="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7"/>
        <v>6.5500000000000003E-2</v>
      </c>
      <c r="P933" s="3">
        <f t="shared" si="84"/>
        <v>18.714285714285715</v>
      </c>
      <c r="Q933" s="28">
        <f t="shared" si="88"/>
        <v>41680.151643518519</v>
      </c>
      <c r="R933" s="28">
        <f t="shared" si="85"/>
        <v>41714.708333333328</v>
      </c>
      <c r="S933" t="str">
        <f t="shared" si="89"/>
        <v>music</v>
      </c>
      <c r="T933" t="str">
        <f t="shared" si="86"/>
        <v>jazz</v>
      </c>
    </row>
    <row r="934" spans="1:20" ht="45" x14ac:dyDescent="0.25">
      <c r="A934">
        <v>932</v>
      </c>
      <c r="B934" s="1" t="s">
        <v>933</v>
      </c>
      <c r="C934" s="1" t="s">
        <v>5042</v>
      </c>
      <c r="D934" s="3">
        <v>9500</v>
      </c>
      <c r="E934" s="3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7"/>
        <v>0.14536842105263159</v>
      </c>
      <c r="P934" s="3">
        <f t="shared" si="84"/>
        <v>46.033333333333331</v>
      </c>
      <c r="Q934" s="28">
        <f t="shared" si="88"/>
        <v>41310.760937499996</v>
      </c>
      <c r="R934" s="28">
        <f t="shared" si="85"/>
        <v>41355.719270833331</v>
      </c>
      <c r="S934" t="str">
        <f t="shared" si="89"/>
        <v>music</v>
      </c>
      <c r="T934" t="str">
        <f t="shared" si="86"/>
        <v>jazz</v>
      </c>
    </row>
    <row r="935" spans="1:20" ht="60" x14ac:dyDescent="0.25">
      <c r="A935">
        <v>933</v>
      </c>
      <c r="B935" s="1" t="s">
        <v>934</v>
      </c>
      <c r="C935" s="1" t="s">
        <v>5043</v>
      </c>
      <c r="D935" s="3">
        <v>2000</v>
      </c>
      <c r="E935" s="3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7"/>
        <v>0.06</v>
      </c>
      <c r="P935" s="3">
        <f t="shared" si="84"/>
        <v>60</v>
      </c>
      <c r="Q935" s="28">
        <f t="shared" si="88"/>
        <v>41710.960752314815</v>
      </c>
      <c r="R935" s="28">
        <f t="shared" si="85"/>
        <v>41770.960752314808</v>
      </c>
      <c r="S935" t="str">
        <f t="shared" si="89"/>
        <v>music</v>
      </c>
      <c r="T935" t="str">
        <f t="shared" si="86"/>
        <v>jazz</v>
      </c>
    </row>
    <row r="936" spans="1:20" ht="60" x14ac:dyDescent="0.25">
      <c r="A936">
        <v>934</v>
      </c>
      <c r="B936" s="1" t="s">
        <v>935</v>
      </c>
      <c r="C936" s="1" t="s">
        <v>5044</v>
      </c>
      <c r="D936" s="3">
        <v>5000</v>
      </c>
      <c r="E936" s="3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7"/>
        <v>0.30399999999999999</v>
      </c>
      <c r="P936" s="3">
        <f t="shared" si="84"/>
        <v>50.666666666666664</v>
      </c>
      <c r="Q936" s="28">
        <f t="shared" si="88"/>
        <v>41733.528749999998</v>
      </c>
      <c r="R936" s="28">
        <f t="shared" si="85"/>
        <v>41763.041666666664</v>
      </c>
      <c r="S936" t="str">
        <f t="shared" si="89"/>
        <v>music</v>
      </c>
      <c r="T936" t="str">
        <f t="shared" si="86"/>
        <v>jazz</v>
      </c>
    </row>
    <row r="937" spans="1:20" ht="60" x14ac:dyDescent="0.25">
      <c r="A937">
        <v>935</v>
      </c>
      <c r="B937" s="1" t="s">
        <v>936</v>
      </c>
      <c r="C937" s="1" t="s">
        <v>5045</v>
      </c>
      <c r="D937" s="3">
        <v>3500</v>
      </c>
      <c r="E937" s="3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7"/>
        <v>1.4285714285714285E-2</v>
      </c>
      <c r="P937" s="3">
        <f t="shared" si="84"/>
        <v>25</v>
      </c>
      <c r="Q937" s="28">
        <f t="shared" si="88"/>
        <v>42368.125335648147</v>
      </c>
      <c r="R937" s="28">
        <f t="shared" si="85"/>
        <v>42398.125335648147</v>
      </c>
      <c r="S937" t="str">
        <f t="shared" si="89"/>
        <v>music</v>
      </c>
      <c r="T937" t="str">
        <f t="shared" si="86"/>
        <v>jazz</v>
      </c>
    </row>
    <row r="938" spans="1:20" ht="45" x14ac:dyDescent="0.25">
      <c r="A938">
        <v>936</v>
      </c>
      <c r="B938" s="1" t="s">
        <v>937</v>
      </c>
      <c r="C938" s="1" t="s">
        <v>5046</v>
      </c>
      <c r="D938" s="3">
        <v>1400</v>
      </c>
      <c r="E938" s="3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7"/>
        <v>0</v>
      </c>
      <c r="P938" s="3">
        <f t="shared" si="84"/>
        <v>0</v>
      </c>
      <c r="Q938" s="28">
        <f t="shared" si="88"/>
        <v>40882.815844907404</v>
      </c>
      <c r="R938" s="28">
        <f t="shared" si="85"/>
        <v>40926.625</v>
      </c>
      <c r="S938" t="str">
        <f t="shared" si="89"/>
        <v>music</v>
      </c>
      <c r="T938" t="str">
        <f t="shared" si="86"/>
        <v>jazz</v>
      </c>
    </row>
    <row r="939" spans="1:20" ht="45" x14ac:dyDescent="0.25">
      <c r="A939">
        <v>937</v>
      </c>
      <c r="B939" s="1" t="s">
        <v>938</v>
      </c>
      <c r="C939" s="1" t="s">
        <v>5047</v>
      </c>
      <c r="D939" s="3">
        <v>3500</v>
      </c>
      <c r="E939" s="3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7"/>
        <v>1.1428571428571429E-2</v>
      </c>
      <c r="P939" s="3">
        <f t="shared" si="84"/>
        <v>20</v>
      </c>
      <c r="Q939" s="28">
        <f t="shared" si="88"/>
        <v>41551.589780092589</v>
      </c>
      <c r="R939" s="28">
        <f t="shared" si="85"/>
        <v>41581.631446759253</v>
      </c>
      <c r="S939" t="str">
        <f t="shared" si="89"/>
        <v>music</v>
      </c>
      <c r="T939" t="str">
        <f t="shared" si="86"/>
        <v>jazz</v>
      </c>
    </row>
    <row r="940" spans="1:20" ht="45" x14ac:dyDescent="0.25">
      <c r="A940">
        <v>938</v>
      </c>
      <c r="B940" s="1" t="s">
        <v>939</v>
      </c>
      <c r="C940" s="1" t="s">
        <v>5048</v>
      </c>
      <c r="D940" s="3">
        <v>7000</v>
      </c>
      <c r="E940" s="3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7"/>
        <v>3.5714285714285713E-3</v>
      </c>
      <c r="P940" s="3">
        <f t="shared" si="84"/>
        <v>25</v>
      </c>
      <c r="Q940" s="28">
        <f t="shared" si="88"/>
        <v>41124.27138888889</v>
      </c>
      <c r="R940" s="28">
        <f t="shared" si="85"/>
        <v>41154.27138888889</v>
      </c>
      <c r="S940" t="str">
        <f t="shared" si="89"/>
        <v>music</v>
      </c>
      <c r="T940" t="str">
        <f t="shared" si="86"/>
        <v>jazz</v>
      </c>
    </row>
    <row r="941" spans="1:20" ht="60" x14ac:dyDescent="0.25">
      <c r="A941">
        <v>939</v>
      </c>
      <c r="B941" s="1" t="s">
        <v>940</v>
      </c>
      <c r="C941" s="1" t="s">
        <v>5049</v>
      </c>
      <c r="D941" s="3">
        <v>2750</v>
      </c>
      <c r="E941" s="3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7"/>
        <v>1.4545454545454545E-2</v>
      </c>
      <c r="P941" s="3">
        <f t="shared" si="84"/>
        <v>20</v>
      </c>
      <c r="Q941" s="28">
        <f t="shared" si="88"/>
        <v>41416.554837962962</v>
      </c>
      <c r="R941" s="28">
        <f t="shared" si="85"/>
        <v>41455.623611111107</v>
      </c>
      <c r="S941" t="str">
        <f t="shared" si="89"/>
        <v>music</v>
      </c>
      <c r="T941" t="str">
        <f t="shared" si="86"/>
        <v>jazz</v>
      </c>
    </row>
    <row r="942" spans="1:20" ht="45" x14ac:dyDescent="0.25">
      <c r="A942">
        <v>940</v>
      </c>
      <c r="B942" s="1" t="s">
        <v>941</v>
      </c>
      <c r="C942" s="1" t="s">
        <v>5050</v>
      </c>
      <c r="D942" s="3">
        <v>9000</v>
      </c>
      <c r="E942" s="3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7"/>
        <v>0.17155555555555554</v>
      </c>
      <c r="P942" s="3">
        <f t="shared" si="84"/>
        <v>110.28571428571429</v>
      </c>
      <c r="Q942" s="28">
        <f t="shared" si="88"/>
        <v>42181.800069444442</v>
      </c>
      <c r="R942" s="28">
        <f t="shared" si="85"/>
        <v>42226.800069444442</v>
      </c>
      <c r="S942" t="str">
        <f t="shared" si="89"/>
        <v>technology</v>
      </c>
      <c r="T942" t="str">
        <f t="shared" si="86"/>
        <v>wearables</v>
      </c>
    </row>
    <row r="943" spans="1:20" ht="60" x14ac:dyDescent="0.25">
      <c r="A943">
        <v>941</v>
      </c>
      <c r="B943" s="1" t="s">
        <v>942</v>
      </c>
      <c r="C943" s="1" t="s">
        <v>5051</v>
      </c>
      <c r="D943" s="3">
        <v>50000</v>
      </c>
      <c r="E943" s="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7"/>
        <v>2.3220000000000001E-2</v>
      </c>
      <c r="P943" s="3">
        <f t="shared" si="84"/>
        <v>37.451612903225808</v>
      </c>
      <c r="Q943" s="28">
        <f t="shared" si="88"/>
        <v>42745.888252314813</v>
      </c>
      <c r="R943" s="28">
        <f t="shared" si="85"/>
        <v>42775.888252314813</v>
      </c>
      <c r="S943" t="str">
        <f t="shared" si="89"/>
        <v>technology</v>
      </c>
      <c r="T943" t="str">
        <f t="shared" si="86"/>
        <v>wearables</v>
      </c>
    </row>
    <row r="944" spans="1:20" ht="60" x14ac:dyDescent="0.25">
      <c r="A944">
        <v>942</v>
      </c>
      <c r="B944" s="1" t="s">
        <v>943</v>
      </c>
      <c r="C944" s="1" t="s">
        <v>5052</v>
      </c>
      <c r="D944" s="3">
        <v>7500</v>
      </c>
      <c r="E944" s="3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7"/>
        <v>8.9066666666666669E-2</v>
      </c>
      <c r="P944" s="3">
        <f t="shared" si="84"/>
        <v>41.75</v>
      </c>
      <c r="Q944" s="28">
        <f t="shared" si="88"/>
        <v>42382.634953703695</v>
      </c>
      <c r="R944" s="28">
        <f t="shared" si="85"/>
        <v>42418.634953703702</v>
      </c>
      <c r="S944" t="str">
        <f t="shared" si="89"/>
        <v>technology</v>
      </c>
      <c r="T944" t="str">
        <f t="shared" si="86"/>
        <v>wearables</v>
      </c>
    </row>
    <row r="945" spans="1:20" ht="30" x14ac:dyDescent="0.25">
      <c r="A945">
        <v>943</v>
      </c>
      <c r="B945" s="1" t="s">
        <v>944</v>
      </c>
      <c r="C945" s="1" t="s">
        <v>5053</v>
      </c>
      <c r="D945" s="3">
        <v>3000</v>
      </c>
      <c r="E945" s="3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7"/>
        <v>9.633333333333334E-2</v>
      </c>
      <c r="P945" s="3">
        <f t="shared" si="84"/>
        <v>24.083333333333332</v>
      </c>
      <c r="Q945" s="28">
        <f t="shared" si="88"/>
        <v>42673.459548611114</v>
      </c>
      <c r="R945" s="28">
        <f t="shared" si="85"/>
        <v>42703.501215277771</v>
      </c>
      <c r="S945" t="str">
        <f t="shared" si="89"/>
        <v>technology</v>
      </c>
      <c r="T945" t="str">
        <f t="shared" si="86"/>
        <v>wearables</v>
      </c>
    </row>
    <row r="946" spans="1:20" ht="45" x14ac:dyDescent="0.25">
      <c r="A946">
        <v>944</v>
      </c>
      <c r="B946" s="1" t="s">
        <v>945</v>
      </c>
      <c r="C946" s="1" t="s">
        <v>5054</v>
      </c>
      <c r="D946" s="3">
        <v>50000</v>
      </c>
      <c r="E946" s="3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7"/>
        <v>0.13325999999999999</v>
      </c>
      <c r="P946" s="3">
        <f t="shared" si="84"/>
        <v>69.40625</v>
      </c>
      <c r="Q946" s="28">
        <f t="shared" si="88"/>
        <v>42444.375578703701</v>
      </c>
      <c r="R946" s="28">
        <f t="shared" si="85"/>
        <v>42478.374999999993</v>
      </c>
      <c r="S946" t="str">
        <f t="shared" si="89"/>
        <v>technology</v>
      </c>
      <c r="T946" t="str">
        <f t="shared" si="86"/>
        <v>wearables</v>
      </c>
    </row>
    <row r="947" spans="1:20" ht="45" x14ac:dyDescent="0.25">
      <c r="A947">
        <v>945</v>
      </c>
      <c r="B947" s="1" t="s">
        <v>946</v>
      </c>
      <c r="C947" s="1" t="s">
        <v>5055</v>
      </c>
      <c r="D947" s="3">
        <v>100000</v>
      </c>
      <c r="E947" s="3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7"/>
        <v>2.4840000000000001E-2</v>
      </c>
      <c r="P947" s="3">
        <f t="shared" si="84"/>
        <v>155.25</v>
      </c>
      <c r="Q947" s="28">
        <f t="shared" si="88"/>
        <v>42732.664652777778</v>
      </c>
      <c r="R947" s="28">
        <f t="shared" si="85"/>
        <v>42784.790972222218</v>
      </c>
      <c r="S947" t="str">
        <f t="shared" si="89"/>
        <v>technology</v>
      </c>
      <c r="T947" t="str">
        <f t="shared" si="86"/>
        <v>wearables</v>
      </c>
    </row>
    <row r="948" spans="1:20" ht="45" x14ac:dyDescent="0.25">
      <c r="A948">
        <v>946</v>
      </c>
      <c r="B948" s="1" t="s">
        <v>947</v>
      </c>
      <c r="C948" s="1" t="s">
        <v>5056</v>
      </c>
      <c r="D948" s="3">
        <v>15000</v>
      </c>
      <c r="E948" s="3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7"/>
        <v>1.9066666666666666E-2</v>
      </c>
      <c r="P948" s="3">
        <f t="shared" si="84"/>
        <v>57.2</v>
      </c>
      <c r="Q948" s="28">
        <f t="shared" si="88"/>
        <v>42592.542222222219</v>
      </c>
      <c r="R948" s="28">
        <f t="shared" si="85"/>
        <v>42622.542222222219</v>
      </c>
      <c r="S948" t="str">
        <f t="shared" si="89"/>
        <v>technology</v>
      </c>
      <c r="T948" t="str">
        <f t="shared" si="86"/>
        <v>wearables</v>
      </c>
    </row>
    <row r="949" spans="1:20" ht="60" x14ac:dyDescent="0.25">
      <c r="A949">
        <v>947</v>
      </c>
      <c r="B949" s="1" t="s">
        <v>948</v>
      </c>
      <c r="C949" s="1" t="s">
        <v>5057</v>
      </c>
      <c r="D949" s="3">
        <v>850</v>
      </c>
      <c r="E949" s="3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7"/>
        <v>0</v>
      </c>
      <c r="P949" s="3">
        <f t="shared" si="84"/>
        <v>0</v>
      </c>
      <c r="Q949" s="28">
        <f t="shared" si="88"/>
        <v>42491.57298611111</v>
      </c>
      <c r="R949" s="28">
        <f t="shared" si="85"/>
        <v>42551.57298611111</v>
      </c>
      <c r="S949" t="str">
        <f t="shared" si="89"/>
        <v>technology</v>
      </c>
      <c r="T949" t="str">
        <f t="shared" si="86"/>
        <v>wearables</v>
      </c>
    </row>
    <row r="950" spans="1:20" ht="60" x14ac:dyDescent="0.25">
      <c r="A950">
        <v>948</v>
      </c>
      <c r="B950" s="1" t="s">
        <v>949</v>
      </c>
      <c r="C950" s="1" t="s">
        <v>5058</v>
      </c>
      <c r="D950" s="3">
        <v>4000</v>
      </c>
      <c r="E950" s="3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7"/>
        <v>0.12</v>
      </c>
      <c r="P950" s="3">
        <f t="shared" si="84"/>
        <v>60</v>
      </c>
      <c r="Q950" s="28">
        <f t="shared" si="88"/>
        <v>42411.619953703703</v>
      </c>
      <c r="R950" s="28">
        <f t="shared" si="85"/>
        <v>42441.619953703703</v>
      </c>
      <c r="S950" t="str">
        <f t="shared" si="89"/>
        <v>technology</v>
      </c>
      <c r="T950" t="str">
        <f t="shared" si="86"/>
        <v>wearables</v>
      </c>
    </row>
    <row r="951" spans="1:20" ht="45" x14ac:dyDescent="0.25">
      <c r="A951">
        <v>949</v>
      </c>
      <c r="B951" s="1" t="s">
        <v>950</v>
      </c>
      <c r="C951" s="1" t="s">
        <v>5059</v>
      </c>
      <c r="D951" s="3">
        <v>20000</v>
      </c>
      <c r="E951" s="3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7"/>
        <v>1.3650000000000001E-2</v>
      </c>
      <c r="P951" s="3">
        <f t="shared" si="84"/>
        <v>39</v>
      </c>
      <c r="Q951" s="28">
        <f t="shared" si="88"/>
        <v>42360.835370370369</v>
      </c>
      <c r="R951" s="28">
        <f t="shared" si="85"/>
        <v>42420.835370370369</v>
      </c>
      <c r="S951" t="str">
        <f t="shared" si="89"/>
        <v>technology</v>
      </c>
      <c r="T951" t="str">
        <f t="shared" si="86"/>
        <v>wearables</v>
      </c>
    </row>
    <row r="952" spans="1:20" ht="45" x14ac:dyDescent="0.25">
      <c r="A952">
        <v>950</v>
      </c>
      <c r="B952" s="1" t="s">
        <v>951</v>
      </c>
      <c r="C952" s="1" t="s">
        <v>5060</v>
      </c>
      <c r="D952" s="3">
        <v>5000</v>
      </c>
      <c r="E952" s="3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7"/>
        <v>0.28039999999999998</v>
      </c>
      <c r="P952" s="3">
        <f t="shared" si="84"/>
        <v>58.416666666666664</v>
      </c>
      <c r="Q952" s="28">
        <f t="shared" si="88"/>
        <v>42356.54237268518</v>
      </c>
      <c r="R952" s="28">
        <f t="shared" si="85"/>
        <v>42386.54237268518</v>
      </c>
      <c r="S952" t="str">
        <f t="shared" si="89"/>
        <v>technology</v>
      </c>
      <c r="T952" t="str">
        <f t="shared" si="86"/>
        <v>wearables</v>
      </c>
    </row>
    <row r="953" spans="1:20" x14ac:dyDescent="0.25">
      <c r="A953">
        <v>951</v>
      </c>
      <c r="B953" s="1" t="s">
        <v>952</v>
      </c>
      <c r="C953" s="1" t="s">
        <v>5061</v>
      </c>
      <c r="D953" s="3">
        <v>50000</v>
      </c>
      <c r="E953" s="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7"/>
        <v>0.38390000000000002</v>
      </c>
      <c r="P953" s="3">
        <f t="shared" si="84"/>
        <v>158.63636363636363</v>
      </c>
      <c r="Q953" s="28">
        <f t="shared" si="88"/>
        <v>42480.44527777777</v>
      </c>
      <c r="R953" s="28">
        <f t="shared" si="85"/>
        <v>42525.445277777777</v>
      </c>
      <c r="S953" t="str">
        <f t="shared" si="89"/>
        <v>technology</v>
      </c>
      <c r="T953" t="str">
        <f t="shared" si="86"/>
        <v>wearables</v>
      </c>
    </row>
    <row r="954" spans="1:20" ht="30" x14ac:dyDescent="0.25">
      <c r="A954">
        <v>952</v>
      </c>
      <c r="B954" s="1" t="s">
        <v>953</v>
      </c>
      <c r="C954" s="1" t="s">
        <v>5062</v>
      </c>
      <c r="D954" s="3">
        <v>49000</v>
      </c>
      <c r="E954" s="3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7"/>
        <v>0.39942857142857141</v>
      </c>
      <c r="P954" s="3">
        <f t="shared" si="84"/>
        <v>99.857142857142861</v>
      </c>
      <c r="Q954" s="28">
        <f t="shared" si="88"/>
        <v>42662.405231481483</v>
      </c>
      <c r="R954" s="28">
        <f t="shared" si="85"/>
        <v>42692.44689814814</v>
      </c>
      <c r="S954" t="str">
        <f t="shared" si="89"/>
        <v>technology</v>
      </c>
      <c r="T954" t="str">
        <f t="shared" si="86"/>
        <v>wearables</v>
      </c>
    </row>
    <row r="955" spans="1:20" ht="45" x14ac:dyDescent="0.25">
      <c r="A955">
        <v>953</v>
      </c>
      <c r="B955" s="1" t="s">
        <v>954</v>
      </c>
      <c r="C955" s="1" t="s">
        <v>5063</v>
      </c>
      <c r="D955" s="3">
        <v>15000</v>
      </c>
      <c r="E955" s="3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7"/>
        <v>8.3999999999999995E-3</v>
      </c>
      <c r="P955" s="3">
        <f t="shared" si="84"/>
        <v>25.2</v>
      </c>
      <c r="Q955" s="28">
        <f t="shared" si="88"/>
        <v>41998.956006944441</v>
      </c>
      <c r="R955" s="28">
        <f t="shared" si="85"/>
        <v>42028.956006944441</v>
      </c>
      <c r="S955" t="str">
        <f t="shared" si="89"/>
        <v>technology</v>
      </c>
      <c r="T955" t="str">
        <f t="shared" si="86"/>
        <v>wearables</v>
      </c>
    </row>
    <row r="956" spans="1:20" ht="45" x14ac:dyDescent="0.25">
      <c r="A956">
        <v>954</v>
      </c>
      <c r="B956" s="1" t="s">
        <v>955</v>
      </c>
      <c r="C956" s="1" t="s">
        <v>5064</v>
      </c>
      <c r="D956" s="3">
        <v>15000</v>
      </c>
      <c r="E956" s="3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7"/>
        <v>0.43406666666666666</v>
      </c>
      <c r="P956" s="3">
        <f t="shared" si="84"/>
        <v>89.191780821917803</v>
      </c>
      <c r="Q956" s="28">
        <f t="shared" si="88"/>
        <v>42194.625451388885</v>
      </c>
      <c r="R956" s="28">
        <f t="shared" si="85"/>
        <v>42236.625451388885</v>
      </c>
      <c r="S956" t="str">
        <f t="shared" si="89"/>
        <v>technology</v>
      </c>
      <c r="T956" t="str">
        <f t="shared" si="86"/>
        <v>wearables</v>
      </c>
    </row>
    <row r="957" spans="1:20" ht="45" x14ac:dyDescent="0.25">
      <c r="A957">
        <v>955</v>
      </c>
      <c r="B957" s="1" t="s">
        <v>956</v>
      </c>
      <c r="C957" s="1" t="s">
        <v>5065</v>
      </c>
      <c r="D957" s="3">
        <v>300000</v>
      </c>
      <c r="E957" s="3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7"/>
        <v>5.6613333333333335E-2</v>
      </c>
      <c r="P957" s="3">
        <f t="shared" si="84"/>
        <v>182.6236559139785</v>
      </c>
      <c r="Q957" s="28">
        <f t="shared" si="88"/>
        <v>42586.086805555555</v>
      </c>
      <c r="R957" s="28">
        <f t="shared" si="85"/>
        <v>42626.086805555555</v>
      </c>
      <c r="S957" t="str">
        <f t="shared" si="89"/>
        <v>technology</v>
      </c>
      <c r="T957" t="str">
        <f t="shared" si="86"/>
        <v>wearables</v>
      </c>
    </row>
    <row r="958" spans="1:20" ht="60" x14ac:dyDescent="0.25">
      <c r="A958">
        <v>956</v>
      </c>
      <c r="B958" s="1" t="s">
        <v>957</v>
      </c>
      <c r="C958" s="1" t="s">
        <v>5066</v>
      </c>
      <c r="D958" s="3">
        <v>50000</v>
      </c>
      <c r="E958" s="3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7"/>
        <v>1.7219999999999999E-2</v>
      </c>
      <c r="P958" s="3">
        <f t="shared" si="84"/>
        <v>50.647058823529413</v>
      </c>
      <c r="Q958" s="28">
        <f t="shared" si="88"/>
        <v>42060.705543981479</v>
      </c>
      <c r="R958" s="28">
        <f t="shared" si="85"/>
        <v>42120.663877314808</v>
      </c>
      <c r="S958" t="str">
        <f t="shared" si="89"/>
        <v>technology</v>
      </c>
      <c r="T958" t="str">
        <f t="shared" si="86"/>
        <v>wearables</v>
      </c>
    </row>
    <row r="959" spans="1:20" ht="30" x14ac:dyDescent="0.25">
      <c r="A959">
        <v>957</v>
      </c>
      <c r="B959" s="1" t="s">
        <v>958</v>
      </c>
      <c r="C959" s="1" t="s">
        <v>5067</v>
      </c>
      <c r="D959" s="3">
        <v>12000</v>
      </c>
      <c r="E959" s="3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7"/>
        <v>1.9416666666666665E-2</v>
      </c>
      <c r="P959" s="3">
        <f t="shared" si="84"/>
        <v>33.285714285714285</v>
      </c>
      <c r="Q959" s="28">
        <f t="shared" si="88"/>
        <v>42660.344131944446</v>
      </c>
      <c r="R959" s="28">
        <f t="shared" si="85"/>
        <v>42691.385798611103</v>
      </c>
      <c r="S959" t="str">
        <f t="shared" si="89"/>
        <v>technology</v>
      </c>
      <c r="T959" t="str">
        <f t="shared" si="86"/>
        <v>wearables</v>
      </c>
    </row>
    <row r="960" spans="1:20" ht="60" x14ac:dyDescent="0.25">
      <c r="A960">
        <v>958</v>
      </c>
      <c r="B960" s="1" t="s">
        <v>959</v>
      </c>
      <c r="C960" s="1" t="s">
        <v>5068</v>
      </c>
      <c r="D960" s="3">
        <v>7777</v>
      </c>
      <c r="E960" s="3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7"/>
        <v>0.11328275684711328</v>
      </c>
      <c r="P960" s="3">
        <f t="shared" si="84"/>
        <v>51.823529411764703</v>
      </c>
      <c r="Q960" s="28">
        <f t="shared" si="88"/>
        <v>42082.594479166662</v>
      </c>
      <c r="R960" s="28">
        <f t="shared" si="85"/>
        <v>42103.999305555553</v>
      </c>
      <c r="S960" t="str">
        <f t="shared" si="89"/>
        <v>technology</v>
      </c>
      <c r="T960" t="str">
        <f t="shared" si="86"/>
        <v>wearables</v>
      </c>
    </row>
    <row r="961" spans="1:20" ht="60" x14ac:dyDescent="0.25">
      <c r="A961">
        <v>959</v>
      </c>
      <c r="B961" s="1" t="s">
        <v>960</v>
      </c>
      <c r="C961" s="1" t="s">
        <v>5069</v>
      </c>
      <c r="D961" s="3">
        <v>50000</v>
      </c>
      <c r="E961" s="3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7"/>
        <v>0.3886</v>
      </c>
      <c r="P961" s="3">
        <f t="shared" si="84"/>
        <v>113.62573099415205</v>
      </c>
      <c r="Q961" s="28">
        <f t="shared" si="88"/>
        <v>41992.96603009259</v>
      </c>
      <c r="R961" s="28">
        <f t="shared" si="85"/>
        <v>42022.96603009259</v>
      </c>
      <c r="S961" t="str">
        <f t="shared" si="89"/>
        <v>technology</v>
      </c>
      <c r="T961" t="str">
        <f t="shared" si="86"/>
        <v>wearables</v>
      </c>
    </row>
    <row r="962" spans="1:20" ht="45" x14ac:dyDescent="0.25">
      <c r="A962">
        <v>960</v>
      </c>
      <c r="B962" s="1" t="s">
        <v>961</v>
      </c>
      <c r="C962" s="1" t="s">
        <v>5070</v>
      </c>
      <c r="D962" s="3">
        <v>55650</v>
      </c>
      <c r="E962" s="3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7"/>
        <v>0.46100628930817611</v>
      </c>
      <c r="P962" s="3">
        <f t="shared" si="84"/>
        <v>136.46276595744681</v>
      </c>
      <c r="Q962" s="28">
        <f t="shared" si="88"/>
        <v>42766.41846064815</v>
      </c>
      <c r="R962" s="28">
        <f t="shared" si="85"/>
        <v>42808.376793981479</v>
      </c>
      <c r="S962" t="str">
        <f t="shared" si="89"/>
        <v>technology</v>
      </c>
      <c r="T962" t="str">
        <f t="shared" si="86"/>
        <v>wearables</v>
      </c>
    </row>
    <row r="963" spans="1:20" ht="45" x14ac:dyDescent="0.25">
      <c r="A963">
        <v>961</v>
      </c>
      <c r="B963" s="1" t="s">
        <v>962</v>
      </c>
      <c r="C963" s="1" t="s">
        <v>5071</v>
      </c>
      <c r="D963" s="3">
        <v>95000</v>
      </c>
      <c r="E963" s="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87"/>
        <v>0.42188421052631581</v>
      </c>
      <c r="P963" s="3">
        <f t="shared" ref="P963:P1026" si="90">IFERROR(E963/L963,0)</f>
        <v>364.35454545454547</v>
      </c>
      <c r="Q963" s="28">
        <f t="shared" si="88"/>
        <v>42740.485358796293</v>
      </c>
      <c r="R963" s="28">
        <f t="shared" ref="R963:R1026" si="91">(I963/86400)+25569+(-5/24)</f>
        <v>42786.583333333336</v>
      </c>
      <c r="S963" t="str">
        <f t="shared" si="89"/>
        <v>technology</v>
      </c>
      <c r="T963" t="str">
        <f t="shared" ref="T963:T1026" si="92">RIGHT(N963,LEN(N963)-FIND("/",N963))</f>
        <v>wearables</v>
      </c>
    </row>
    <row r="964" spans="1:20" ht="60" x14ac:dyDescent="0.25">
      <c r="A964">
        <v>962</v>
      </c>
      <c r="B964" s="1" t="s">
        <v>963</v>
      </c>
      <c r="C964" s="1" t="s">
        <v>5072</v>
      </c>
      <c r="D964" s="3">
        <v>2500</v>
      </c>
      <c r="E964" s="3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ref="O964:O1027" si="93">E964/D964</f>
        <v>0.2848</v>
      </c>
      <c r="P964" s="3">
        <f t="shared" si="90"/>
        <v>19.243243243243242</v>
      </c>
      <c r="Q964" s="28">
        <f t="shared" ref="Q964:Q1027" si="94">(((J964/60)/60)/24)+DATE(1970,1,1)+(-5/24)</f>
        <v>42373.504085648143</v>
      </c>
      <c r="R964" s="28">
        <f t="shared" si="91"/>
        <v>42411.504085648143</v>
      </c>
      <c r="S964" t="str">
        <f t="shared" ref="S964:S1027" si="95">LEFT(N:N,FIND("/",N964)-1)</f>
        <v>technology</v>
      </c>
      <c r="T964" t="str">
        <f t="shared" si="92"/>
        <v>wearables</v>
      </c>
    </row>
    <row r="965" spans="1:20" ht="30" x14ac:dyDescent="0.25">
      <c r="A965">
        <v>963</v>
      </c>
      <c r="B965" s="1" t="s">
        <v>964</v>
      </c>
      <c r="C965" s="1" t="s">
        <v>5073</v>
      </c>
      <c r="D965" s="3">
        <v>35000</v>
      </c>
      <c r="E965" s="3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3"/>
        <v>1.0771428571428571E-2</v>
      </c>
      <c r="P965" s="3">
        <f t="shared" si="90"/>
        <v>41.888888888888886</v>
      </c>
      <c r="Q965" s="28">
        <f t="shared" si="94"/>
        <v>42625.427303240744</v>
      </c>
      <c r="R965" s="28">
        <f t="shared" si="91"/>
        <v>42660.427303240744</v>
      </c>
      <c r="S965" t="str">
        <f t="shared" si="95"/>
        <v>technology</v>
      </c>
      <c r="T965" t="str">
        <f t="shared" si="92"/>
        <v>wearables</v>
      </c>
    </row>
    <row r="966" spans="1:20" ht="60" x14ac:dyDescent="0.25">
      <c r="A966">
        <v>964</v>
      </c>
      <c r="B966" s="1" t="s">
        <v>965</v>
      </c>
      <c r="C966" s="1" t="s">
        <v>5074</v>
      </c>
      <c r="D966" s="3">
        <v>110000</v>
      </c>
      <c r="E966" s="3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3"/>
        <v>7.9909090909090902E-3</v>
      </c>
      <c r="P966" s="3">
        <f t="shared" si="90"/>
        <v>30.310344827586206</v>
      </c>
      <c r="Q966" s="28">
        <f t="shared" si="94"/>
        <v>42208.420358796291</v>
      </c>
      <c r="R966" s="28">
        <f t="shared" si="91"/>
        <v>42248.420358796291</v>
      </c>
      <c r="S966" t="str">
        <f t="shared" si="95"/>
        <v>technology</v>
      </c>
      <c r="T966" t="str">
        <f t="shared" si="92"/>
        <v>wearables</v>
      </c>
    </row>
    <row r="967" spans="1:20" ht="60" x14ac:dyDescent="0.25">
      <c r="A967">
        <v>965</v>
      </c>
      <c r="B967" s="1" t="s">
        <v>966</v>
      </c>
      <c r="C967" s="1" t="s">
        <v>5075</v>
      </c>
      <c r="D967" s="3">
        <v>25000</v>
      </c>
      <c r="E967" s="3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3"/>
        <v>1.192E-2</v>
      </c>
      <c r="P967" s="3">
        <f t="shared" si="90"/>
        <v>49.666666666666664</v>
      </c>
      <c r="Q967" s="28">
        <f t="shared" si="94"/>
        <v>42636.808402777773</v>
      </c>
      <c r="R967" s="28">
        <f t="shared" si="91"/>
        <v>42668.957638888889</v>
      </c>
      <c r="S967" t="str">
        <f t="shared" si="95"/>
        <v>technology</v>
      </c>
      <c r="T967" t="str">
        <f t="shared" si="92"/>
        <v>wearables</v>
      </c>
    </row>
    <row r="968" spans="1:20" ht="45" x14ac:dyDescent="0.25">
      <c r="A968">
        <v>966</v>
      </c>
      <c r="B968" s="1" t="s">
        <v>967</v>
      </c>
      <c r="C968" s="1" t="s">
        <v>5076</v>
      </c>
      <c r="D968" s="3">
        <v>12000</v>
      </c>
      <c r="E968" s="3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3"/>
        <v>0.14799999999999999</v>
      </c>
      <c r="P968" s="3">
        <f t="shared" si="90"/>
        <v>59.2</v>
      </c>
      <c r="Q968" s="28">
        <f t="shared" si="94"/>
        <v>42619.427453703705</v>
      </c>
      <c r="R968" s="28">
        <f t="shared" si="91"/>
        <v>42649.427453703705</v>
      </c>
      <c r="S968" t="str">
        <f t="shared" si="95"/>
        <v>technology</v>
      </c>
      <c r="T968" t="str">
        <f t="shared" si="92"/>
        <v>wearables</v>
      </c>
    </row>
    <row r="969" spans="1:20" ht="45" x14ac:dyDescent="0.25">
      <c r="A969">
        <v>967</v>
      </c>
      <c r="B969" s="1" t="s">
        <v>968</v>
      </c>
      <c r="C969" s="1" t="s">
        <v>5077</v>
      </c>
      <c r="D969" s="3">
        <v>20000</v>
      </c>
      <c r="E969" s="3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3"/>
        <v>0.17810000000000001</v>
      </c>
      <c r="P969" s="3">
        <f t="shared" si="90"/>
        <v>43.97530864197531</v>
      </c>
      <c r="Q969" s="28">
        <f t="shared" si="94"/>
        <v>42422.045995370368</v>
      </c>
      <c r="R969" s="28">
        <f t="shared" si="91"/>
        <v>42482.004328703704</v>
      </c>
      <c r="S969" t="str">
        <f t="shared" si="95"/>
        <v>technology</v>
      </c>
      <c r="T969" t="str">
        <f t="shared" si="92"/>
        <v>wearables</v>
      </c>
    </row>
    <row r="970" spans="1:20" ht="60" x14ac:dyDescent="0.25">
      <c r="A970">
        <v>968</v>
      </c>
      <c r="B970" s="1" t="s">
        <v>969</v>
      </c>
      <c r="C970" s="1" t="s">
        <v>5078</v>
      </c>
      <c r="D970" s="3">
        <v>8000</v>
      </c>
      <c r="E970" s="3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3"/>
        <v>1.325E-2</v>
      </c>
      <c r="P970" s="3">
        <f t="shared" si="90"/>
        <v>26.5</v>
      </c>
      <c r="Q970" s="28">
        <f t="shared" si="94"/>
        <v>41836.639282407406</v>
      </c>
      <c r="R970" s="28">
        <f t="shared" si="91"/>
        <v>41866.639282407406</v>
      </c>
      <c r="S970" t="str">
        <f t="shared" si="95"/>
        <v>technology</v>
      </c>
      <c r="T970" t="str">
        <f t="shared" si="92"/>
        <v>wearables</v>
      </c>
    </row>
    <row r="971" spans="1:20" ht="30" x14ac:dyDescent="0.25">
      <c r="A971">
        <v>969</v>
      </c>
      <c r="B971" s="1" t="s">
        <v>970</v>
      </c>
      <c r="C971" s="1" t="s">
        <v>5079</v>
      </c>
      <c r="D971" s="3">
        <v>30000</v>
      </c>
      <c r="E971" s="3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3"/>
        <v>0.46666666666666667</v>
      </c>
      <c r="P971" s="3">
        <f t="shared" si="90"/>
        <v>1272.7272727272727</v>
      </c>
      <c r="Q971" s="28">
        <f t="shared" si="94"/>
        <v>42742.094988425924</v>
      </c>
      <c r="R971" s="28">
        <f t="shared" si="91"/>
        <v>42775.094988425924</v>
      </c>
      <c r="S971" t="str">
        <f t="shared" si="95"/>
        <v>technology</v>
      </c>
      <c r="T971" t="str">
        <f t="shared" si="92"/>
        <v>wearables</v>
      </c>
    </row>
    <row r="972" spans="1:20" ht="60" x14ac:dyDescent="0.25">
      <c r="A972">
        <v>970</v>
      </c>
      <c r="B972" s="1" t="s">
        <v>971</v>
      </c>
      <c r="C972" s="1" t="s">
        <v>5080</v>
      </c>
      <c r="D972" s="3">
        <v>5000</v>
      </c>
      <c r="E972" s="3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3"/>
        <v>0.4592</v>
      </c>
      <c r="P972" s="3">
        <f t="shared" si="90"/>
        <v>164</v>
      </c>
      <c r="Q972" s="28">
        <f t="shared" si="94"/>
        <v>42721.012187499997</v>
      </c>
      <c r="R972" s="28">
        <f t="shared" si="91"/>
        <v>42757.999305555553</v>
      </c>
      <c r="S972" t="str">
        <f t="shared" si="95"/>
        <v>technology</v>
      </c>
      <c r="T972" t="str">
        <f t="shared" si="92"/>
        <v>wearables</v>
      </c>
    </row>
    <row r="973" spans="1:20" ht="60" x14ac:dyDescent="0.25">
      <c r="A973">
        <v>971</v>
      </c>
      <c r="B973" s="1" t="s">
        <v>972</v>
      </c>
      <c r="C973" s="1" t="s">
        <v>5081</v>
      </c>
      <c r="D973" s="3">
        <v>100000</v>
      </c>
      <c r="E973" s="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3"/>
        <v>2.2599999999999999E-3</v>
      </c>
      <c r="P973" s="3">
        <f t="shared" si="90"/>
        <v>45.2</v>
      </c>
      <c r="Q973" s="28">
        <f t="shared" si="94"/>
        <v>42111.500694444439</v>
      </c>
      <c r="R973" s="28">
        <f t="shared" si="91"/>
        <v>42156.500694444439</v>
      </c>
      <c r="S973" t="str">
        <f t="shared" si="95"/>
        <v>technology</v>
      </c>
      <c r="T973" t="str">
        <f t="shared" si="92"/>
        <v>wearables</v>
      </c>
    </row>
    <row r="974" spans="1:20" ht="45" x14ac:dyDescent="0.25">
      <c r="A974">
        <v>972</v>
      </c>
      <c r="B974" s="1" t="s">
        <v>973</v>
      </c>
      <c r="C974" s="1" t="s">
        <v>5082</v>
      </c>
      <c r="D974" s="3">
        <v>20000</v>
      </c>
      <c r="E974" s="3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3"/>
        <v>0.34625</v>
      </c>
      <c r="P974" s="3">
        <f t="shared" si="90"/>
        <v>153.88888888888889</v>
      </c>
      <c r="Q974" s="28">
        <f t="shared" si="94"/>
        <v>41856.657384259255</v>
      </c>
      <c r="R974" s="28">
        <f t="shared" si="91"/>
        <v>41886.082638888889</v>
      </c>
      <c r="S974" t="str">
        <f t="shared" si="95"/>
        <v>technology</v>
      </c>
      <c r="T974" t="str">
        <f t="shared" si="92"/>
        <v>wearables</v>
      </c>
    </row>
    <row r="975" spans="1:20" ht="60" x14ac:dyDescent="0.25">
      <c r="A975">
        <v>973</v>
      </c>
      <c r="B975" s="1" t="s">
        <v>974</v>
      </c>
      <c r="C975" s="1" t="s">
        <v>5083</v>
      </c>
      <c r="D975" s="3">
        <v>20000</v>
      </c>
      <c r="E975" s="3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3"/>
        <v>2.0549999999999999E-2</v>
      </c>
      <c r="P975" s="3">
        <f t="shared" si="90"/>
        <v>51.375</v>
      </c>
      <c r="Q975" s="28">
        <f t="shared" si="94"/>
        <v>42256.806631944441</v>
      </c>
      <c r="R975" s="28">
        <f t="shared" si="91"/>
        <v>42316.848298611112</v>
      </c>
      <c r="S975" t="str">
        <f t="shared" si="95"/>
        <v>technology</v>
      </c>
      <c r="T975" t="str">
        <f t="shared" si="92"/>
        <v>wearables</v>
      </c>
    </row>
    <row r="976" spans="1:20" ht="45" x14ac:dyDescent="0.25">
      <c r="A976">
        <v>974</v>
      </c>
      <c r="B976" s="1" t="s">
        <v>975</v>
      </c>
      <c r="C976" s="1" t="s">
        <v>5084</v>
      </c>
      <c r="D976" s="3">
        <v>50000</v>
      </c>
      <c r="E976" s="3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3"/>
        <v>5.5999999999999999E-3</v>
      </c>
      <c r="P976" s="3">
        <f t="shared" si="90"/>
        <v>93.333333333333329</v>
      </c>
      <c r="Q976" s="28">
        <f t="shared" si="94"/>
        <v>42424.541157407402</v>
      </c>
      <c r="R976" s="28">
        <f t="shared" si="91"/>
        <v>42454.499490740738</v>
      </c>
      <c r="S976" t="str">
        <f t="shared" si="95"/>
        <v>technology</v>
      </c>
      <c r="T976" t="str">
        <f t="shared" si="92"/>
        <v>wearables</v>
      </c>
    </row>
    <row r="977" spans="1:20" ht="60" x14ac:dyDescent="0.25">
      <c r="A977">
        <v>975</v>
      </c>
      <c r="B977" s="1" t="s">
        <v>976</v>
      </c>
      <c r="C977" s="1" t="s">
        <v>5085</v>
      </c>
      <c r="D977" s="3">
        <v>100000</v>
      </c>
      <c r="E977" s="3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3"/>
        <v>2.6069999999999999E-2</v>
      </c>
      <c r="P977" s="3">
        <f t="shared" si="90"/>
        <v>108.625</v>
      </c>
      <c r="Q977" s="28">
        <f t="shared" si="94"/>
        <v>42489.488252314812</v>
      </c>
      <c r="R977" s="28">
        <f t="shared" si="91"/>
        <v>42549.488252314812</v>
      </c>
      <c r="S977" t="str">
        <f t="shared" si="95"/>
        <v>technology</v>
      </c>
      <c r="T977" t="str">
        <f t="shared" si="92"/>
        <v>wearables</v>
      </c>
    </row>
    <row r="978" spans="1:20" ht="60" x14ac:dyDescent="0.25">
      <c r="A978">
        <v>976</v>
      </c>
      <c r="B978" s="1" t="s">
        <v>977</v>
      </c>
      <c r="C978" s="1" t="s">
        <v>5086</v>
      </c>
      <c r="D978" s="3">
        <v>150000</v>
      </c>
      <c r="E978" s="3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3"/>
        <v>1.9259999999999999E-2</v>
      </c>
      <c r="P978" s="3">
        <f t="shared" si="90"/>
        <v>160.5</v>
      </c>
      <c r="Q978" s="28">
        <f t="shared" si="94"/>
        <v>42184.850659722222</v>
      </c>
      <c r="R978" s="28">
        <f t="shared" si="91"/>
        <v>42229.850659722222</v>
      </c>
      <c r="S978" t="str">
        <f t="shared" si="95"/>
        <v>technology</v>
      </c>
      <c r="T978" t="str">
        <f t="shared" si="92"/>
        <v>wearables</v>
      </c>
    </row>
    <row r="979" spans="1:20" ht="60" x14ac:dyDescent="0.25">
      <c r="A979">
        <v>977</v>
      </c>
      <c r="B979" s="1" t="s">
        <v>978</v>
      </c>
      <c r="C979" s="1" t="s">
        <v>5087</v>
      </c>
      <c r="D979" s="3">
        <v>2700</v>
      </c>
      <c r="E979" s="3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3"/>
        <v>0.33666666666666667</v>
      </c>
      <c r="P979" s="3">
        <f t="shared" si="90"/>
        <v>75.75</v>
      </c>
      <c r="Q979" s="28">
        <f t="shared" si="94"/>
        <v>42391.733761574076</v>
      </c>
      <c r="R979" s="28">
        <f t="shared" si="91"/>
        <v>42421.733761574076</v>
      </c>
      <c r="S979" t="str">
        <f t="shared" si="95"/>
        <v>technology</v>
      </c>
      <c r="T979" t="str">
        <f t="shared" si="92"/>
        <v>wearables</v>
      </c>
    </row>
    <row r="980" spans="1:20" ht="45" x14ac:dyDescent="0.25">
      <c r="A980">
        <v>978</v>
      </c>
      <c r="B980" s="1" t="s">
        <v>979</v>
      </c>
      <c r="C980" s="1" t="s">
        <v>5088</v>
      </c>
      <c r="D980" s="3">
        <v>172889</v>
      </c>
      <c r="E980" s="3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3"/>
        <v>0.5626326718299024</v>
      </c>
      <c r="P980" s="3">
        <f t="shared" si="90"/>
        <v>790.83739837398377</v>
      </c>
      <c r="Q980" s="28">
        <f t="shared" si="94"/>
        <v>42395.100706018515</v>
      </c>
      <c r="R980" s="28">
        <f t="shared" si="91"/>
        <v>42425.100706018515</v>
      </c>
      <c r="S980" t="str">
        <f t="shared" si="95"/>
        <v>technology</v>
      </c>
      <c r="T980" t="str">
        <f t="shared" si="92"/>
        <v>wearables</v>
      </c>
    </row>
    <row r="981" spans="1:20" ht="60" x14ac:dyDescent="0.25">
      <c r="A981">
        <v>979</v>
      </c>
      <c r="B981" s="1" t="s">
        <v>980</v>
      </c>
      <c r="C981" s="1" t="s">
        <v>5089</v>
      </c>
      <c r="D981" s="3">
        <v>35000</v>
      </c>
      <c r="E981" s="3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3"/>
        <v>0.82817600000000002</v>
      </c>
      <c r="P981" s="3">
        <f t="shared" si="90"/>
        <v>301.93916666666667</v>
      </c>
      <c r="Q981" s="28">
        <f t="shared" si="94"/>
        <v>42506.208657407398</v>
      </c>
      <c r="R981" s="28">
        <f t="shared" si="91"/>
        <v>42541.582638888889</v>
      </c>
      <c r="S981" t="str">
        <f t="shared" si="95"/>
        <v>technology</v>
      </c>
      <c r="T981" t="str">
        <f t="shared" si="92"/>
        <v>wearables</v>
      </c>
    </row>
    <row r="982" spans="1:20" ht="60" x14ac:dyDescent="0.25">
      <c r="A982">
        <v>980</v>
      </c>
      <c r="B982" s="1" t="s">
        <v>981</v>
      </c>
      <c r="C982" s="1" t="s">
        <v>5090</v>
      </c>
      <c r="D982" s="3">
        <v>10000</v>
      </c>
      <c r="E982" s="3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3"/>
        <v>0.14860000000000001</v>
      </c>
      <c r="P982" s="3">
        <f t="shared" si="90"/>
        <v>47.935483870967744</v>
      </c>
      <c r="Q982" s="28">
        <f t="shared" si="94"/>
        <v>41928.695856481478</v>
      </c>
      <c r="R982" s="28">
        <f t="shared" si="91"/>
        <v>41973.737523148149</v>
      </c>
      <c r="S982" t="str">
        <f t="shared" si="95"/>
        <v>technology</v>
      </c>
      <c r="T982" t="str">
        <f t="shared" si="92"/>
        <v>wearables</v>
      </c>
    </row>
    <row r="983" spans="1:20" ht="60" x14ac:dyDescent="0.25">
      <c r="A983">
        <v>981</v>
      </c>
      <c r="B983" s="1" t="s">
        <v>982</v>
      </c>
      <c r="C983" s="1" t="s">
        <v>5091</v>
      </c>
      <c r="D983" s="3">
        <v>88888</v>
      </c>
      <c r="E983" s="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3"/>
        <v>1.2375123751237513E-4</v>
      </c>
      <c r="P983" s="3">
        <f t="shared" si="90"/>
        <v>2.75</v>
      </c>
      <c r="Q983" s="28">
        <f t="shared" si="94"/>
        <v>41830.738680555551</v>
      </c>
      <c r="R983" s="28">
        <f t="shared" si="91"/>
        <v>41860.738680555551</v>
      </c>
      <c r="S983" t="str">
        <f t="shared" si="95"/>
        <v>technology</v>
      </c>
      <c r="T983" t="str">
        <f t="shared" si="92"/>
        <v>wearables</v>
      </c>
    </row>
    <row r="984" spans="1:20" ht="45" x14ac:dyDescent="0.25">
      <c r="A984">
        <v>982</v>
      </c>
      <c r="B984" s="1" t="s">
        <v>983</v>
      </c>
      <c r="C984" s="1" t="s">
        <v>5092</v>
      </c>
      <c r="D984" s="3">
        <v>17500</v>
      </c>
      <c r="E984" s="3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3"/>
        <v>1.7142857142857143E-4</v>
      </c>
      <c r="P984" s="3">
        <f t="shared" si="90"/>
        <v>1</v>
      </c>
      <c r="Q984" s="28">
        <f t="shared" si="94"/>
        <v>42615.544976851852</v>
      </c>
      <c r="R984" s="28">
        <f t="shared" si="91"/>
        <v>42645.544976851852</v>
      </c>
      <c r="S984" t="str">
        <f t="shared" si="95"/>
        <v>technology</v>
      </c>
      <c r="T984" t="str">
        <f t="shared" si="92"/>
        <v>wearables</v>
      </c>
    </row>
    <row r="985" spans="1:20" ht="60" x14ac:dyDescent="0.25">
      <c r="A985">
        <v>983</v>
      </c>
      <c r="B985" s="1" t="s">
        <v>984</v>
      </c>
      <c r="C985" s="1" t="s">
        <v>5093</v>
      </c>
      <c r="D985" s="3">
        <v>104219</v>
      </c>
      <c r="E985" s="3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3"/>
        <v>0.2950613611721471</v>
      </c>
      <c r="P985" s="3">
        <f t="shared" si="90"/>
        <v>171.79329608938548</v>
      </c>
      <c r="Q985" s="28">
        <f t="shared" si="94"/>
        <v>42574.459317129629</v>
      </c>
      <c r="R985" s="28">
        <f t="shared" si="91"/>
        <v>42605.662499999999</v>
      </c>
      <c r="S985" t="str">
        <f t="shared" si="95"/>
        <v>technology</v>
      </c>
      <c r="T985" t="str">
        <f t="shared" si="92"/>
        <v>wearables</v>
      </c>
    </row>
    <row r="986" spans="1:20" ht="90" x14ac:dyDescent="0.25">
      <c r="A986">
        <v>984</v>
      </c>
      <c r="B986" s="1" t="s">
        <v>985</v>
      </c>
      <c r="C986" s="1" t="s">
        <v>5094</v>
      </c>
      <c r="D986" s="3">
        <v>10000</v>
      </c>
      <c r="E986" s="3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3"/>
        <v>1.06E-2</v>
      </c>
      <c r="P986" s="3">
        <f t="shared" si="90"/>
        <v>35.333333333333336</v>
      </c>
      <c r="Q986" s="28">
        <f t="shared" si="94"/>
        <v>42060.907499999994</v>
      </c>
      <c r="R986" s="28">
        <f t="shared" si="91"/>
        <v>42090.86583333333</v>
      </c>
      <c r="S986" t="str">
        <f t="shared" si="95"/>
        <v>technology</v>
      </c>
      <c r="T986" t="str">
        <f t="shared" si="92"/>
        <v>wearables</v>
      </c>
    </row>
    <row r="987" spans="1:20" ht="60" x14ac:dyDescent="0.25">
      <c r="A987">
        <v>985</v>
      </c>
      <c r="B987" s="1" t="s">
        <v>986</v>
      </c>
      <c r="C987" s="1" t="s">
        <v>5095</v>
      </c>
      <c r="D987" s="3">
        <v>30000</v>
      </c>
      <c r="E987" s="3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3"/>
        <v>6.2933333333333327E-2</v>
      </c>
      <c r="P987" s="3">
        <f t="shared" si="90"/>
        <v>82.086956521739125</v>
      </c>
      <c r="Q987" s="28">
        <f t="shared" si="94"/>
        <v>42339.759375000001</v>
      </c>
      <c r="R987" s="28">
        <f t="shared" si="91"/>
        <v>42369.749999999993</v>
      </c>
      <c r="S987" t="str">
        <f t="shared" si="95"/>
        <v>technology</v>
      </c>
      <c r="T987" t="str">
        <f t="shared" si="92"/>
        <v>wearables</v>
      </c>
    </row>
    <row r="988" spans="1:20" ht="60" x14ac:dyDescent="0.25">
      <c r="A988">
        <v>986</v>
      </c>
      <c r="B988" s="1" t="s">
        <v>987</v>
      </c>
      <c r="C988" s="1" t="s">
        <v>5096</v>
      </c>
      <c r="D988" s="3">
        <v>20000</v>
      </c>
      <c r="E988" s="3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3"/>
        <v>0.1275</v>
      </c>
      <c r="P988" s="3">
        <f t="shared" si="90"/>
        <v>110.8695652173913</v>
      </c>
      <c r="Q988" s="28">
        <f t="shared" si="94"/>
        <v>42324.559027777774</v>
      </c>
      <c r="R988" s="28">
        <f t="shared" si="91"/>
        <v>42378.791666666664</v>
      </c>
      <c r="S988" t="str">
        <f t="shared" si="95"/>
        <v>technology</v>
      </c>
      <c r="T988" t="str">
        <f t="shared" si="92"/>
        <v>wearables</v>
      </c>
    </row>
    <row r="989" spans="1:20" ht="45" x14ac:dyDescent="0.25">
      <c r="A989">
        <v>987</v>
      </c>
      <c r="B989" s="1" t="s">
        <v>988</v>
      </c>
      <c r="C989" s="1" t="s">
        <v>5097</v>
      </c>
      <c r="D989" s="3">
        <v>50000</v>
      </c>
      <c r="E989" s="3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3"/>
        <v>0.13220000000000001</v>
      </c>
      <c r="P989" s="3">
        <f t="shared" si="90"/>
        <v>161.21951219512195</v>
      </c>
      <c r="Q989" s="28">
        <f t="shared" si="94"/>
        <v>41773.086226851847</v>
      </c>
      <c r="R989" s="28">
        <f t="shared" si="91"/>
        <v>41813.086226851847</v>
      </c>
      <c r="S989" t="str">
        <f t="shared" si="95"/>
        <v>technology</v>
      </c>
      <c r="T989" t="str">
        <f t="shared" si="92"/>
        <v>wearables</v>
      </c>
    </row>
    <row r="990" spans="1:20" ht="60" x14ac:dyDescent="0.25">
      <c r="A990">
        <v>988</v>
      </c>
      <c r="B990" s="1" t="s">
        <v>989</v>
      </c>
      <c r="C990" s="1" t="s">
        <v>5098</v>
      </c>
      <c r="D990" s="3">
        <v>5000</v>
      </c>
      <c r="E990" s="3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3"/>
        <v>0</v>
      </c>
      <c r="P990" s="3">
        <f t="shared" si="90"/>
        <v>0</v>
      </c>
      <c r="Q990" s="28">
        <f t="shared" si="94"/>
        <v>42614.148437499993</v>
      </c>
      <c r="R990" s="28">
        <f t="shared" si="91"/>
        <v>42644.148437499993</v>
      </c>
      <c r="S990" t="str">
        <f t="shared" si="95"/>
        <v>technology</v>
      </c>
      <c r="T990" t="str">
        <f t="shared" si="92"/>
        <v>wearables</v>
      </c>
    </row>
    <row r="991" spans="1:20" ht="30" x14ac:dyDescent="0.25">
      <c r="A991">
        <v>989</v>
      </c>
      <c r="B991" s="1" t="s">
        <v>990</v>
      </c>
      <c r="C991" s="1" t="s">
        <v>5099</v>
      </c>
      <c r="D991" s="3">
        <v>10000</v>
      </c>
      <c r="E991" s="3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3"/>
        <v>0.16769999999999999</v>
      </c>
      <c r="P991" s="3">
        <f t="shared" si="90"/>
        <v>52.40625</v>
      </c>
      <c r="Q991" s="28">
        <f t="shared" si="94"/>
        <v>42611.725636574069</v>
      </c>
      <c r="R991" s="28">
        <f t="shared" si="91"/>
        <v>42641.725636574069</v>
      </c>
      <c r="S991" t="str">
        <f t="shared" si="95"/>
        <v>technology</v>
      </c>
      <c r="T991" t="str">
        <f t="shared" si="92"/>
        <v>wearables</v>
      </c>
    </row>
    <row r="992" spans="1:20" ht="60" x14ac:dyDescent="0.25">
      <c r="A992">
        <v>990</v>
      </c>
      <c r="B992" s="1" t="s">
        <v>991</v>
      </c>
      <c r="C992" s="1" t="s">
        <v>5100</v>
      </c>
      <c r="D992" s="3">
        <v>25000</v>
      </c>
      <c r="E992" s="3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3"/>
        <v>1.0399999999999999E-3</v>
      </c>
      <c r="P992" s="3">
        <f t="shared" si="90"/>
        <v>13</v>
      </c>
      <c r="Q992" s="28">
        <f t="shared" si="94"/>
        <v>41855.575972222221</v>
      </c>
      <c r="R992" s="28">
        <f t="shared" si="91"/>
        <v>41885.575972222221</v>
      </c>
      <c r="S992" t="str">
        <f t="shared" si="95"/>
        <v>technology</v>
      </c>
      <c r="T992" t="str">
        <f t="shared" si="92"/>
        <v>wearables</v>
      </c>
    </row>
    <row r="993" spans="1:20" ht="75" x14ac:dyDescent="0.25">
      <c r="A993">
        <v>991</v>
      </c>
      <c r="B993" s="1" t="s">
        <v>992</v>
      </c>
      <c r="C993" s="1" t="s">
        <v>5101</v>
      </c>
      <c r="D993" s="3">
        <v>5000</v>
      </c>
      <c r="E993" s="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3"/>
        <v>4.24E-2</v>
      </c>
      <c r="P993" s="3">
        <f t="shared" si="90"/>
        <v>30.285714285714285</v>
      </c>
      <c r="Q993" s="28">
        <f t="shared" si="94"/>
        <v>42538.548472222225</v>
      </c>
      <c r="R993" s="28">
        <f t="shared" si="91"/>
        <v>42563.57708333333</v>
      </c>
      <c r="S993" t="str">
        <f t="shared" si="95"/>
        <v>technology</v>
      </c>
      <c r="T993" t="str">
        <f t="shared" si="92"/>
        <v>wearables</v>
      </c>
    </row>
    <row r="994" spans="1:20" ht="45" x14ac:dyDescent="0.25">
      <c r="A994">
        <v>992</v>
      </c>
      <c r="B994" s="1" t="s">
        <v>993</v>
      </c>
      <c r="C994" s="1" t="s">
        <v>5102</v>
      </c>
      <c r="D994" s="3">
        <v>100000</v>
      </c>
      <c r="E994" s="3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3"/>
        <v>4.6699999999999997E-3</v>
      </c>
      <c r="P994" s="3">
        <f t="shared" si="90"/>
        <v>116.75</v>
      </c>
      <c r="Q994" s="28">
        <f t="shared" si="94"/>
        <v>42437.71665509259</v>
      </c>
      <c r="R994" s="28">
        <f t="shared" si="91"/>
        <v>42497.674988425926</v>
      </c>
      <c r="S994" t="str">
        <f t="shared" si="95"/>
        <v>technology</v>
      </c>
      <c r="T994" t="str">
        <f t="shared" si="92"/>
        <v>wearables</v>
      </c>
    </row>
    <row r="995" spans="1:20" ht="45" x14ac:dyDescent="0.25">
      <c r="A995">
        <v>993</v>
      </c>
      <c r="B995" s="1" t="s">
        <v>994</v>
      </c>
      <c r="C995" s="1" t="s">
        <v>5103</v>
      </c>
      <c r="D995" s="3">
        <v>70000</v>
      </c>
      <c r="E995" s="3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3"/>
        <v>0.25087142857142858</v>
      </c>
      <c r="P995" s="3">
        <f t="shared" si="90"/>
        <v>89.59693877551021</v>
      </c>
      <c r="Q995" s="28">
        <f t="shared" si="94"/>
        <v>42652.756574074076</v>
      </c>
      <c r="R995" s="28">
        <f t="shared" si="91"/>
        <v>42685.999999999993</v>
      </c>
      <c r="S995" t="str">
        <f t="shared" si="95"/>
        <v>technology</v>
      </c>
      <c r="T995" t="str">
        <f t="shared" si="92"/>
        <v>wearables</v>
      </c>
    </row>
    <row r="996" spans="1:20" ht="60" x14ac:dyDescent="0.25">
      <c r="A996">
        <v>994</v>
      </c>
      <c r="B996" s="1" t="s">
        <v>995</v>
      </c>
      <c r="C996" s="1" t="s">
        <v>5104</v>
      </c>
      <c r="D996" s="3">
        <v>200000</v>
      </c>
      <c r="E996" s="3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3"/>
        <v>2.3345000000000001E-2</v>
      </c>
      <c r="P996" s="3">
        <f t="shared" si="90"/>
        <v>424.45454545454544</v>
      </c>
      <c r="Q996" s="28">
        <f t="shared" si="94"/>
        <v>41921.054745370369</v>
      </c>
      <c r="R996" s="28">
        <f t="shared" si="91"/>
        <v>41973.749305555553</v>
      </c>
      <c r="S996" t="str">
        <f t="shared" si="95"/>
        <v>technology</v>
      </c>
      <c r="T996" t="str">
        <f t="shared" si="92"/>
        <v>wearables</v>
      </c>
    </row>
    <row r="997" spans="1:20" ht="60" x14ac:dyDescent="0.25">
      <c r="A997">
        <v>995</v>
      </c>
      <c r="B997" s="1" t="s">
        <v>996</v>
      </c>
      <c r="C997" s="1" t="s">
        <v>5105</v>
      </c>
      <c r="D997" s="3">
        <v>10000</v>
      </c>
      <c r="E997" s="3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3"/>
        <v>7.2599999999999998E-2</v>
      </c>
      <c r="P997" s="3">
        <f t="shared" si="90"/>
        <v>80.666666666666671</v>
      </c>
      <c r="Q997" s="28">
        <f t="shared" si="94"/>
        <v>41947.732407407406</v>
      </c>
      <c r="R997" s="28">
        <f t="shared" si="91"/>
        <v>41972.458333333336</v>
      </c>
      <c r="S997" t="str">
        <f t="shared" si="95"/>
        <v>technology</v>
      </c>
      <c r="T997" t="str">
        <f t="shared" si="92"/>
        <v>wearables</v>
      </c>
    </row>
    <row r="998" spans="1:20" ht="45" x14ac:dyDescent="0.25">
      <c r="A998">
        <v>996</v>
      </c>
      <c r="B998" s="1" t="s">
        <v>997</v>
      </c>
      <c r="C998" s="1" t="s">
        <v>5106</v>
      </c>
      <c r="D998" s="3">
        <v>4000</v>
      </c>
      <c r="E998" s="3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3"/>
        <v>1.6250000000000001E-2</v>
      </c>
      <c r="P998" s="3">
        <f t="shared" si="90"/>
        <v>13</v>
      </c>
      <c r="Q998" s="28">
        <f t="shared" si="94"/>
        <v>41817.658101851848</v>
      </c>
      <c r="R998" s="28">
        <f t="shared" si="91"/>
        <v>41847.435416666667</v>
      </c>
      <c r="S998" t="str">
        <f t="shared" si="95"/>
        <v>technology</v>
      </c>
      <c r="T998" t="str">
        <f t="shared" si="92"/>
        <v>wearables</v>
      </c>
    </row>
    <row r="999" spans="1:20" ht="30" x14ac:dyDescent="0.25">
      <c r="A999">
        <v>997</v>
      </c>
      <c r="B999" s="1" t="s">
        <v>998</v>
      </c>
      <c r="C999" s="1" t="s">
        <v>5107</v>
      </c>
      <c r="D999" s="3">
        <v>5000</v>
      </c>
      <c r="E999" s="3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3"/>
        <v>1.2999999999999999E-2</v>
      </c>
      <c r="P999" s="3">
        <f t="shared" si="90"/>
        <v>8.125</v>
      </c>
      <c r="Q999" s="28">
        <f t="shared" si="94"/>
        <v>41940.894641203704</v>
      </c>
      <c r="R999" s="28">
        <f t="shared" si="91"/>
        <v>41970.936307870368</v>
      </c>
      <c r="S999" t="str">
        <f t="shared" si="95"/>
        <v>technology</v>
      </c>
      <c r="T999" t="str">
        <f t="shared" si="92"/>
        <v>wearables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 s="3">
        <v>60000</v>
      </c>
      <c r="E1000" s="3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3"/>
        <v>0.58558333333333334</v>
      </c>
      <c r="P1000" s="3">
        <f t="shared" si="90"/>
        <v>153.42794759825327</v>
      </c>
      <c r="Q1000" s="28">
        <f t="shared" si="94"/>
        <v>42281.960659722223</v>
      </c>
      <c r="R1000" s="28">
        <f t="shared" si="91"/>
        <v>42327.002326388887</v>
      </c>
      <c r="S1000" t="str">
        <f t="shared" si="95"/>
        <v>technology</v>
      </c>
      <c r="T1000" t="str">
        <f t="shared" si="92"/>
        <v>wearables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 s="3">
        <v>150000</v>
      </c>
      <c r="E1001" s="3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3"/>
        <v>7.7886666666666673E-2</v>
      </c>
      <c r="P1001" s="3">
        <f t="shared" si="90"/>
        <v>292.07499999999999</v>
      </c>
      <c r="Q1001" s="28">
        <f t="shared" si="94"/>
        <v>41926.091319444444</v>
      </c>
      <c r="R1001" s="28">
        <f t="shared" si="91"/>
        <v>41956.126388888886</v>
      </c>
      <c r="S1001" t="str">
        <f t="shared" si="95"/>
        <v>technology</v>
      </c>
      <c r="T1001" t="str">
        <f t="shared" si="92"/>
        <v>wearables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 s="3">
        <v>894700</v>
      </c>
      <c r="E1002" s="3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3"/>
        <v>2.2157147647256063E-2</v>
      </c>
      <c r="P1002" s="3">
        <f t="shared" si="90"/>
        <v>3304</v>
      </c>
      <c r="Q1002" s="28">
        <f t="shared" si="94"/>
        <v>42748.851388888892</v>
      </c>
      <c r="R1002" s="28">
        <f t="shared" si="91"/>
        <v>42808.80972222222</v>
      </c>
      <c r="S1002" t="str">
        <f t="shared" si="95"/>
        <v>technology</v>
      </c>
      <c r="T1002" t="str">
        <f t="shared" si="92"/>
        <v>wearables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 s="3">
        <v>5000</v>
      </c>
      <c r="E1003" s="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3"/>
        <v>1.04</v>
      </c>
      <c r="P1003" s="3">
        <f t="shared" si="90"/>
        <v>1300</v>
      </c>
      <c r="Q1003" s="28">
        <f t="shared" si="94"/>
        <v>42720.511724537035</v>
      </c>
      <c r="R1003" s="28">
        <f t="shared" si="91"/>
        <v>42765.511724537035</v>
      </c>
      <c r="S1003" t="str">
        <f t="shared" si="95"/>
        <v>technology</v>
      </c>
      <c r="T1003" t="str">
        <f t="shared" si="92"/>
        <v>wearables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 s="3">
        <v>9999</v>
      </c>
      <c r="E1004" s="3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3"/>
        <v>0.29602960296029601</v>
      </c>
      <c r="P1004" s="3">
        <f t="shared" si="90"/>
        <v>134.54545454545453</v>
      </c>
      <c r="Q1004" s="28">
        <f t="shared" si="94"/>
        <v>42325.475856481477</v>
      </c>
      <c r="R1004" s="28">
        <f t="shared" si="91"/>
        <v>42355.040972222218</v>
      </c>
      <c r="S1004" t="str">
        <f t="shared" si="95"/>
        <v>technology</v>
      </c>
      <c r="T1004" t="str">
        <f t="shared" si="92"/>
        <v>wearables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 s="3">
        <v>20000</v>
      </c>
      <c r="E1005" s="3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3"/>
        <v>0.16055</v>
      </c>
      <c r="P1005" s="3">
        <f t="shared" si="90"/>
        <v>214.06666666666666</v>
      </c>
      <c r="Q1005" s="28">
        <f t="shared" si="94"/>
        <v>42780.500706018516</v>
      </c>
      <c r="R1005" s="28">
        <f t="shared" si="91"/>
        <v>42810.459039351852</v>
      </c>
      <c r="S1005" t="str">
        <f t="shared" si="95"/>
        <v>technology</v>
      </c>
      <c r="T1005" t="str">
        <f t="shared" si="92"/>
        <v>wearables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 s="3">
        <v>25000</v>
      </c>
      <c r="E1006" s="3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3"/>
        <v>0.82208000000000003</v>
      </c>
      <c r="P1006" s="3">
        <f t="shared" si="90"/>
        <v>216.33684210526314</v>
      </c>
      <c r="Q1006" s="28">
        <f t="shared" si="94"/>
        <v>42388.5003125</v>
      </c>
      <c r="R1006" s="28">
        <f t="shared" si="91"/>
        <v>42418.5003125</v>
      </c>
      <c r="S1006" t="str">
        <f t="shared" si="95"/>
        <v>technology</v>
      </c>
      <c r="T1006" t="str">
        <f t="shared" si="92"/>
        <v>wearables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 s="3">
        <v>200000</v>
      </c>
      <c r="E1007" s="3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3"/>
        <v>0.75051000000000001</v>
      </c>
      <c r="P1007" s="3">
        <f t="shared" si="90"/>
        <v>932.31055900621118</v>
      </c>
      <c r="Q1007" s="28">
        <f t="shared" si="94"/>
        <v>42276.416469907403</v>
      </c>
      <c r="R1007" s="28">
        <f t="shared" si="91"/>
        <v>42307.41646990741</v>
      </c>
      <c r="S1007" t="str">
        <f t="shared" si="95"/>
        <v>technology</v>
      </c>
      <c r="T1007" t="str">
        <f t="shared" si="92"/>
        <v>wearables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 s="3">
        <v>4000</v>
      </c>
      <c r="E1008" s="3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3"/>
        <v>5.8500000000000003E-2</v>
      </c>
      <c r="P1008" s="3">
        <f t="shared" si="90"/>
        <v>29.25</v>
      </c>
      <c r="Q1008" s="28">
        <f t="shared" si="94"/>
        <v>41976.83185185185</v>
      </c>
      <c r="R1008" s="28">
        <f t="shared" si="91"/>
        <v>41985.09097222222</v>
      </c>
      <c r="S1008" t="str">
        <f t="shared" si="95"/>
        <v>technology</v>
      </c>
      <c r="T1008" t="str">
        <f t="shared" si="92"/>
        <v>wearables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 s="3">
        <v>30000</v>
      </c>
      <c r="E1009" s="3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3"/>
        <v>0.44319999999999998</v>
      </c>
      <c r="P1009" s="3">
        <f t="shared" si="90"/>
        <v>174.94736842105263</v>
      </c>
      <c r="Q1009" s="28">
        <f t="shared" si="94"/>
        <v>42676.3752662037</v>
      </c>
      <c r="R1009" s="28">
        <f t="shared" si="91"/>
        <v>42718.416932870365</v>
      </c>
      <c r="S1009" t="str">
        <f t="shared" si="95"/>
        <v>technology</v>
      </c>
      <c r="T1009" t="str">
        <f t="shared" si="92"/>
        <v>wearables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 s="3">
        <v>93500</v>
      </c>
      <c r="E1010" s="3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3"/>
        <v>2.6737967914438501E-3</v>
      </c>
      <c r="P1010" s="3">
        <f t="shared" si="90"/>
        <v>250</v>
      </c>
      <c r="Q1010" s="28">
        <f t="shared" si="94"/>
        <v>42702.600868055553</v>
      </c>
      <c r="R1010" s="28">
        <f t="shared" si="91"/>
        <v>42732.600868055553</v>
      </c>
      <c r="S1010" t="str">
        <f t="shared" si="95"/>
        <v>technology</v>
      </c>
      <c r="T1010" t="str">
        <f t="shared" si="92"/>
        <v>wearables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 s="3">
        <v>50000</v>
      </c>
      <c r="E1011" s="3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3"/>
        <v>0.1313</v>
      </c>
      <c r="P1011" s="3">
        <f t="shared" si="90"/>
        <v>65</v>
      </c>
      <c r="Q1011" s="28">
        <f t="shared" si="94"/>
        <v>42510.396365740737</v>
      </c>
      <c r="R1011" s="28">
        <f t="shared" si="91"/>
        <v>42540.396365740737</v>
      </c>
      <c r="S1011" t="str">
        <f t="shared" si="95"/>
        <v>technology</v>
      </c>
      <c r="T1011" t="str">
        <f t="shared" si="92"/>
        <v>wearables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 s="3">
        <v>115250</v>
      </c>
      <c r="E1012" s="3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3"/>
        <v>1.9088937093275488E-3</v>
      </c>
      <c r="P1012" s="3">
        <f t="shared" si="90"/>
        <v>55</v>
      </c>
      <c r="Q1012" s="28">
        <f t="shared" si="94"/>
        <v>42561.621087962958</v>
      </c>
      <c r="R1012" s="28">
        <f t="shared" si="91"/>
        <v>42617.915972222218</v>
      </c>
      <c r="S1012" t="str">
        <f t="shared" si="95"/>
        <v>technology</v>
      </c>
      <c r="T1012" t="str">
        <f t="shared" si="92"/>
        <v>wearables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 s="3">
        <v>20000</v>
      </c>
      <c r="E1013" s="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3"/>
        <v>3.7499999999999999E-3</v>
      </c>
      <c r="P1013" s="3">
        <f t="shared" si="90"/>
        <v>75</v>
      </c>
      <c r="Q1013" s="28">
        <f t="shared" si="94"/>
        <v>41946.689756944441</v>
      </c>
      <c r="R1013" s="28">
        <f t="shared" si="91"/>
        <v>41991.689756944441</v>
      </c>
      <c r="S1013" t="str">
        <f t="shared" si="95"/>
        <v>technology</v>
      </c>
      <c r="T1013" t="str">
        <f t="shared" si="92"/>
        <v>wearables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 s="3">
        <v>5000</v>
      </c>
      <c r="E1014" s="3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1">
        <f t="shared" si="93"/>
        <v>215.35021</v>
      </c>
      <c r="P1014" s="3">
        <f t="shared" si="90"/>
        <v>1389.3561935483872</v>
      </c>
      <c r="Q1014" s="28">
        <f t="shared" si="94"/>
        <v>42714.232083333329</v>
      </c>
      <c r="R1014" s="28">
        <f t="shared" si="91"/>
        <v>42759.232083333329</v>
      </c>
      <c r="S1014" t="str">
        <f t="shared" si="95"/>
        <v>technology</v>
      </c>
      <c r="T1014" t="str">
        <f t="shared" si="92"/>
        <v>wearables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 s="3">
        <v>25000</v>
      </c>
      <c r="E1015" s="3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3"/>
        <v>0.34527999999999998</v>
      </c>
      <c r="P1015" s="3">
        <f t="shared" si="90"/>
        <v>95.911111111111111</v>
      </c>
      <c r="Q1015" s="28">
        <f t="shared" si="94"/>
        <v>42339.625648148147</v>
      </c>
      <c r="R1015" s="28">
        <f t="shared" si="91"/>
        <v>42367.624999999993</v>
      </c>
      <c r="S1015" t="str">
        <f t="shared" si="95"/>
        <v>technology</v>
      </c>
      <c r="T1015" t="str">
        <f t="shared" si="92"/>
        <v>wearables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 s="3">
        <v>10000</v>
      </c>
      <c r="E1016" s="3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3"/>
        <v>0.30599999999999999</v>
      </c>
      <c r="P1016" s="3">
        <f t="shared" si="90"/>
        <v>191.25</v>
      </c>
      <c r="Q1016" s="28">
        <f t="shared" si="94"/>
        <v>41954.79415509259</v>
      </c>
      <c r="R1016" s="28">
        <f t="shared" si="91"/>
        <v>42004.79415509259</v>
      </c>
      <c r="S1016" t="str">
        <f t="shared" si="95"/>
        <v>technology</v>
      </c>
      <c r="T1016" t="str">
        <f t="shared" si="92"/>
        <v>wearables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 s="3">
        <v>9000</v>
      </c>
      <c r="E1017" s="3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3"/>
        <v>2.6666666666666668E-2</v>
      </c>
      <c r="P1017" s="3">
        <f t="shared" si="90"/>
        <v>40</v>
      </c>
      <c r="Q1017" s="28">
        <f t="shared" si="94"/>
        <v>42303.670081018521</v>
      </c>
      <c r="R1017" s="28">
        <f t="shared" si="91"/>
        <v>42333.711747685178</v>
      </c>
      <c r="S1017" t="str">
        <f t="shared" si="95"/>
        <v>technology</v>
      </c>
      <c r="T1017" t="str">
        <f t="shared" si="92"/>
        <v>wearables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 s="3">
        <v>100000</v>
      </c>
      <c r="E1018" s="3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3"/>
        <v>2.8420000000000001E-2</v>
      </c>
      <c r="P1018" s="3">
        <f t="shared" si="90"/>
        <v>74.78947368421052</v>
      </c>
      <c r="Q1018" s="28">
        <f t="shared" si="94"/>
        <v>42421.898796296293</v>
      </c>
      <c r="R1018" s="28">
        <f t="shared" si="91"/>
        <v>42466.857129629629</v>
      </c>
      <c r="S1018" t="str">
        <f t="shared" si="95"/>
        <v>technology</v>
      </c>
      <c r="T1018" t="str">
        <f t="shared" si="92"/>
        <v>wearables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 s="3">
        <v>250000</v>
      </c>
      <c r="E1019" s="3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3"/>
        <v>0.22878799999999999</v>
      </c>
      <c r="P1019" s="3">
        <f t="shared" si="90"/>
        <v>161.11830985915492</v>
      </c>
      <c r="Q1019" s="28">
        <f t="shared" si="94"/>
        <v>42289.466840277775</v>
      </c>
      <c r="R1019" s="28">
        <f t="shared" si="91"/>
        <v>42329.508506944439</v>
      </c>
      <c r="S1019" t="str">
        <f t="shared" si="95"/>
        <v>technology</v>
      </c>
      <c r="T1019" t="str">
        <f t="shared" si="92"/>
        <v>wearables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 s="3">
        <v>20000</v>
      </c>
      <c r="E1020" s="3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3"/>
        <v>3.1050000000000001E-2</v>
      </c>
      <c r="P1020" s="3">
        <f t="shared" si="90"/>
        <v>88.714285714285708</v>
      </c>
      <c r="Q1020" s="28">
        <f t="shared" si="94"/>
        <v>42535.283946759257</v>
      </c>
      <c r="R1020" s="28">
        <f t="shared" si="91"/>
        <v>42565.283946759257</v>
      </c>
      <c r="S1020" t="str">
        <f t="shared" si="95"/>
        <v>technology</v>
      </c>
      <c r="T1020" t="str">
        <f t="shared" si="92"/>
        <v>wearables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 s="3">
        <v>45000</v>
      </c>
      <c r="E1021" s="3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3"/>
        <v>0.47333333333333333</v>
      </c>
      <c r="P1021" s="3">
        <f t="shared" si="90"/>
        <v>53.25</v>
      </c>
      <c r="Q1021" s="28">
        <f t="shared" si="94"/>
        <v>42009.765613425923</v>
      </c>
      <c r="R1021" s="28">
        <f t="shared" si="91"/>
        <v>42039.765613425923</v>
      </c>
      <c r="S1021" t="str">
        <f t="shared" si="95"/>
        <v>technology</v>
      </c>
      <c r="T1021" t="str">
        <f t="shared" si="92"/>
        <v>wearables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 s="3">
        <v>1550</v>
      </c>
      <c r="E1022" s="3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3"/>
        <v>2.0554838709677421</v>
      </c>
      <c r="P1022" s="3">
        <f t="shared" si="90"/>
        <v>106.2</v>
      </c>
      <c r="Q1022" s="28">
        <f t="shared" si="94"/>
        <v>42126.861215277771</v>
      </c>
      <c r="R1022" s="28">
        <f t="shared" si="91"/>
        <v>42156.824305555558</v>
      </c>
      <c r="S1022" t="str">
        <f t="shared" si="95"/>
        <v>music</v>
      </c>
      <c r="T1022" t="str">
        <f t="shared" si="92"/>
        <v>electronic music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 s="3">
        <v>3000</v>
      </c>
      <c r="E1023" s="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3"/>
        <v>3.5180366666666667</v>
      </c>
      <c r="P1023" s="3">
        <f t="shared" si="90"/>
        <v>22.079728033472804</v>
      </c>
      <c r="Q1023" s="28">
        <f t="shared" si="94"/>
        <v>42271.043645833335</v>
      </c>
      <c r="R1023" s="28">
        <f t="shared" si="91"/>
        <v>42293.958333333336</v>
      </c>
      <c r="S1023" t="str">
        <f t="shared" si="95"/>
        <v>music</v>
      </c>
      <c r="T1023" t="str">
        <f t="shared" si="92"/>
        <v>electronic music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 s="3">
        <v>2000</v>
      </c>
      <c r="E1024" s="3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3"/>
        <v>1.149</v>
      </c>
      <c r="P1024" s="3">
        <f t="shared" si="90"/>
        <v>31.054054054054053</v>
      </c>
      <c r="Q1024" s="28">
        <f t="shared" si="94"/>
        <v>42111.438391203708</v>
      </c>
      <c r="R1024" s="28">
        <f t="shared" si="91"/>
        <v>42141.438391203701</v>
      </c>
      <c r="S1024" t="str">
        <f t="shared" si="95"/>
        <v>music</v>
      </c>
      <c r="T1024" t="str">
        <f t="shared" si="92"/>
        <v>electronic music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 s="3">
        <v>2000</v>
      </c>
      <c r="E1025" s="3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3"/>
        <v>2.3715000000000002</v>
      </c>
      <c r="P1025" s="3">
        <f t="shared" si="90"/>
        <v>36.206106870229007</v>
      </c>
      <c r="Q1025" s="28">
        <f t="shared" si="94"/>
        <v>42145.711354166669</v>
      </c>
      <c r="R1025" s="28">
        <f t="shared" si="91"/>
        <v>42175.711354166669</v>
      </c>
      <c r="S1025" t="str">
        <f t="shared" si="95"/>
        <v>music</v>
      </c>
      <c r="T1025" t="str">
        <f t="shared" si="92"/>
        <v>electronic music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 s="3">
        <v>20000</v>
      </c>
      <c r="E1026" s="3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3"/>
        <v>1.1863774999999999</v>
      </c>
      <c r="P1026" s="3">
        <f t="shared" si="90"/>
        <v>388.9762295081967</v>
      </c>
      <c r="Q1026" s="28">
        <f t="shared" si="94"/>
        <v>42370.372256944444</v>
      </c>
      <c r="R1026" s="28">
        <f t="shared" si="91"/>
        <v>42400.372256944444</v>
      </c>
      <c r="S1026" t="str">
        <f t="shared" si="95"/>
        <v>music</v>
      </c>
      <c r="T1026" t="str">
        <f t="shared" si="92"/>
        <v>electronic music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 s="3">
        <v>70000</v>
      </c>
      <c r="E1027" s="3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93"/>
        <v>1.099283142857143</v>
      </c>
      <c r="P1027" s="3">
        <f t="shared" ref="P1027:P1090" si="96">IFERROR(E1027/L1027,0)</f>
        <v>71.848571428571432</v>
      </c>
      <c r="Q1027" s="28">
        <f t="shared" si="94"/>
        <v>42049.625428240739</v>
      </c>
      <c r="R1027" s="28">
        <f t="shared" ref="R1027:R1090" si="97">(I1027/86400)+25569+(-5/24)</f>
        <v>42079.583761574067</v>
      </c>
      <c r="S1027" t="str">
        <f t="shared" si="95"/>
        <v>music</v>
      </c>
      <c r="T1027" t="str">
        <f t="shared" ref="T1027:T1090" si="98">RIGHT(N1027,LEN(N1027)-FIND("/",N1027))</f>
        <v>electronic music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 s="3">
        <v>7000</v>
      </c>
      <c r="E1028" s="3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ref="O1028:O1091" si="99">E1028/D1028</f>
        <v>1.0000828571428571</v>
      </c>
      <c r="P1028" s="3">
        <f t="shared" si="96"/>
        <v>57.381803278688523</v>
      </c>
      <c r="Q1028" s="28">
        <f t="shared" ref="Q1028:Q1091" si="100">(((J1028/60)/60)/24)+DATE(1970,1,1)+(-5/24)</f>
        <v>42426.199259259258</v>
      </c>
      <c r="R1028" s="28">
        <f t="shared" si="97"/>
        <v>42460.157592592594</v>
      </c>
      <c r="S1028" t="str">
        <f t="shared" ref="S1028:S1091" si="101">LEFT(N:N,FIND("/",N1028)-1)</f>
        <v>music</v>
      </c>
      <c r="T1028" t="str">
        <f t="shared" si="98"/>
        <v>electronic music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 s="3">
        <v>7501</v>
      </c>
      <c r="E1029" s="3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9"/>
        <v>1.0309292094387414</v>
      </c>
      <c r="P1029" s="3">
        <f t="shared" si="96"/>
        <v>69.666666666666671</v>
      </c>
      <c r="Q1029" s="28">
        <f t="shared" si="100"/>
        <v>41904.825775462959</v>
      </c>
      <c r="R1029" s="28">
        <f t="shared" si="97"/>
        <v>41934.825775462959</v>
      </c>
      <c r="S1029" t="str">
        <f t="shared" si="101"/>
        <v>music</v>
      </c>
      <c r="T1029" t="str">
        <f t="shared" si="98"/>
        <v>electronic music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 s="3">
        <v>10000</v>
      </c>
      <c r="E1030" s="3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9"/>
        <v>1.1727000000000001</v>
      </c>
      <c r="P1030" s="3">
        <f t="shared" si="96"/>
        <v>45.988235294117644</v>
      </c>
      <c r="Q1030" s="28">
        <f t="shared" si="100"/>
        <v>42755.419039351851</v>
      </c>
      <c r="R1030" s="28">
        <f t="shared" si="97"/>
        <v>42800.624999999993</v>
      </c>
      <c r="S1030" t="str">
        <f t="shared" si="101"/>
        <v>music</v>
      </c>
      <c r="T1030" t="str">
        <f t="shared" si="98"/>
        <v>electronic music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 s="3">
        <v>10000</v>
      </c>
      <c r="E1031" s="3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9"/>
        <v>1.1175999999999999</v>
      </c>
      <c r="P1031" s="3">
        <f t="shared" si="96"/>
        <v>79.262411347517727</v>
      </c>
      <c r="Q1031" s="28">
        <f t="shared" si="100"/>
        <v>42044.503553240742</v>
      </c>
      <c r="R1031" s="28">
        <f t="shared" si="97"/>
        <v>42098.707638888889</v>
      </c>
      <c r="S1031" t="str">
        <f t="shared" si="101"/>
        <v>music</v>
      </c>
      <c r="T1031" t="str">
        <f t="shared" si="98"/>
        <v>electronic music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 s="3">
        <v>2000</v>
      </c>
      <c r="E1032" s="3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9"/>
        <v>3.4209999999999998</v>
      </c>
      <c r="P1032" s="3">
        <f t="shared" si="96"/>
        <v>43.031446540880502</v>
      </c>
      <c r="Q1032" s="28">
        <f t="shared" si="100"/>
        <v>42611.274872685179</v>
      </c>
      <c r="R1032" s="28">
        <f t="shared" si="97"/>
        <v>42625.274872685179</v>
      </c>
      <c r="S1032" t="str">
        <f t="shared" si="101"/>
        <v>music</v>
      </c>
      <c r="T1032" t="str">
        <f t="shared" si="98"/>
        <v>electronic music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 s="3">
        <v>10000</v>
      </c>
      <c r="E1033" s="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9"/>
        <v>1.0740000000000001</v>
      </c>
      <c r="P1033" s="3">
        <f t="shared" si="96"/>
        <v>108.48484848484848</v>
      </c>
      <c r="Q1033" s="28">
        <f t="shared" si="100"/>
        <v>42324.555671296293</v>
      </c>
      <c r="R1033" s="28">
        <f t="shared" si="97"/>
        <v>42354.555671296293</v>
      </c>
      <c r="S1033" t="str">
        <f t="shared" si="101"/>
        <v>music</v>
      </c>
      <c r="T1033" t="str">
        <f t="shared" si="98"/>
        <v>electronic music</v>
      </c>
    </row>
    <row r="1034" spans="1:20" x14ac:dyDescent="0.25">
      <c r="A1034">
        <v>1032</v>
      </c>
      <c r="B1034" s="1" t="s">
        <v>1033</v>
      </c>
      <c r="C1034" s="1" t="s">
        <v>5142</v>
      </c>
      <c r="D1034" s="3">
        <v>5400</v>
      </c>
      <c r="E1034" s="3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9"/>
        <v>1.0849703703703704</v>
      </c>
      <c r="P1034" s="3">
        <f t="shared" si="96"/>
        <v>61.029583333333335</v>
      </c>
      <c r="Q1034" s="28">
        <f t="shared" si="100"/>
        <v>42514.458622685182</v>
      </c>
      <c r="R1034" s="28">
        <f t="shared" si="97"/>
        <v>42544.458622685182</v>
      </c>
      <c r="S1034" t="str">
        <f t="shared" si="101"/>
        <v>music</v>
      </c>
      <c r="T1034" t="str">
        <f t="shared" si="98"/>
        <v>electronic music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 s="3">
        <v>1328</v>
      </c>
      <c r="E1035" s="3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9"/>
        <v>1.0286144578313252</v>
      </c>
      <c r="P1035" s="3">
        <f t="shared" si="96"/>
        <v>50.592592592592595</v>
      </c>
      <c r="Q1035" s="28">
        <f t="shared" si="100"/>
        <v>42688.524074074077</v>
      </c>
      <c r="R1035" s="28">
        <f t="shared" si="97"/>
        <v>42716.52407407407</v>
      </c>
      <c r="S1035" t="str">
        <f t="shared" si="101"/>
        <v>music</v>
      </c>
      <c r="T1035" t="str">
        <f t="shared" si="98"/>
        <v>electronic music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 s="3">
        <v>5000</v>
      </c>
      <c r="E1036" s="3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9"/>
        <v>1.3000180000000001</v>
      </c>
      <c r="P1036" s="3">
        <f t="shared" si="96"/>
        <v>39.157168674698795</v>
      </c>
      <c r="Q1036" s="28">
        <f t="shared" si="100"/>
        <v>42554.958379629628</v>
      </c>
      <c r="R1036" s="28">
        <f t="shared" si="97"/>
        <v>42586.957638888889</v>
      </c>
      <c r="S1036" t="str">
        <f t="shared" si="101"/>
        <v>music</v>
      </c>
      <c r="T1036" t="str">
        <f t="shared" si="98"/>
        <v>electronic music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 s="3">
        <v>4600</v>
      </c>
      <c r="E1037" s="3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9"/>
        <v>1.0765217391304347</v>
      </c>
      <c r="P1037" s="3">
        <f t="shared" si="96"/>
        <v>65.15789473684211</v>
      </c>
      <c r="Q1037" s="28">
        <f t="shared" si="100"/>
        <v>42016.43310185185</v>
      </c>
      <c r="R1037" s="28">
        <f t="shared" si="97"/>
        <v>42046.43310185185</v>
      </c>
      <c r="S1037" t="str">
        <f t="shared" si="101"/>
        <v>music</v>
      </c>
      <c r="T1037" t="str">
        <f t="shared" si="98"/>
        <v>electronic music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 s="3">
        <v>4500</v>
      </c>
      <c r="E1038" s="3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9"/>
        <v>1.1236044444444444</v>
      </c>
      <c r="P1038" s="3">
        <f t="shared" si="96"/>
        <v>23.963127962085309</v>
      </c>
      <c r="Q1038" s="28">
        <f t="shared" si="100"/>
        <v>41249.240624999999</v>
      </c>
      <c r="R1038" s="28">
        <f t="shared" si="97"/>
        <v>41281.125</v>
      </c>
      <c r="S1038" t="str">
        <f t="shared" si="101"/>
        <v>music</v>
      </c>
      <c r="T1038" t="str">
        <f t="shared" si="98"/>
        <v>electronic music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 s="3">
        <v>1000</v>
      </c>
      <c r="E1039" s="3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9"/>
        <v>1.0209999999999999</v>
      </c>
      <c r="P1039" s="3">
        <f t="shared" si="96"/>
        <v>48.61904761904762</v>
      </c>
      <c r="Q1039" s="28">
        <f t="shared" si="100"/>
        <v>42119.61414351852</v>
      </c>
      <c r="R1039" s="28">
        <f t="shared" si="97"/>
        <v>42141.999999999993</v>
      </c>
      <c r="S1039" t="str">
        <f t="shared" si="101"/>
        <v>music</v>
      </c>
      <c r="T1039" t="str">
        <f t="shared" si="98"/>
        <v>electronic music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 s="3">
        <v>1500</v>
      </c>
      <c r="E1040" s="3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9"/>
        <v>1.4533333333333334</v>
      </c>
      <c r="P1040" s="3">
        <f t="shared" si="96"/>
        <v>35.73770491803279</v>
      </c>
      <c r="Q1040" s="28">
        <f t="shared" si="100"/>
        <v>42418.023414351854</v>
      </c>
      <c r="R1040" s="28">
        <f t="shared" si="97"/>
        <v>42447.981747685182</v>
      </c>
      <c r="S1040" t="str">
        <f t="shared" si="101"/>
        <v>music</v>
      </c>
      <c r="T1040" t="str">
        <f t="shared" si="98"/>
        <v>electronic music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 s="3">
        <v>500</v>
      </c>
      <c r="E1041" s="3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9"/>
        <v>1.282</v>
      </c>
      <c r="P1041" s="3">
        <f t="shared" si="96"/>
        <v>21.366666666666667</v>
      </c>
      <c r="Q1041" s="28">
        <f t="shared" si="100"/>
        <v>42691.900995370372</v>
      </c>
      <c r="R1041" s="28">
        <f t="shared" si="97"/>
        <v>42717.124305555553</v>
      </c>
      <c r="S1041" t="str">
        <f t="shared" si="101"/>
        <v>music</v>
      </c>
      <c r="T1041" t="str">
        <f t="shared" si="98"/>
        <v>electronic music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 s="3">
        <v>85000</v>
      </c>
      <c r="E1042" s="3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9"/>
        <v>2.9411764705882353E-3</v>
      </c>
      <c r="P1042" s="3">
        <f t="shared" si="96"/>
        <v>250</v>
      </c>
      <c r="Q1042" s="28">
        <f t="shared" si="100"/>
        <v>42579.500104166662</v>
      </c>
      <c r="R1042" s="28">
        <f t="shared" si="97"/>
        <v>42609.500104166662</v>
      </c>
      <c r="S1042" t="str">
        <f t="shared" si="101"/>
        <v>journalism</v>
      </c>
      <c r="T1042" t="str">
        <f t="shared" si="98"/>
        <v>audio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 s="3">
        <v>50</v>
      </c>
      <c r="E1043" s="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9"/>
        <v>0</v>
      </c>
      <c r="P1043" s="3">
        <f t="shared" si="96"/>
        <v>0</v>
      </c>
      <c r="Q1043" s="28">
        <f t="shared" si="100"/>
        <v>41830.851759259262</v>
      </c>
      <c r="R1043" s="28">
        <f t="shared" si="97"/>
        <v>41850.851759259254</v>
      </c>
      <c r="S1043" t="str">
        <f t="shared" si="101"/>
        <v>journalism</v>
      </c>
      <c r="T1043" t="str">
        <f t="shared" si="98"/>
        <v>audio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 s="3">
        <v>650</v>
      </c>
      <c r="E1044" s="3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9"/>
        <v>1.5384615384615385E-2</v>
      </c>
      <c r="P1044" s="3">
        <f t="shared" si="96"/>
        <v>10</v>
      </c>
      <c r="Q1044" s="28">
        <f t="shared" si="100"/>
        <v>41851.487824074073</v>
      </c>
      <c r="R1044" s="28">
        <f t="shared" si="97"/>
        <v>41894.208333333328</v>
      </c>
      <c r="S1044" t="str">
        <f t="shared" si="101"/>
        <v>journalism</v>
      </c>
      <c r="T1044" t="str">
        <f t="shared" si="98"/>
        <v>audio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 s="3">
        <v>100000</v>
      </c>
      <c r="E1045" s="3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9"/>
        <v>8.5370000000000001E-2</v>
      </c>
      <c r="P1045" s="3">
        <f t="shared" si="96"/>
        <v>29.236301369863014</v>
      </c>
      <c r="Q1045" s="28">
        <f t="shared" si="100"/>
        <v>42114.044618055552</v>
      </c>
      <c r="R1045" s="28">
        <f t="shared" si="97"/>
        <v>42144.044618055552</v>
      </c>
      <c r="S1045" t="str">
        <f t="shared" si="101"/>
        <v>journalism</v>
      </c>
      <c r="T1045" t="str">
        <f t="shared" si="98"/>
        <v>audio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 s="3">
        <v>7000</v>
      </c>
      <c r="E1046" s="3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9"/>
        <v>8.571428571428571E-4</v>
      </c>
      <c r="P1046" s="3">
        <f t="shared" si="96"/>
        <v>3</v>
      </c>
      <c r="Q1046" s="28">
        <f t="shared" si="100"/>
        <v>42011.717604166661</v>
      </c>
      <c r="R1046" s="28">
        <f t="shared" si="97"/>
        <v>42068.643749999996</v>
      </c>
      <c r="S1046" t="str">
        <f t="shared" si="101"/>
        <v>journalism</v>
      </c>
      <c r="T1046" t="str">
        <f t="shared" si="98"/>
        <v>audio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 s="3">
        <v>10000</v>
      </c>
      <c r="E1047" s="3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9"/>
        <v>2.6599999999999999E-2</v>
      </c>
      <c r="P1047" s="3">
        <f t="shared" si="96"/>
        <v>33.25</v>
      </c>
      <c r="Q1047" s="28">
        <f t="shared" si="100"/>
        <v>41844.666087962964</v>
      </c>
      <c r="R1047" s="28">
        <f t="shared" si="97"/>
        <v>41874.666087962956</v>
      </c>
      <c r="S1047" t="str">
        <f t="shared" si="101"/>
        <v>journalism</v>
      </c>
      <c r="T1047" t="str">
        <f t="shared" si="98"/>
        <v>audio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 s="3">
        <v>3000</v>
      </c>
      <c r="E1048" s="3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9"/>
        <v>0</v>
      </c>
      <c r="P1048" s="3">
        <f t="shared" si="96"/>
        <v>0</v>
      </c>
      <c r="Q1048" s="28">
        <f t="shared" si="100"/>
        <v>42319.643055555549</v>
      </c>
      <c r="R1048" s="28">
        <f t="shared" si="97"/>
        <v>42364.643055555549</v>
      </c>
      <c r="S1048" t="str">
        <f t="shared" si="101"/>
        <v>journalism</v>
      </c>
      <c r="T1048" t="str">
        <f t="shared" si="98"/>
        <v>audio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 s="3">
        <v>2000</v>
      </c>
      <c r="E1049" s="3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9"/>
        <v>5.0000000000000001E-4</v>
      </c>
      <c r="P1049" s="3">
        <f t="shared" si="96"/>
        <v>1</v>
      </c>
      <c r="Q1049" s="28">
        <f t="shared" si="100"/>
        <v>41918.610127314809</v>
      </c>
      <c r="R1049" s="28">
        <f t="shared" si="97"/>
        <v>41948.65179398148</v>
      </c>
      <c r="S1049" t="str">
        <f t="shared" si="101"/>
        <v>journalism</v>
      </c>
      <c r="T1049" t="str">
        <f t="shared" si="98"/>
        <v>audio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 s="3">
        <v>15000</v>
      </c>
      <c r="E1050" s="3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9"/>
        <v>1.4133333333333333E-2</v>
      </c>
      <c r="P1050" s="3">
        <f t="shared" si="96"/>
        <v>53</v>
      </c>
      <c r="Q1050" s="28">
        <f t="shared" si="100"/>
        <v>42597.844780092586</v>
      </c>
      <c r="R1050" s="28">
        <f t="shared" si="97"/>
        <v>42637.844780092586</v>
      </c>
      <c r="S1050" t="str">
        <f t="shared" si="101"/>
        <v>journalism</v>
      </c>
      <c r="T1050" t="str">
        <f t="shared" si="98"/>
        <v>audio</v>
      </c>
    </row>
    <row r="1051" spans="1:20" x14ac:dyDescent="0.25">
      <c r="A1051">
        <v>1049</v>
      </c>
      <c r="B1051" s="1" t="s">
        <v>1050</v>
      </c>
      <c r="C1051" s="1" t="s">
        <v>5159</v>
      </c>
      <c r="D1051" s="3">
        <v>12000</v>
      </c>
      <c r="E1051" s="3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9"/>
        <v>0</v>
      </c>
      <c r="P1051" s="3">
        <f t="shared" si="96"/>
        <v>0</v>
      </c>
      <c r="Q1051" s="28">
        <f t="shared" si="100"/>
        <v>42382.222743055558</v>
      </c>
      <c r="R1051" s="28">
        <f t="shared" si="97"/>
        <v>42412.222743055558</v>
      </c>
      <c r="S1051" t="str">
        <f t="shared" si="101"/>
        <v>journalism</v>
      </c>
      <c r="T1051" t="str">
        <f t="shared" si="98"/>
        <v>audio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 s="3">
        <v>2500</v>
      </c>
      <c r="E1052" s="3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9"/>
        <v>0</v>
      </c>
      <c r="P1052" s="3">
        <f t="shared" si="96"/>
        <v>0</v>
      </c>
      <c r="Q1052" s="28">
        <f t="shared" si="100"/>
        <v>42231.588854166665</v>
      </c>
      <c r="R1052" s="28">
        <f t="shared" si="97"/>
        <v>42261.588854166665</v>
      </c>
      <c r="S1052" t="str">
        <f t="shared" si="101"/>
        <v>journalism</v>
      </c>
      <c r="T1052" t="str">
        <f t="shared" si="98"/>
        <v>audio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 s="3">
        <v>500</v>
      </c>
      <c r="E1053" s="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9"/>
        <v>0</v>
      </c>
      <c r="P1053" s="3">
        <f t="shared" si="96"/>
        <v>0</v>
      </c>
      <c r="Q1053" s="28">
        <f t="shared" si="100"/>
        <v>41849.805844907409</v>
      </c>
      <c r="R1053" s="28">
        <f t="shared" si="97"/>
        <v>41877.805844907409</v>
      </c>
      <c r="S1053" t="str">
        <f t="shared" si="101"/>
        <v>journalism</v>
      </c>
      <c r="T1053" t="str">
        <f t="shared" si="98"/>
        <v>audio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 s="3">
        <v>4336</v>
      </c>
      <c r="E1054" s="3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9"/>
        <v>0</v>
      </c>
      <c r="P1054" s="3">
        <f t="shared" si="96"/>
        <v>0</v>
      </c>
      <c r="Q1054" s="28">
        <f t="shared" si="100"/>
        <v>42483.589062499996</v>
      </c>
      <c r="R1054" s="28">
        <f t="shared" si="97"/>
        <v>42527.631249999999</v>
      </c>
      <c r="S1054" t="str">
        <f t="shared" si="101"/>
        <v>journalism</v>
      </c>
      <c r="T1054" t="str">
        <f t="shared" si="98"/>
        <v>audio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 s="3">
        <v>1500</v>
      </c>
      <c r="E1055" s="3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9"/>
        <v>0.01</v>
      </c>
      <c r="P1055" s="3">
        <f t="shared" si="96"/>
        <v>15</v>
      </c>
      <c r="Q1055" s="28">
        <f t="shared" si="100"/>
        <v>42774.964490740742</v>
      </c>
      <c r="R1055" s="28">
        <f t="shared" si="97"/>
        <v>42799.964490740742</v>
      </c>
      <c r="S1055" t="str">
        <f t="shared" si="101"/>
        <v>journalism</v>
      </c>
      <c r="T1055" t="str">
        <f t="shared" si="98"/>
        <v>audio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 s="3">
        <v>2500</v>
      </c>
      <c r="E1056" s="3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9"/>
        <v>0</v>
      </c>
      <c r="P1056" s="3">
        <f t="shared" si="96"/>
        <v>0</v>
      </c>
      <c r="Q1056" s="28">
        <f t="shared" si="100"/>
        <v>41831.643506944441</v>
      </c>
      <c r="R1056" s="28">
        <f t="shared" si="97"/>
        <v>41861.708333333328</v>
      </c>
      <c r="S1056" t="str">
        <f t="shared" si="101"/>
        <v>journalism</v>
      </c>
      <c r="T1056" t="str">
        <f t="shared" si="98"/>
        <v>audio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 s="3">
        <v>3500</v>
      </c>
      <c r="E1057" s="3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9"/>
        <v>0</v>
      </c>
      <c r="P1057" s="3">
        <f t="shared" si="96"/>
        <v>0</v>
      </c>
      <c r="Q1057" s="28">
        <f t="shared" si="100"/>
        <v>42406.784085648142</v>
      </c>
      <c r="R1057" s="28">
        <f t="shared" si="97"/>
        <v>42436.784085648142</v>
      </c>
      <c r="S1057" t="str">
        <f t="shared" si="101"/>
        <v>journalism</v>
      </c>
      <c r="T1057" t="str">
        <f t="shared" si="98"/>
        <v>audio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 s="3">
        <v>10000</v>
      </c>
      <c r="E1058" s="3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9"/>
        <v>0</v>
      </c>
      <c r="P1058" s="3">
        <f t="shared" si="96"/>
        <v>0</v>
      </c>
      <c r="Q1058" s="28">
        <f t="shared" si="100"/>
        <v>42058.511307870365</v>
      </c>
      <c r="R1058" s="28">
        <f t="shared" si="97"/>
        <v>42118.469641203701</v>
      </c>
      <c r="S1058" t="str">
        <f t="shared" si="101"/>
        <v>journalism</v>
      </c>
      <c r="T1058" t="str">
        <f t="shared" si="98"/>
        <v>audio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 s="3">
        <v>10000</v>
      </c>
      <c r="E1059" s="3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9"/>
        <v>0</v>
      </c>
      <c r="P1059" s="3">
        <f t="shared" si="96"/>
        <v>0</v>
      </c>
      <c r="Q1059" s="28">
        <f t="shared" si="100"/>
        <v>42678.662997685176</v>
      </c>
      <c r="R1059" s="28">
        <f t="shared" si="97"/>
        <v>42708.704664351848</v>
      </c>
      <c r="S1059" t="str">
        <f t="shared" si="101"/>
        <v>journalism</v>
      </c>
      <c r="T1059" t="str">
        <f t="shared" si="98"/>
        <v>audio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 s="3">
        <v>40000</v>
      </c>
      <c r="E1060" s="3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9"/>
        <v>0</v>
      </c>
      <c r="P1060" s="3">
        <f t="shared" si="96"/>
        <v>0</v>
      </c>
      <c r="Q1060" s="28">
        <f t="shared" si="100"/>
        <v>42047.692627314813</v>
      </c>
      <c r="R1060" s="28">
        <f t="shared" si="97"/>
        <v>42088.791666666664</v>
      </c>
      <c r="S1060" t="str">
        <f t="shared" si="101"/>
        <v>journalism</v>
      </c>
      <c r="T1060" t="str">
        <f t="shared" si="98"/>
        <v>audio</v>
      </c>
    </row>
    <row r="1061" spans="1:20" x14ac:dyDescent="0.25">
      <c r="A1061">
        <v>1059</v>
      </c>
      <c r="B1061" s="1" t="s">
        <v>1060</v>
      </c>
      <c r="C1061" s="1" t="s">
        <v>5169</v>
      </c>
      <c r="D1061" s="3">
        <v>1100</v>
      </c>
      <c r="E1061" s="3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9"/>
        <v>0</v>
      </c>
      <c r="P1061" s="3">
        <f t="shared" si="96"/>
        <v>0</v>
      </c>
      <c r="Q1061" s="28">
        <f t="shared" si="100"/>
        <v>42046.581666666665</v>
      </c>
      <c r="R1061" s="28">
        <f t="shared" si="97"/>
        <v>42076.54</v>
      </c>
      <c r="S1061" t="str">
        <f t="shared" si="101"/>
        <v>journalism</v>
      </c>
      <c r="T1061" t="str">
        <f t="shared" si="98"/>
        <v>audio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 s="3">
        <v>5000</v>
      </c>
      <c r="E1062" s="3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9"/>
        <v>0.01</v>
      </c>
      <c r="P1062" s="3">
        <f t="shared" si="96"/>
        <v>50</v>
      </c>
      <c r="Q1062" s="28">
        <f t="shared" si="100"/>
        <v>42079.704780092587</v>
      </c>
      <c r="R1062" s="28">
        <f t="shared" si="97"/>
        <v>42109.704780092587</v>
      </c>
      <c r="S1062" t="str">
        <f t="shared" si="101"/>
        <v>journalism</v>
      </c>
      <c r="T1062" t="str">
        <f t="shared" si="98"/>
        <v>audio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 s="3">
        <v>4000</v>
      </c>
      <c r="E1063" s="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9"/>
        <v>0</v>
      </c>
      <c r="P1063" s="3">
        <f t="shared" si="96"/>
        <v>0</v>
      </c>
      <c r="Q1063" s="28">
        <f t="shared" si="100"/>
        <v>42432.068379629629</v>
      </c>
      <c r="R1063" s="28">
        <f t="shared" si="97"/>
        <v>42491.833333333336</v>
      </c>
      <c r="S1063" t="str">
        <f t="shared" si="101"/>
        <v>journalism</v>
      </c>
      <c r="T1063" t="str">
        <f t="shared" si="98"/>
        <v>audio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 s="3">
        <v>199</v>
      </c>
      <c r="E1064" s="3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9"/>
        <v>0.95477386934673369</v>
      </c>
      <c r="P1064" s="3">
        <f t="shared" si="96"/>
        <v>47.5</v>
      </c>
      <c r="Q1064" s="28">
        <f t="shared" si="100"/>
        <v>42556.598854166667</v>
      </c>
      <c r="R1064" s="28">
        <f t="shared" si="97"/>
        <v>42563.598854166667</v>
      </c>
      <c r="S1064" t="str">
        <f t="shared" si="101"/>
        <v>journalism</v>
      </c>
      <c r="T1064" t="str">
        <f t="shared" si="98"/>
        <v>audio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 s="3">
        <v>1000</v>
      </c>
      <c r="E1065" s="3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9"/>
        <v>0</v>
      </c>
      <c r="P1065" s="3">
        <f t="shared" si="96"/>
        <v>0</v>
      </c>
      <c r="Q1065" s="28">
        <f t="shared" si="100"/>
        <v>42582.822476851848</v>
      </c>
      <c r="R1065" s="28">
        <f t="shared" si="97"/>
        <v>42612.822476851848</v>
      </c>
      <c r="S1065" t="str">
        <f t="shared" si="101"/>
        <v>journalism</v>
      </c>
      <c r="T1065" t="str">
        <f t="shared" si="98"/>
        <v>audio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 s="3">
        <v>90000</v>
      </c>
      <c r="E1066" s="3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9"/>
        <v>8.9744444444444446E-2</v>
      </c>
      <c r="P1066" s="3">
        <f t="shared" si="96"/>
        <v>65.666666666666671</v>
      </c>
      <c r="Q1066" s="28">
        <f t="shared" si="100"/>
        <v>41417.019710648143</v>
      </c>
      <c r="R1066" s="28">
        <f t="shared" si="97"/>
        <v>41462.019710648143</v>
      </c>
      <c r="S1066" t="str">
        <f t="shared" si="101"/>
        <v>games</v>
      </c>
      <c r="T1066" t="str">
        <f t="shared" si="98"/>
        <v>video games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 s="3">
        <v>3000</v>
      </c>
      <c r="E1067" s="3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9"/>
        <v>2.7E-2</v>
      </c>
      <c r="P1067" s="3">
        <f t="shared" si="96"/>
        <v>16.2</v>
      </c>
      <c r="Q1067" s="28">
        <f t="shared" si="100"/>
        <v>41661.172708333332</v>
      </c>
      <c r="R1067" s="28">
        <f t="shared" si="97"/>
        <v>41689.172708333332</v>
      </c>
      <c r="S1067" t="str">
        <f t="shared" si="101"/>
        <v>games</v>
      </c>
      <c r="T1067" t="str">
        <f t="shared" si="98"/>
        <v>video games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 s="3">
        <v>150000</v>
      </c>
      <c r="E1068" s="3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9"/>
        <v>3.3673333333333333E-2</v>
      </c>
      <c r="P1068" s="3">
        <f t="shared" si="96"/>
        <v>34.128378378378379</v>
      </c>
      <c r="Q1068" s="28">
        <f t="shared" si="100"/>
        <v>41445.754421296297</v>
      </c>
      <c r="R1068" s="28">
        <f t="shared" si="97"/>
        <v>41490.754421296289</v>
      </c>
      <c r="S1068" t="str">
        <f t="shared" si="101"/>
        <v>games</v>
      </c>
      <c r="T1068" t="str">
        <f t="shared" si="98"/>
        <v>video games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 s="3">
        <v>500</v>
      </c>
      <c r="E1069" s="3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9"/>
        <v>0.26</v>
      </c>
      <c r="P1069" s="3">
        <f t="shared" si="96"/>
        <v>13</v>
      </c>
      <c r="Q1069" s="28">
        <f t="shared" si="100"/>
        <v>41599.647349537037</v>
      </c>
      <c r="R1069" s="28">
        <f t="shared" si="97"/>
        <v>41629.647349537037</v>
      </c>
      <c r="S1069" t="str">
        <f t="shared" si="101"/>
        <v>games</v>
      </c>
      <c r="T1069" t="str">
        <f t="shared" si="98"/>
        <v>video games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 s="3">
        <v>30000</v>
      </c>
      <c r="E1070" s="3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9"/>
        <v>1.5E-3</v>
      </c>
      <c r="P1070" s="3">
        <f t="shared" si="96"/>
        <v>11.25</v>
      </c>
      <c r="Q1070" s="28">
        <f t="shared" si="100"/>
        <v>42440.162777777768</v>
      </c>
      <c r="R1070" s="28">
        <f t="shared" si="97"/>
        <v>42470.121111111112</v>
      </c>
      <c r="S1070" t="str">
        <f t="shared" si="101"/>
        <v>games</v>
      </c>
      <c r="T1070" t="str">
        <f t="shared" si="98"/>
        <v>video games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 s="3">
        <v>2200</v>
      </c>
      <c r="E1071" s="3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9"/>
        <v>0.38636363636363635</v>
      </c>
      <c r="P1071" s="3">
        <f t="shared" si="96"/>
        <v>40.476190476190474</v>
      </c>
      <c r="Q1071" s="28">
        <f t="shared" si="100"/>
        <v>41572.021516203698</v>
      </c>
      <c r="R1071" s="28">
        <f t="shared" si="97"/>
        <v>41604.06318287037</v>
      </c>
      <c r="S1071" t="str">
        <f t="shared" si="101"/>
        <v>games</v>
      </c>
      <c r="T1071" t="str">
        <f t="shared" si="98"/>
        <v>video games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 s="3">
        <v>10000</v>
      </c>
      <c r="E1072" s="3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9"/>
        <v>7.0000000000000001E-3</v>
      </c>
      <c r="P1072" s="3">
        <f t="shared" si="96"/>
        <v>35</v>
      </c>
      <c r="Q1072" s="28">
        <f t="shared" si="100"/>
        <v>41162.803495370368</v>
      </c>
      <c r="R1072" s="28">
        <f t="shared" si="97"/>
        <v>41182.803495370368</v>
      </c>
      <c r="S1072" t="str">
        <f t="shared" si="101"/>
        <v>games</v>
      </c>
      <c r="T1072" t="str">
        <f t="shared" si="98"/>
        <v>video games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 s="3">
        <v>100</v>
      </c>
      <c r="E1073" s="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9"/>
        <v>0</v>
      </c>
      <c r="P1073" s="3">
        <f t="shared" si="96"/>
        <v>0</v>
      </c>
      <c r="Q1073" s="28">
        <f t="shared" si="100"/>
        <v>42295.545057870368</v>
      </c>
      <c r="R1073" s="28">
        <f t="shared" si="97"/>
        <v>42325.586724537039</v>
      </c>
      <c r="S1073" t="str">
        <f t="shared" si="101"/>
        <v>games</v>
      </c>
      <c r="T1073" t="str">
        <f t="shared" si="98"/>
        <v>video games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 s="3">
        <v>75000</v>
      </c>
      <c r="E1074" s="3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9"/>
        <v>6.8000000000000005E-4</v>
      </c>
      <c r="P1074" s="3">
        <f t="shared" si="96"/>
        <v>12.75</v>
      </c>
      <c r="Q1074" s="28">
        <f t="shared" si="100"/>
        <v>41645.623807870368</v>
      </c>
      <c r="R1074" s="28">
        <f t="shared" si="97"/>
        <v>41675.623807870368</v>
      </c>
      <c r="S1074" t="str">
        <f t="shared" si="101"/>
        <v>games</v>
      </c>
      <c r="T1074" t="str">
        <f t="shared" si="98"/>
        <v>video games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 s="3">
        <v>750</v>
      </c>
      <c r="E1075" s="3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9"/>
        <v>1.3333333333333334E-2</v>
      </c>
      <c r="P1075" s="3">
        <f t="shared" si="96"/>
        <v>10</v>
      </c>
      <c r="Q1075" s="28">
        <f t="shared" si="100"/>
        <v>40802.756261574068</v>
      </c>
      <c r="R1075" s="28">
        <f t="shared" si="97"/>
        <v>40832.756261574068</v>
      </c>
      <c r="S1075" t="str">
        <f t="shared" si="101"/>
        <v>games</v>
      </c>
      <c r="T1075" t="str">
        <f t="shared" si="98"/>
        <v>video games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 s="3">
        <v>54000</v>
      </c>
      <c r="E1076" s="3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9"/>
        <v>6.3092592592592589E-2</v>
      </c>
      <c r="P1076" s="3">
        <f t="shared" si="96"/>
        <v>113.56666666666666</v>
      </c>
      <c r="Q1076" s="28">
        <f t="shared" si="100"/>
        <v>41612.964641203704</v>
      </c>
      <c r="R1076" s="28">
        <f t="shared" si="97"/>
        <v>41642.964641203704</v>
      </c>
      <c r="S1076" t="str">
        <f t="shared" si="101"/>
        <v>games</v>
      </c>
      <c r="T1076" t="str">
        <f t="shared" si="98"/>
        <v>video games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 s="3">
        <v>1000</v>
      </c>
      <c r="E1077" s="3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9"/>
        <v>4.4999999999999998E-2</v>
      </c>
      <c r="P1077" s="3">
        <f t="shared" si="96"/>
        <v>15</v>
      </c>
      <c r="Q1077" s="28">
        <f t="shared" si="100"/>
        <v>41005.695787037032</v>
      </c>
      <c r="R1077" s="28">
        <f t="shared" si="97"/>
        <v>41035.695787037032</v>
      </c>
      <c r="S1077" t="str">
        <f t="shared" si="101"/>
        <v>games</v>
      </c>
      <c r="T1077" t="str">
        <f t="shared" si="98"/>
        <v>video games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 s="3">
        <v>75000</v>
      </c>
      <c r="E1078" s="3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9"/>
        <v>0.62765333333333329</v>
      </c>
      <c r="P1078" s="3">
        <f t="shared" si="96"/>
        <v>48.281025641025643</v>
      </c>
      <c r="Q1078" s="28">
        <f t="shared" si="100"/>
        <v>41838.169560185182</v>
      </c>
      <c r="R1078" s="28">
        <f t="shared" si="97"/>
        <v>41893.169560185182</v>
      </c>
      <c r="S1078" t="str">
        <f t="shared" si="101"/>
        <v>games</v>
      </c>
      <c r="T1078" t="str">
        <f t="shared" si="98"/>
        <v>video games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 s="3">
        <v>25000</v>
      </c>
      <c r="E1079" s="3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9"/>
        <v>0.29376000000000002</v>
      </c>
      <c r="P1079" s="3">
        <f t="shared" si="96"/>
        <v>43.976047904191617</v>
      </c>
      <c r="Q1079" s="28">
        <f t="shared" si="100"/>
        <v>42352.958460648144</v>
      </c>
      <c r="R1079" s="28">
        <f t="shared" si="97"/>
        <v>42382.958460648144</v>
      </c>
      <c r="S1079" t="str">
        <f t="shared" si="101"/>
        <v>games</v>
      </c>
      <c r="T1079" t="str">
        <f t="shared" si="98"/>
        <v>video games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 s="3">
        <v>600</v>
      </c>
      <c r="E1080" s="3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9"/>
        <v>7.4999999999999997E-2</v>
      </c>
      <c r="P1080" s="3">
        <f t="shared" si="96"/>
        <v>9</v>
      </c>
      <c r="Q1080" s="28">
        <f t="shared" si="100"/>
        <v>40700.987511574072</v>
      </c>
      <c r="R1080" s="28">
        <f t="shared" si="97"/>
        <v>40745.987511574072</v>
      </c>
      <c r="S1080" t="str">
        <f t="shared" si="101"/>
        <v>games</v>
      </c>
      <c r="T1080" t="str">
        <f t="shared" si="98"/>
        <v>video games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 s="3">
        <v>26000</v>
      </c>
      <c r="E1081" s="3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9"/>
        <v>2.6076923076923077E-2</v>
      </c>
      <c r="P1081" s="3">
        <f t="shared" si="96"/>
        <v>37.666666666666664</v>
      </c>
      <c r="Q1081" s="28">
        <f t="shared" si="100"/>
        <v>42479.35805555556</v>
      </c>
      <c r="R1081" s="28">
        <f t="shared" si="97"/>
        <v>42504.358055555553</v>
      </c>
      <c r="S1081" t="str">
        <f t="shared" si="101"/>
        <v>games</v>
      </c>
      <c r="T1081" t="str">
        <f t="shared" si="98"/>
        <v>video games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 s="3">
        <v>20000</v>
      </c>
      <c r="E1082" s="3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9"/>
        <v>9.1050000000000006E-2</v>
      </c>
      <c r="P1082" s="3">
        <f t="shared" si="96"/>
        <v>18.581632653061224</v>
      </c>
      <c r="Q1082" s="28">
        <f t="shared" si="100"/>
        <v>41739.929780092592</v>
      </c>
      <c r="R1082" s="28">
        <f t="shared" si="97"/>
        <v>41769.929780092592</v>
      </c>
      <c r="S1082" t="str">
        <f t="shared" si="101"/>
        <v>games</v>
      </c>
      <c r="T1082" t="str">
        <f t="shared" si="98"/>
        <v>video games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 s="3">
        <v>68000</v>
      </c>
      <c r="E1083" s="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9"/>
        <v>1.7647058823529413E-4</v>
      </c>
      <c r="P1083" s="3">
        <f t="shared" si="96"/>
        <v>3</v>
      </c>
      <c r="Q1083" s="28">
        <f t="shared" si="100"/>
        <v>42002.718657407408</v>
      </c>
      <c r="R1083" s="28">
        <f t="shared" si="97"/>
        <v>42032.718657407408</v>
      </c>
      <c r="S1083" t="str">
        <f t="shared" si="101"/>
        <v>games</v>
      </c>
      <c r="T1083" t="str">
        <f t="shared" si="98"/>
        <v>video games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 s="3">
        <v>10000</v>
      </c>
      <c r="E1084" s="3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9"/>
        <v>5.5999999999999999E-3</v>
      </c>
      <c r="P1084" s="3">
        <f t="shared" si="96"/>
        <v>18.666666666666668</v>
      </c>
      <c r="Q1084" s="28">
        <f t="shared" si="100"/>
        <v>41101.697777777779</v>
      </c>
      <c r="R1084" s="28">
        <f t="shared" si="97"/>
        <v>41131.697777777772</v>
      </c>
      <c r="S1084" t="str">
        <f t="shared" si="101"/>
        <v>games</v>
      </c>
      <c r="T1084" t="str">
        <f t="shared" si="98"/>
        <v>video games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 s="3">
        <v>50000</v>
      </c>
      <c r="E1085" s="3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9"/>
        <v>8.2000000000000007E-3</v>
      </c>
      <c r="P1085" s="3">
        <f t="shared" si="96"/>
        <v>410</v>
      </c>
      <c r="Q1085" s="28">
        <f t="shared" si="100"/>
        <v>41793.451192129629</v>
      </c>
      <c r="R1085" s="28">
        <f t="shared" si="97"/>
        <v>41853.451192129629</v>
      </c>
      <c r="S1085" t="str">
        <f t="shared" si="101"/>
        <v>games</v>
      </c>
      <c r="T1085" t="str">
        <f t="shared" si="98"/>
        <v>video games</v>
      </c>
    </row>
    <row r="1086" spans="1:20" x14ac:dyDescent="0.25">
      <c r="A1086">
        <v>1084</v>
      </c>
      <c r="B1086" s="1" t="s">
        <v>1085</v>
      </c>
      <c r="C1086" s="1" t="s">
        <v>5194</v>
      </c>
      <c r="D1086" s="3">
        <v>550</v>
      </c>
      <c r="E1086" s="3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9"/>
        <v>0</v>
      </c>
      <c r="P1086" s="3">
        <f t="shared" si="96"/>
        <v>0</v>
      </c>
      <c r="Q1086" s="28">
        <f t="shared" si="100"/>
        <v>41829.703749999993</v>
      </c>
      <c r="R1086" s="28">
        <f t="shared" si="97"/>
        <v>41859.703749999993</v>
      </c>
      <c r="S1086" t="str">
        <f t="shared" si="101"/>
        <v>games</v>
      </c>
      <c r="T1086" t="str">
        <f t="shared" si="98"/>
        <v>video games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 s="3">
        <v>30000</v>
      </c>
      <c r="E1087" s="3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9"/>
        <v>3.4200000000000001E-2</v>
      </c>
      <c r="P1087" s="3">
        <f t="shared" si="96"/>
        <v>114</v>
      </c>
      <c r="Q1087" s="28">
        <f t="shared" si="100"/>
        <v>42413.462673611109</v>
      </c>
      <c r="R1087" s="28">
        <f t="shared" si="97"/>
        <v>42443.421006944445</v>
      </c>
      <c r="S1087" t="str">
        <f t="shared" si="101"/>
        <v>games</v>
      </c>
      <c r="T1087" t="str">
        <f t="shared" si="98"/>
        <v>video games</v>
      </c>
    </row>
    <row r="1088" spans="1:20" x14ac:dyDescent="0.25">
      <c r="A1088">
        <v>1086</v>
      </c>
      <c r="B1088" s="1" t="s">
        <v>1087</v>
      </c>
      <c r="C1088" s="1" t="s">
        <v>5196</v>
      </c>
      <c r="D1088" s="3">
        <v>18000</v>
      </c>
      <c r="E1088" s="3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9"/>
        <v>8.3333333333333339E-4</v>
      </c>
      <c r="P1088" s="3">
        <f t="shared" si="96"/>
        <v>7.5</v>
      </c>
      <c r="Q1088" s="28">
        <f t="shared" si="100"/>
        <v>41845.658460648148</v>
      </c>
      <c r="R1088" s="28">
        <f t="shared" si="97"/>
        <v>41875.658460648148</v>
      </c>
      <c r="S1088" t="str">
        <f t="shared" si="101"/>
        <v>games</v>
      </c>
      <c r="T1088" t="str">
        <f t="shared" si="98"/>
        <v>video games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 s="3">
        <v>1100</v>
      </c>
      <c r="E1089" s="3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9"/>
        <v>0</v>
      </c>
      <c r="P1089" s="3">
        <f t="shared" si="96"/>
        <v>0</v>
      </c>
      <c r="Q1089" s="28">
        <f t="shared" si="100"/>
        <v>41775.505636574075</v>
      </c>
      <c r="R1089" s="28">
        <f t="shared" si="97"/>
        <v>41805.505636574067</v>
      </c>
      <c r="S1089" t="str">
        <f t="shared" si="101"/>
        <v>games</v>
      </c>
      <c r="T1089" t="str">
        <f t="shared" si="98"/>
        <v>video games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 s="3">
        <v>45000</v>
      </c>
      <c r="E1090" s="3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9"/>
        <v>0.14182977777777778</v>
      </c>
      <c r="P1090" s="3">
        <f t="shared" si="96"/>
        <v>43.41727891156463</v>
      </c>
      <c r="Q1090" s="28">
        <f t="shared" si="100"/>
        <v>41723.591053240736</v>
      </c>
      <c r="R1090" s="28">
        <f t="shared" si="97"/>
        <v>41753.591053240736</v>
      </c>
      <c r="S1090" t="str">
        <f t="shared" si="101"/>
        <v>games</v>
      </c>
      <c r="T1090" t="str">
        <f t="shared" si="98"/>
        <v>video games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 s="3">
        <v>15000</v>
      </c>
      <c r="E1091" s="3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99"/>
        <v>7.8266666666666665E-2</v>
      </c>
      <c r="P1091" s="3">
        <f t="shared" ref="P1091:P1154" si="102">IFERROR(E1091/L1091,0)</f>
        <v>23.959183673469386</v>
      </c>
      <c r="Q1091" s="28">
        <f t="shared" si="100"/>
        <v>42150.981192129628</v>
      </c>
      <c r="R1091" s="28">
        <f t="shared" ref="R1091:R1154" si="103">(I1091/86400)+25569+(-5/24)</f>
        <v>42180.981192129628</v>
      </c>
      <c r="S1091" t="str">
        <f t="shared" si="101"/>
        <v>games</v>
      </c>
      <c r="T1091" t="str">
        <f t="shared" ref="T1091:T1154" si="104">RIGHT(N1091,LEN(N1091)-FIND("/",N1091))</f>
        <v>video games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 s="3">
        <v>12999</v>
      </c>
      <c r="E1092" s="3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ref="O1092:O1155" si="105">E1092/D1092</f>
        <v>3.8464497269020693E-4</v>
      </c>
      <c r="P1092" s="3">
        <f t="shared" si="102"/>
        <v>5</v>
      </c>
      <c r="Q1092" s="28">
        <f t="shared" ref="Q1092:Q1155" si="106">(((J1092/60)/60)/24)+DATE(1970,1,1)+(-5/24)</f>
        <v>42122.977465277778</v>
      </c>
      <c r="R1092" s="28">
        <f t="shared" si="103"/>
        <v>42152.977465277778</v>
      </c>
      <c r="S1092" t="str">
        <f t="shared" ref="S1092:S1155" si="107">LEFT(N:N,FIND("/",N1092)-1)</f>
        <v>games</v>
      </c>
      <c r="T1092" t="str">
        <f t="shared" si="104"/>
        <v>video games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 s="3">
        <v>200</v>
      </c>
      <c r="E1093" s="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5"/>
        <v>0.125</v>
      </c>
      <c r="P1093" s="3">
        <f t="shared" si="102"/>
        <v>12.5</v>
      </c>
      <c r="Q1093" s="28">
        <f t="shared" si="106"/>
        <v>42440.611944444441</v>
      </c>
      <c r="R1093" s="28">
        <f t="shared" si="103"/>
        <v>42470.570277777777</v>
      </c>
      <c r="S1093" t="str">
        <f t="shared" si="107"/>
        <v>games</v>
      </c>
      <c r="T1093" t="str">
        <f t="shared" si="104"/>
        <v>video games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 s="3">
        <v>2000</v>
      </c>
      <c r="E1094" s="3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5"/>
        <v>1.0500000000000001E-2</v>
      </c>
      <c r="P1094" s="3">
        <f t="shared" si="102"/>
        <v>3</v>
      </c>
      <c r="Q1094" s="28">
        <f t="shared" si="106"/>
        <v>41249.817569444444</v>
      </c>
      <c r="R1094" s="28">
        <f t="shared" si="103"/>
        <v>41279.817569444444</v>
      </c>
      <c r="S1094" t="str">
        <f t="shared" si="107"/>
        <v>games</v>
      </c>
      <c r="T1094" t="str">
        <f t="shared" si="104"/>
        <v>video games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 s="3">
        <v>300</v>
      </c>
      <c r="E1095" s="3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5"/>
        <v>0.14083333333333334</v>
      </c>
      <c r="P1095" s="3">
        <f t="shared" si="102"/>
        <v>10.5625</v>
      </c>
      <c r="Q1095" s="28">
        <f t="shared" si="106"/>
        <v>42396.765474537031</v>
      </c>
      <c r="R1095" s="28">
        <f t="shared" si="103"/>
        <v>42411.765474537031</v>
      </c>
      <c r="S1095" t="str">
        <f t="shared" si="107"/>
        <v>games</v>
      </c>
      <c r="T1095" t="str">
        <f t="shared" si="104"/>
        <v>video games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 s="3">
        <v>18000</v>
      </c>
      <c r="E1096" s="3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5"/>
        <v>0.18300055555555556</v>
      </c>
      <c r="P1096" s="3">
        <f t="shared" si="102"/>
        <v>122.00037037037038</v>
      </c>
      <c r="Q1096" s="28">
        <f t="shared" si="106"/>
        <v>40795.505011574067</v>
      </c>
      <c r="R1096" s="28">
        <f t="shared" si="103"/>
        <v>40825.505011574074</v>
      </c>
      <c r="S1096" t="str">
        <f t="shared" si="107"/>
        <v>games</v>
      </c>
      <c r="T1096" t="str">
        <f t="shared" si="104"/>
        <v>video games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 s="3">
        <v>500000</v>
      </c>
      <c r="E1097" s="3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5"/>
        <v>5.0347999999999997E-2</v>
      </c>
      <c r="P1097" s="3">
        <f t="shared" si="102"/>
        <v>267.80851063829789</v>
      </c>
      <c r="Q1097" s="28">
        <f t="shared" si="106"/>
        <v>41486.328935185185</v>
      </c>
      <c r="R1097" s="28">
        <f t="shared" si="103"/>
        <v>41516.328935185185</v>
      </c>
      <c r="S1097" t="str">
        <f t="shared" si="107"/>
        <v>games</v>
      </c>
      <c r="T1097" t="str">
        <f t="shared" si="104"/>
        <v>video games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 s="3">
        <v>12000</v>
      </c>
      <c r="E1098" s="3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5"/>
        <v>0.17933333333333334</v>
      </c>
      <c r="P1098" s="3">
        <f t="shared" si="102"/>
        <v>74.206896551724142</v>
      </c>
      <c r="Q1098" s="28">
        <f t="shared" si="106"/>
        <v>41885.309652777774</v>
      </c>
      <c r="R1098" s="28">
        <f t="shared" si="103"/>
        <v>41915.9375</v>
      </c>
      <c r="S1098" t="str">
        <f t="shared" si="107"/>
        <v>games</v>
      </c>
      <c r="T1098" t="str">
        <f t="shared" si="104"/>
        <v>video games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 s="3">
        <v>100000</v>
      </c>
      <c r="E1099" s="3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5"/>
        <v>4.6999999999999999E-4</v>
      </c>
      <c r="P1099" s="3">
        <f t="shared" si="102"/>
        <v>6.7142857142857144</v>
      </c>
      <c r="Q1099" s="28">
        <f t="shared" si="106"/>
        <v>41660.584224537037</v>
      </c>
      <c r="R1099" s="28">
        <f t="shared" si="103"/>
        <v>41700.584224537037</v>
      </c>
      <c r="S1099" t="str">
        <f t="shared" si="107"/>
        <v>games</v>
      </c>
      <c r="T1099" t="str">
        <f t="shared" si="104"/>
        <v>video games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 s="3">
        <v>25000</v>
      </c>
      <c r="E1100" s="3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5"/>
        <v>7.2120000000000004E-2</v>
      </c>
      <c r="P1100" s="3">
        <f t="shared" si="102"/>
        <v>81.954545454545453</v>
      </c>
      <c r="Q1100" s="28">
        <f t="shared" si="106"/>
        <v>41712.554340277777</v>
      </c>
      <c r="R1100" s="28">
        <f t="shared" si="103"/>
        <v>41742.554340277777</v>
      </c>
      <c r="S1100" t="str">
        <f t="shared" si="107"/>
        <v>games</v>
      </c>
      <c r="T1100" t="str">
        <f t="shared" si="104"/>
        <v>video games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 s="3">
        <v>5000</v>
      </c>
      <c r="E1101" s="3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5"/>
        <v>5.0000000000000001E-3</v>
      </c>
      <c r="P1101" s="3">
        <f t="shared" si="102"/>
        <v>25</v>
      </c>
      <c r="Q1101" s="28">
        <f t="shared" si="106"/>
        <v>42107.628101851849</v>
      </c>
      <c r="R1101" s="28">
        <f t="shared" si="103"/>
        <v>42137.628101851849</v>
      </c>
      <c r="S1101" t="str">
        <f t="shared" si="107"/>
        <v>games</v>
      </c>
      <c r="T1101" t="str">
        <f t="shared" si="104"/>
        <v>video games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 s="3">
        <v>4000</v>
      </c>
      <c r="E1102" s="3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5"/>
        <v>2.5000000000000001E-2</v>
      </c>
      <c r="P1102" s="3">
        <f t="shared" si="102"/>
        <v>10</v>
      </c>
      <c r="Q1102" s="28">
        <f t="shared" si="106"/>
        <v>42383.902442129627</v>
      </c>
      <c r="R1102" s="28">
        <f t="shared" si="103"/>
        <v>42413.902442129627</v>
      </c>
      <c r="S1102" t="str">
        <f t="shared" si="107"/>
        <v>games</v>
      </c>
      <c r="T1102" t="str">
        <f t="shared" si="104"/>
        <v>video games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 s="3">
        <v>100000</v>
      </c>
      <c r="E1103" s="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5"/>
        <v>4.0999999999999999E-4</v>
      </c>
      <c r="P1103" s="3">
        <f t="shared" si="102"/>
        <v>6.833333333333333</v>
      </c>
      <c r="Q1103" s="28">
        <f t="shared" si="106"/>
        <v>42538.564097222225</v>
      </c>
      <c r="R1103" s="28">
        <f t="shared" si="103"/>
        <v>42565.549999999996</v>
      </c>
      <c r="S1103" t="str">
        <f t="shared" si="107"/>
        <v>games</v>
      </c>
      <c r="T1103" t="str">
        <f t="shared" si="104"/>
        <v>video games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 s="3">
        <v>8000</v>
      </c>
      <c r="E1104" s="3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5"/>
        <v>5.3124999999999999E-2</v>
      </c>
      <c r="P1104" s="3">
        <f t="shared" si="102"/>
        <v>17.708333333333332</v>
      </c>
      <c r="Q1104" s="28">
        <f t="shared" si="106"/>
        <v>41576.837094907409</v>
      </c>
      <c r="R1104" s="28">
        <f t="shared" si="103"/>
        <v>41617.040972222218</v>
      </c>
      <c r="S1104" t="str">
        <f t="shared" si="107"/>
        <v>games</v>
      </c>
      <c r="T1104" t="str">
        <f t="shared" si="104"/>
        <v>video games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 s="3">
        <v>15000</v>
      </c>
      <c r="E1105" s="3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5"/>
        <v>1.6199999999999999E-2</v>
      </c>
      <c r="P1105" s="3">
        <f t="shared" si="102"/>
        <v>16.2</v>
      </c>
      <c r="Q1105" s="28">
        <f t="shared" si="106"/>
        <v>42479.013773148145</v>
      </c>
      <c r="R1105" s="28">
        <f t="shared" si="103"/>
        <v>42539.013773148145</v>
      </c>
      <c r="S1105" t="str">
        <f t="shared" si="107"/>
        <v>games</v>
      </c>
      <c r="T1105" t="str">
        <f t="shared" si="104"/>
        <v>video games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 s="3">
        <v>60000</v>
      </c>
      <c r="E1106" s="3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5"/>
        <v>4.9516666666666667E-2</v>
      </c>
      <c r="P1106" s="3">
        <f t="shared" si="102"/>
        <v>80.297297297297291</v>
      </c>
      <c r="Q1106" s="28">
        <f t="shared" si="106"/>
        <v>41771.201631944445</v>
      </c>
      <c r="R1106" s="28">
        <f t="shared" si="103"/>
        <v>41801.201631944445</v>
      </c>
      <c r="S1106" t="str">
        <f t="shared" si="107"/>
        <v>games</v>
      </c>
      <c r="T1106" t="str">
        <f t="shared" si="104"/>
        <v>video games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 s="3">
        <v>900000</v>
      </c>
      <c r="E1107" s="3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5"/>
        <v>1.5900000000000001E-3</v>
      </c>
      <c r="P1107" s="3">
        <f t="shared" si="102"/>
        <v>71.55</v>
      </c>
      <c r="Q1107" s="28">
        <f t="shared" si="106"/>
        <v>41691.927395833329</v>
      </c>
      <c r="R1107" s="28">
        <f t="shared" si="103"/>
        <v>41721.885729166665</v>
      </c>
      <c r="S1107" t="str">
        <f t="shared" si="107"/>
        <v>games</v>
      </c>
      <c r="T1107" t="str">
        <f t="shared" si="104"/>
        <v>video games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 s="3">
        <v>400</v>
      </c>
      <c r="E1108" s="3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5"/>
        <v>0.41249999999999998</v>
      </c>
      <c r="P1108" s="3">
        <f t="shared" si="102"/>
        <v>23.571428571428573</v>
      </c>
      <c r="Q1108" s="28">
        <f t="shared" si="106"/>
        <v>40973.532118055555</v>
      </c>
      <c r="R1108" s="28">
        <f t="shared" si="103"/>
        <v>41003.490451388883</v>
      </c>
      <c r="S1108" t="str">
        <f t="shared" si="107"/>
        <v>games</v>
      </c>
      <c r="T1108" t="str">
        <f t="shared" si="104"/>
        <v>video games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 s="3">
        <v>10000</v>
      </c>
      <c r="E1109" s="3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5"/>
        <v>0</v>
      </c>
      <c r="P1109" s="3">
        <f t="shared" si="102"/>
        <v>0</v>
      </c>
      <c r="Q1109" s="28">
        <f t="shared" si="106"/>
        <v>41813.653055555551</v>
      </c>
      <c r="R1109" s="28">
        <f t="shared" si="103"/>
        <v>41843.653055555551</v>
      </c>
      <c r="S1109" t="str">
        <f t="shared" si="107"/>
        <v>games</v>
      </c>
      <c r="T1109" t="str">
        <f t="shared" si="104"/>
        <v>video games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 s="3">
        <v>25000</v>
      </c>
      <c r="E1110" s="3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5"/>
        <v>2.93E-2</v>
      </c>
      <c r="P1110" s="3">
        <f t="shared" si="102"/>
        <v>34.88095238095238</v>
      </c>
      <c r="Q1110" s="28">
        <f t="shared" si="106"/>
        <v>40952.42864583333</v>
      </c>
      <c r="R1110" s="28">
        <f t="shared" si="103"/>
        <v>41012.386979166666</v>
      </c>
      <c r="S1110" t="str">
        <f t="shared" si="107"/>
        <v>games</v>
      </c>
      <c r="T1110" t="str">
        <f t="shared" si="104"/>
        <v>video games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 s="3">
        <v>10000</v>
      </c>
      <c r="E1111" s="3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5"/>
        <v>4.4999999999999997E-3</v>
      </c>
      <c r="P1111" s="3">
        <f t="shared" si="102"/>
        <v>15</v>
      </c>
      <c r="Q1111" s="28">
        <f t="shared" si="106"/>
        <v>42662.543865740743</v>
      </c>
      <c r="R1111" s="28">
        <f t="shared" si="103"/>
        <v>42692.5855324074</v>
      </c>
      <c r="S1111" t="str">
        <f t="shared" si="107"/>
        <v>games</v>
      </c>
      <c r="T1111" t="str">
        <f t="shared" si="104"/>
        <v>video games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 s="3">
        <v>50000</v>
      </c>
      <c r="E1112" s="3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5"/>
        <v>5.1000000000000004E-3</v>
      </c>
      <c r="P1112" s="3">
        <f t="shared" si="102"/>
        <v>23.181818181818183</v>
      </c>
      <c r="Q1112" s="28">
        <f t="shared" si="106"/>
        <v>41220.72479166666</v>
      </c>
      <c r="R1112" s="28">
        <f t="shared" si="103"/>
        <v>41250.72479166666</v>
      </c>
      <c r="S1112" t="str">
        <f t="shared" si="107"/>
        <v>games</v>
      </c>
      <c r="T1112" t="str">
        <f t="shared" si="104"/>
        <v>video games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 s="3">
        <v>2500</v>
      </c>
      <c r="E1113" s="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5"/>
        <v>4.0000000000000002E-4</v>
      </c>
      <c r="P1113" s="3">
        <f t="shared" si="102"/>
        <v>1</v>
      </c>
      <c r="Q1113" s="28">
        <f t="shared" si="106"/>
        <v>42346.995254629634</v>
      </c>
      <c r="R1113" s="28">
        <f t="shared" si="103"/>
        <v>42376.995254629626</v>
      </c>
      <c r="S1113" t="str">
        <f t="shared" si="107"/>
        <v>games</v>
      </c>
      <c r="T1113" t="str">
        <f t="shared" si="104"/>
        <v>video games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 s="3">
        <v>88000</v>
      </c>
      <c r="E1114" s="3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5"/>
        <v>0.35537409090909089</v>
      </c>
      <c r="P1114" s="3">
        <f t="shared" si="102"/>
        <v>100.23371794871794</v>
      </c>
      <c r="Q1114" s="28">
        <f t="shared" si="106"/>
        <v>41963.551053240742</v>
      </c>
      <c r="R1114" s="28">
        <f t="shared" si="103"/>
        <v>42023.145833333336</v>
      </c>
      <c r="S1114" t="str">
        <f t="shared" si="107"/>
        <v>games</v>
      </c>
      <c r="T1114" t="str">
        <f t="shared" si="104"/>
        <v>video games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 s="3">
        <v>1000</v>
      </c>
      <c r="E1115" s="3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5"/>
        <v>5.0000000000000001E-3</v>
      </c>
      <c r="P1115" s="3">
        <f t="shared" si="102"/>
        <v>5</v>
      </c>
      <c r="Q1115" s="28">
        <f t="shared" si="106"/>
        <v>41835.768749999996</v>
      </c>
      <c r="R1115" s="28">
        <f t="shared" si="103"/>
        <v>41865.768749999996</v>
      </c>
      <c r="S1115" t="str">
        <f t="shared" si="107"/>
        <v>games</v>
      </c>
      <c r="T1115" t="str">
        <f t="shared" si="104"/>
        <v>video games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 s="3">
        <v>6000</v>
      </c>
      <c r="E1116" s="3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5"/>
        <v>1.6666666666666668E-3</v>
      </c>
      <c r="P1116" s="3">
        <f t="shared" si="102"/>
        <v>3.3333333333333335</v>
      </c>
      <c r="Q1116" s="28">
        <f t="shared" si="106"/>
        <v>41526.13758101852</v>
      </c>
      <c r="R1116" s="28">
        <f t="shared" si="103"/>
        <v>41556.13758101852</v>
      </c>
      <c r="S1116" t="str">
        <f t="shared" si="107"/>
        <v>games</v>
      </c>
      <c r="T1116" t="str">
        <f t="shared" si="104"/>
        <v>video games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 s="3">
        <v>40000</v>
      </c>
      <c r="E1117" s="3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5"/>
        <v>1.325E-3</v>
      </c>
      <c r="P1117" s="3">
        <f t="shared" si="102"/>
        <v>13.25</v>
      </c>
      <c r="Q1117" s="28">
        <f t="shared" si="106"/>
        <v>42429.487210648142</v>
      </c>
      <c r="R1117" s="28">
        <f t="shared" si="103"/>
        <v>42459.445543981477</v>
      </c>
      <c r="S1117" t="str">
        <f t="shared" si="107"/>
        <v>games</v>
      </c>
      <c r="T1117" t="str">
        <f t="shared" si="104"/>
        <v>video games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 s="3">
        <v>500000</v>
      </c>
      <c r="E1118" s="3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5"/>
        <v>3.5704000000000004E-4</v>
      </c>
      <c r="P1118" s="3">
        <f t="shared" si="102"/>
        <v>17.852</v>
      </c>
      <c r="Q1118" s="28">
        <f t="shared" si="106"/>
        <v>41009.638981481476</v>
      </c>
      <c r="R1118" s="28">
        <f t="shared" si="103"/>
        <v>41069.638981481483</v>
      </c>
      <c r="S1118" t="str">
        <f t="shared" si="107"/>
        <v>games</v>
      </c>
      <c r="T1118" t="str">
        <f t="shared" si="104"/>
        <v>video games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 s="3">
        <v>1000</v>
      </c>
      <c r="E1119" s="3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5"/>
        <v>8.3000000000000004E-2</v>
      </c>
      <c r="P1119" s="3">
        <f t="shared" si="102"/>
        <v>10.375</v>
      </c>
      <c r="Q1119" s="28">
        <f t="shared" si="106"/>
        <v>42333.390196759261</v>
      </c>
      <c r="R1119" s="28">
        <f t="shared" si="103"/>
        <v>42363.390196759261</v>
      </c>
      <c r="S1119" t="str">
        <f t="shared" si="107"/>
        <v>games</v>
      </c>
      <c r="T1119" t="str">
        <f t="shared" si="104"/>
        <v>video games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 s="3">
        <v>4500</v>
      </c>
      <c r="E1120" s="3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5"/>
        <v>2.4222222222222221E-2</v>
      </c>
      <c r="P1120" s="3">
        <f t="shared" si="102"/>
        <v>36.333333333333336</v>
      </c>
      <c r="Q1120" s="28">
        <f t="shared" si="106"/>
        <v>41703.958090277774</v>
      </c>
      <c r="R1120" s="28">
        <f t="shared" si="103"/>
        <v>41733.91642361111</v>
      </c>
      <c r="S1120" t="str">
        <f t="shared" si="107"/>
        <v>games</v>
      </c>
      <c r="T1120" t="str">
        <f t="shared" si="104"/>
        <v>video games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 s="3">
        <v>2100</v>
      </c>
      <c r="E1121" s="3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5"/>
        <v>2.3809523809523812E-3</v>
      </c>
      <c r="P1121" s="3">
        <f t="shared" si="102"/>
        <v>5</v>
      </c>
      <c r="Q1121" s="28">
        <f t="shared" si="106"/>
        <v>41722.584074074075</v>
      </c>
      <c r="R1121" s="28">
        <f t="shared" si="103"/>
        <v>41735.584074074075</v>
      </c>
      <c r="S1121" t="str">
        <f t="shared" si="107"/>
        <v>games</v>
      </c>
      <c r="T1121" t="str">
        <f t="shared" si="104"/>
        <v>video games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 s="3">
        <v>25000</v>
      </c>
      <c r="E1122" s="3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5"/>
        <v>0</v>
      </c>
      <c r="P1122" s="3">
        <f t="shared" si="102"/>
        <v>0</v>
      </c>
      <c r="Q1122" s="28">
        <f t="shared" si="106"/>
        <v>40799.664351851847</v>
      </c>
      <c r="R1122" s="28">
        <f t="shared" si="103"/>
        <v>40844.664351851847</v>
      </c>
      <c r="S1122" t="str">
        <f t="shared" si="107"/>
        <v>games</v>
      </c>
      <c r="T1122" t="str">
        <f t="shared" si="104"/>
        <v>video games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 s="3">
        <v>250000</v>
      </c>
      <c r="E1123" s="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5"/>
        <v>1.16E-4</v>
      </c>
      <c r="P1123" s="3">
        <f t="shared" si="102"/>
        <v>5.8</v>
      </c>
      <c r="Q1123" s="28">
        <f t="shared" si="106"/>
        <v>42412.72587962963</v>
      </c>
      <c r="R1123" s="28">
        <f t="shared" si="103"/>
        <v>42442.684212962959</v>
      </c>
      <c r="S1123" t="str">
        <f t="shared" si="107"/>
        <v>games</v>
      </c>
      <c r="T1123" t="str">
        <f t="shared" si="104"/>
        <v>video games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 s="3">
        <v>3200</v>
      </c>
      <c r="E1124" s="3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5"/>
        <v>0</v>
      </c>
      <c r="P1124" s="3">
        <f t="shared" si="102"/>
        <v>0</v>
      </c>
      <c r="Q1124" s="28">
        <f t="shared" si="106"/>
        <v>41410.495659722219</v>
      </c>
      <c r="R1124" s="28">
        <f t="shared" si="103"/>
        <v>41424.495659722219</v>
      </c>
      <c r="S1124" t="str">
        <f t="shared" si="107"/>
        <v>games</v>
      </c>
      <c r="T1124" t="str">
        <f t="shared" si="104"/>
        <v>video games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 s="3">
        <v>5000</v>
      </c>
      <c r="E1125" s="3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5"/>
        <v>2.2000000000000001E-3</v>
      </c>
      <c r="P1125" s="3">
        <f t="shared" si="102"/>
        <v>3.6666666666666665</v>
      </c>
      <c r="Q1125" s="28">
        <f t="shared" si="106"/>
        <v>41718.315370370365</v>
      </c>
      <c r="R1125" s="28">
        <f t="shared" si="103"/>
        <v>41748.315370370365</v>
      </c>
      <c r="S1125" t="str">
        <f t="shared" si="107"/>
        <v>games</v>
      </c>
      <c r="T1125" t="str">
        <f t="shared" si="104"/>
        <v>video games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 s="3">
        <v>90000</v>
      </c>
      <c r="E1126" s="3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5"/>
        <v>4.7222222222222223E-3</v>
      </c>
      <c r="P1126" s="3">
        <f t="shared" si="102"/>
        <v>60.714285714285715</v>
      </c>
      <c r="Q1126" s="28">
        <f t="shared" si="106"/>
        <v>42094.458923611113</v>
      </c>
      <c r="R1126" s="28">
        <f t="shared" si="103"/>
        <v>42124.458923611113</v>
      </c>
      <c r="S1126" t="str">
        <f t="shared" si="107"/>
        <v>games</v>
      </c>
      <c r="T1126" t="str">
        <f t="shared" si="104"/>
        <v>mobile games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 s="3">
        <v>3000</v>
      </c>
      <c r="E1127" s="3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5"/>
        <v>0</v>
      </c>
      <c r="P1127" s="3">
        <f t="shared" si="102"/>
        <v>0</v>
      </c>
      <c r="Q1127" s="28">
        <f t="shared" si="106"/>
        <v>42212.415856481479</v>
      </c>
      <c r="R1127" s="28">
        <f t="shared" si="103"/>
        <v>42272.415856481479</v>
      </c>
      <c r="S1127" t="str">
        <f t="shared" si="107"/>
        <v>games</v>
      </c>
      <c r="T1127" t="str">
        <f t="shared" si="104"/>
        <v>mobile games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 s="3">
        <v>2000</v>
      </c>
      <c r="E1128" s="3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5"/>
        <v>5.0000000000000001E-3</v>
      </c>
      <c r="P1128" s="3">
        <f t="shared" si="102"/>
        <v>5</v>
      </c>
      <c r="Q1128" s="28">
        <f t="shared" si="106"/>
        <v>42535.11914351851</v>
      </c>
      <c r="R1128" s="28">
        <f t="shared" si="103"/>
        <v>42565.119143518517</v>
      </c>
      <c r="S1128" t="str">
        <f t="shared" si="107"/>
        <v>games</v>
      </c>
      <c r="T1128" t="str">
        <f t="shared" si="104"/>
        <v>mobile games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 s="3">
        <v>35000</v>
      </c>
      <c r="E1129" s="3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5"/>
        <v>1.6714285714285713E-2</v>
      </c>
      <c r="P1129" s="3">
        <f t="shared" si="102"/>
        <v>25.434782608695652</v>
      </c>
      <c r="Q1129" s="28">
        <f t="shared" si="106"/>
        <v>41926.645833333328</v>
      </c>
      <c r="R1129" s="28">
        <f t="shared" si="103"/>
        <v>41957.687499999993</v>
      </c>
      <c r="S1129" t="str">
        <f t="shared" si="107"/>
        <v>games</v>
      </c>
      <c r="T1129" t="str">
        <f t="shared" si="104"/>
        <v>mobile games</v>
      </c>
    </row>
    <row r="1130" spans="1:20" x14ac:dyDescent="0.25">
      <c r="A1130">
        <v>1128</v>
      </c>
      <c r="B1130" s="1" t="s">
        <v>1129</v>
      </c>
      <c r="C1130" s="1" t="s">
        <v>5238</v>
      </c>
      <c r="D1130" s="3">
        <v>1000</v>
      </c>
      <c r="E1130" s="3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5"/>
        <v>1E-3</v>
      </c>
      <c r="P1130" s="3">
        <f t="shared" si="102"/>
        <v>1</v>
      </c>
      <c r="Q1130" s="28">
        <f t="shared" si="106"/>
        <v>41828.441168981481</v>
      </c>
      <c r="R1130" s="28">
        <f t="shared" si="103"/>
        <v>41858.441168981481</v>
      </c>
      <c r="S1130" t="str">
        <f t="shared" si="107"/>
        <v>games</v>
      </c>
      <c r="T1130" t="str">
        <f t="shared" si="104"/>
        <v>mobile games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 s="3">
        <v>20000</v>
      </c>
      <c r="E1131" s="3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5"/>
        <v>1.0499999999999999E-3</v>
      </c>
      <c r="P1131" s="3">
        <f t="shared" si="102"/>
        <v>10.5</v>
      </c>
      <c r="Q1131" s="28">
        <f t="shared" si="106"/>
        <v>42496.056631944441</v>
      </c>
      <c r="R1131" s="28">
        <f t="shared" si="103"/>
        <v>42526.056631944441</v>
      </c>
      <c r="S1131" t="str">
        <f t="shared" si="107"/>
        <v>games</v>
      </c>
      <c r="T1131" t="str">
        <f t="shared" si="104"/>
        <v>mobile games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 s="3">
        <v>5000</v>
      </c>
      <c r="E1132" s="3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5"/>
        <v>2.2000000000000001E-3</v>
      </c>
      <c r="P1132" s="3">
        <f t="shared" si="102"/>
        <v>3.6666666666666665</v>
      </c>
      <c r="Q1132" s="28">
        <f t="shared" si="106"/>
        <v>41908.788194444445</v>
      </c>
      <c r="R1132" s="28">
        <f t="shared" si="103"/>
        <v>41968.829861111109</v>
      </c>
      <c r="S1132" t="str">
        <f t="shared" si="107"/>
        <v>games</v>
      </c>
      <c r="T1132" t="str">
        <f t="shared" si="104"/>
        <v>mobile games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 s="3">
        <v>40000</v>
      </c>
      <c r="E1133" s="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5"/>
        <v>0</v>
      </c>
      <c r="P1133" s="3">
        <f t="shared" si="102"/>
        <v>0</v>
      </c>
      <c r="Q1133" s="28">
        <f t="shared" si="106"/>
        <v>42332.699861111112</v>
      </c>
      <c r="R1133" s="28">
        <f t="shared" si="103"/>
        <v>42362.699861111112</v>
      </c>
      <c r="S1133" t="str">
        <f t="shared" si="107"/>
        <v>games</v>
      </c>
      <c r="T1133" t="str">
        <f t="shared" si="104"/>
        <v>mobile games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 s="3">
        <v>10000</v>
      </c>
      <c r="E1134" s="3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5"/>
        <v>0.14380000000000001</v>
      </c>
      <c r="P1134" s="3">
        <f t="shared" si="102"/>
        <v>110.61538461538461</v>
      </c>
      <c r="Q1134" s="28">
        <f t="shared" si="106"/>
        <v>42705.907071759262</v>
      </c>
      <c r="R1134" s="28">
        <f t="shared" si="103"/>
        <v>42735.907071759262</v>
      </c>
      <c r="S1134" t="str">
        <f t="shared" si="107"/>
        <v>games</v>
      </c>
      <c r="T1134" t="str">
        <f t="shared" si="104"/>
        <v>mobile games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 s="3">
        <v>3000</v>
      </c>
      <c r="E1135" s="3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5"/>
        <v>6.6666666666666671E-3</v>
      </c>
      <c r="P1135" s="3">
        <f t="shared" si="102"/>
        <v>20</v>
      </c>
      <c r="Q1135" s="28">
        <f t="shared" si="106"/>
        <v>41821.198854166665</v>
      </c>
      <c r="R1135" s="28">
        <f t="shared" si="103"/>
        <v>41851.198854166665</v>
      </c>
      <c r="S1135" t="str">
        <f t="shared" si="107"/>
        <v>games</v>
      </c>
      <c r="T1135" t="str">
        <f t="shared" si="104"/>
        <v>mobile games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 s="3">
        <v>25000</v>
      </c>
      <c r="E1136" s="3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5"/>
        <v>4.0000000000000003E-5</v>
      </c>
      <c r="P1136" s="3">
        <f t="shared" si="102"/>
        <v>1</v>
      </c>
      <c r="Q1136" s="28">
        <f t="shared" si="106"/>
        <v>41958.07671296296</v>
      </c>
      <c r="R1136" s="28">
        <f t="shared" si="103"/>
        <v>41971.981249999997</v>
      </c>
      <c r="S1136" t="str">
        <f t="shared" si="107"/>
        <v>games</v>
      </c>
      <c r="T1136" t="str">
        <f t="shared" si="104"/>
        <v>mobile games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 s="3">
        <v>1000</v>
      </c>
      <c r="E1137" s="3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5"/>
        <v>0.05</v>
      </c>
      <c r="P1137" s="3">
        <f t="shared" si="102"/>
        <v>50</v>
      </c>
      <c r="Q1137" s="28">
        <f t="shared" si="106"/>
        <v>42558.781180555547</v>
      </c>
      <c r="R1137" s="28">
        <f t="shared" si="103"/>
        <v>42588.781180555554</v>
      </c>
      <c r="S1137" t="str">
        <f t="shared" si="107"/>
        <v>games</v>
      </c>
      <c r="T1137" t="str">
        <f t="shared" si="104"/>
        <v>mobile games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 s="3">
        <v>4190</v>
      </c>
      <c r="E1138" s="3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5"/>
        <v>6.4439140811455853E-2</v>
      </c>
      <c r="P1138" s="3">
        <f t="shared" si="102"/>
        <v>45</v>
      </c>
      <c r="Q1138" s="28">
        <f t="shared" si="106"/>
        <v>42327.463298611103</v>
      </c>
      <c r="R1138" s="28">
        <f t="shared" si="103"/>
        <v>42357.46329861111</v>
      </c>
      <c r="S1138" t="str">
        <f t="shared" si="107"/>
        <v>games</v>
      </c>
      <c r="T1138" t="str">
        <f t="shared" si="104"/>
        <v>mobile games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 s="3">
        <v>25000</v>
      </c>
      <c r="E1139" s="3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5"/>
        <v>0.39500000000000002</v>
      </c>
      <c r="P1139" s="3">
        <f t="shared" si="102"/>
        <v>253.2051282051282</v>
      </c>
      <c r="Q1139" s="28">
        <f t="shared" si="106"/>
        <v>42453.611354166664</v>
      </c>
      <c r="R1139" s="28">
        <f t="shared" si="103"/>
        <v>42483.611354166664</v>
      </c>
      <c r="S1139" t="str">
        <f t="shared" si="107"/>
        <v>games</v>
      </c>
      <c r="T1139" t="str">
        <f t="shared" si="104"/>
        <v>mobile games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 s="3">
        <v>35000</v>
      </c>
      <c r="E1140" s="3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5"/>
        <v>3.5714285714285713E-3</v>
      </c>
      <c r="P1140" s="3">
        <f t="shared" si="102"/>
        <v>31.25</v>
      </c>
      <c r="Q1140" s="28">
        <f t="shared" si="106"/>
        <v>42736.698275462964</v>
      </c>
      <c r="R1140" s="28">
        <f t="shared" si="103"/>
        <v>42756.698275462964</v>
      </c>
      <c r="S1140" t="str">
        <f t="shared" si="107"/>
        <v>games</v>
      </c>
      <c r="T1140" t="str">
        <f t="shared" si="104"/>
        <v>mobile games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 s="3">
        <v>8000</v>
      </c>
      <c r="E1141" s="3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5"/>
        <v>6.2500000000000001E-4</v>
      </c>
      <c r="P1141" s="3">
        <f t="shared" si="102"/>
        <v>5</v>
      </c>
      <c r="Q1141" s="28">
        <f t="shared" si="106"/>
        <v>41975.139189814807</v>
      </c>
      <c r="R1141" s="28">
        <f t="shared" si="103"/>
        <v>42005.139189814814</v>
      </c>
      <c r="S1141" t="str">
        <f t="shared" si="107"/>
        <v>games</v>
      </c>
      <c r="T1141" t="str">
        <f t="shared" si="104"/>
        <v>mobile games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 s="3">
        <v>5000</v>
      </c>
      <c r="E1142" s="3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5"/>
        <v>0</v>
      </c>
      <c r="P1142" s="3">
        <f t="shared" si="102"/>
        <v>0</v>
      </c>
      <c r="Q1142" s="28">
        <f t="shared" si="106"/>
        <v>42192.253715277773</v>
      </c>
      <c r="R1142" s="28">
        <f t="shared" si="103"/>
        <v>42222.253715277773</v>
      </c>
      <c r="S1142" t="str">
        <f t="shared" si="107"/>
        <v>games</v>
      </c>
      <c r="T1142" t="str">
        <f t="shared" si="104"/>
        <v>mobile games</v>
      </c>
    </row>
    <row r="1143" spans="1:20" x14ac:dyDescent="0.25">
      <c r="A1143">
        <v>1141</v>
      </c>
      <c r="B1143" s="1" t="s">
        <v>1142</v>
      </c>
      <c r="C1143" s="1" t="s">
        <v>5251</v>
      </c>
      <c r="D1143" s="3">
        <v>500</v>
      </c>
      <c r="E1143" s="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5"/>
        <v>0</v>
      </c>
      <c r="P1143" s="3">
        <f t="shared" si="102"/>
        <v>0</v>
      </c>
      <c r="Q1143" s="28">
        <f t="shared" si="106"/>
        <v>42164.491319444445</v>
      </c>
      <c r="R1143" s="28">
        <f t="shared" si="103"/>
        <v>42194.491319444445</v>
      </c>
      <c r="S1143" t="str">
        <f t="shared" si="107"/>
        <v>games</v>
      </c>
      <c r="T1143" t="str">
        <f t="shared" si="104"/>
        <v>mobile games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 s="3">
        <v>4000</v>
      </c>
      <c r="E1144" s="3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5"/>
        <v>0</v>
      </c>
      <c r="P1144" s="3">
        <f t="shared" si="102"/>
        <v>0</v>
      </c>
      <c r="Q1144" s="28">
        <f t="shared" si="106"/>
        <v>42021.797766203708</v>
      </c>
      <c r="R1144" s="28">
        <f t="shared" si="103"/>
        <v>42051.797766203701</v>
      </c>
      <c r="S1144" t="str">
        <f t="shared" si="107"/>
        <v>games</v>
      </c>
      <c r="T1144" t="str">
        <f t="shared" si="104"/>
        <v>mobile games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 s="3">
        <v>45000</v>
      </c>
      <c r="E1145" s="3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5"/>
        <v>4.1333333333333335E-3</v>
      </c>
      <c r="P1145" s="3">
        <f t="shared" si="102"/>
        <v>23.25</v>
      </c>
      <c r="Q1145" s="28">
        <f t="shared" si="106"/>
        <v>42324.985254629624</v>
      </c>
      <c r="R1145" s="28">
        <f t="shared" si="103"/>
        <v>42354.985254629624</v>
      </c>
      <c r="S1145" t="str">
        <f t="shared" si="107"/>
        <v>games</v>
      </c>
      <c r="T1145" t="str">
        <f t="shared" si="104"/>
        <v>mobile games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 s="3">
        <v>9300</v>
      </c>
      <c r="E1146" s="3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5"/>
        <v>0</v>
      </c>
      <c r="P1146" s="3">
        <f t="shared" si="102"/>
        <v>0</v>
      </c>
      <c r="Q1146" s="28">
        <f t="shared" si="106"/>
        <v>42092.973611111105</v>
      </c>
      <c r="R1146" s="28">
        <f t="shared" si="103"/>
        <v>42122.973611111105</v>
      </c>
      <c r="S1146" t="str">
        <f t="shared" si="107"/>
        <v>food</v>
      </c>
      <c r="T1146" t="str">
        <f t="shared" si="104"/>
        <v>food trucks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 s="3">
        <v>80000</v>
      </c>
      <c r="E1147" s="3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5"/>
        <v>1.25E-3</v>
      </c>
      <c r="P1147" s="3">
        <f t="shared" si="102"/>
        <v>100</v>
      </c>
      <c r="Q1147" s="28">
        <f t="shared" si="106"/>
        <v>41854.539259259262</v>
      </c>
      <c r="R1147" s="28">
        <f t="shared" si="103"/>
        <v>41914.539259259254</v>
      </c>
      <c r="S1147" t="str">
        <f t="shared" si="107"/>
        <v>food</v>
      </c>
      <c r="T1147" t="str">
        <f t="shared" si="104"/>
        <v>food trucks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 s="3">
        <v>6000</v>
      </c>
      <c r="E1148" s="3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5"/>
        <v>8.8333333333333333E-2</v>
      </c>
      <c r="P1148" s="3">
        <f t="shared" si="102"/>
        <v>44.166666666666664</v>
      </c>
      <c r="Q1148" s="28">
        <f t="shared" si="106"/>
        <v>41723.745057870365</v>
      </c>
      <c r="R1148" s="28">
        <f t="shared" si="103"/>
        <v>41761.745057870365</v>
      </c>
      <c r="S1148" t="str">
        <f t="shared" si="107"/>
        <v>food</v>
      </c>
      <c r="T1148" t="str">
        <f t="shared" si="104"/>
        <v>food trucks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 s="3">
        <v>25000</v>
      </c>
      <c r="E1149" s="3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5"/>
        <v>0</v>
      </c>
      <c r="P1149" s="3">
        <f t="shared" si="102"/>
        <v>0</v>
      </c>
      <c r="Q1149" s="28">
        <f t="shared" si="106"/>
        <v>41871.763692129629</v>
      </c>
      <c r="R1149" s="28">
        <f t="shared" si="103"/>
        <v>41931.763692129629</v>
      </c>
      <c r="S1149" t="str">
        <f t="shared" si="107"/>
        <v>food</v>
      </c>
      <c r="T1149" t="str">
        <f t="shared" si="104"/>
        <v>food trucks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 s="3">
        <v>15000</v>
      </c>
      <c r="E1150" s="3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5"/>
        <v>4.8666666666666667E-3</v>
      </c>
      <c r="P1150" s="3">
        <f t="shared" si="102"/>
        <v>24.333333333333332</v>
      </c>
      <c r="Q1150" s="28">
        <f t="shared" si="106"/>
        <v>42674.962743055548</v>
      </c>
      <c r="R1150" s="28">
        <f t="shared" si="103"/>
        <v>42705.00440972222</v>
      </c>
      <c r="S1150" t="str">
        <f t="shared" si="107"/>
        <v>food</v>
      </c>
      <c r="T1150" t="str">
        <f t="shared" si="104"/>
        <v>food trucks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 s="3">
        <v>50000</v>
      </c>
      <c r="E1151" s="3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5"/>
        <v>1.5E-3</v>
      </c>
      <c r="P1151" s="3">
        <f t="shared" si="102"/>
        <v>37.5</v>
      </c>
      <c r="Q1151" s="28">
        <f t="shared" si="106"/>
        <v>42507.501921296294</v>
      </c>
      <c r="R1151" s="28">
        <f t="shared" si="103"/>
        <v>42537.501921296294</v>
      </c>
      <c r="S1151" t="str">
        <f t="shared" si="107"/>
        <v>food</v>
      </c>
      <c r="T1151" t="str">
        <f t="shared" si="104"/>
        <v>food trucks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 s="3">
        <v>2500</v>
      </c>
      <c r="E1152" s="3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5"/>
        <v>0.1008</v>
      </c>
      <c r="P1152" s="3">
        <f t="shared" si="102"/>
        <v>42</v>
      </c>
      <c r="Q1152" s="28">
        <f t="shared" si="106"/>
        <v>42317.74623842592</v>
      </c>
      <c r="R1152" s="28">
        <f t="shared" si="103"/>
        <v>42377.74623842592</v>
      </c>
      <c r="S1152" t="str">
        <f t="shared" si="107"/>
        <v>food</v>
      </c>
      <c r="T1152" t="str">
        <f t="shared" si="104"/>
        <v>food trucks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 s="3">
        <v>25000</v>
      </c>
      <c r="E1153" s="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5"/>
        <v>0</v>
      </c>
      <c r="P1153" s="3">
        <f t="shared" si="102"/>
        <v>0</v>
      </c>
      <c r="Q1153" s="28">
        <f t="shared" si="106"/>
        <v>42223.894247685181</v>
      </c>
      <c r="R1153" s="28">
        <f t="shared" si="103"/>
        <v>42253.894247685188</v>
      </c>
      <c r="S1153" t="str">
        <f t="shared" si="107"/>
        <v>food</v>
      </c>
      <c r="T1153" t="str">
        <f t="shared" si="104"/>
        <v>food trucks</v>
      </c>
    </row>
    <row r="1154" spans="1:20" x14ac:dyDescent="0.25">
      <c r="A1154">
        <v>1152</v>
      </c>
      <c r="B1154" s="1" t="s">
        <v>1153</v>
      </c>
      <c r="C1154" s="1" t="s">
        <v>5262</v>
      </c>
      <c r="D1154" s="3">
        <v>16000</v>
      </c>
      <c r="E1154" s="3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5"/>
        <v>5.6937500000000002E-2</v>
      </c>
      <c r="P1154" s="3">
        <f t="shared" si="102"/>
        <v>60.733333333333334</v>
      </c>
      <c r="Q1154" s="28">
        <f t="shared" si="106"/>
        <v>42109.501296296294</v>
      </c>
      <c r="R1154" s="28">
        <f t="shared" si="103"/>
        <v>42139.501296296294</v>
      </c>
      <c r="S1154" t="str">
        <f t="shared" si="107"/>
        <v>food</v>
      </c>
      <c r="T1154" t="str">
        <f t="shared" si="104"/>
        <v>food trucks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 s="3">
        <v>8000</v>
      </c>
      <c r="E1155" s="3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105"/>
        <v>6.2500000000000003E-3</v>
      </c>
      <c r="P1155" s="3">
        <f t="shared" ref="P1155:P1218" si="108">IFERROR(E1155/L1155,0)</f>
        <v>50</v>
      </c>
      <c r="Q1155" s="28">
        <f t="shared" si="106"/>
        <v>42143.505844907406</v>
      </c>
      <c r="R1155" s="28">
        <f t="shared" ref="R1155:R1218" si="109">(I1155/86400)+25569+(-5/24)</f>
        <v>42173.505844907406</v>
      </c>
      <c r="S1155" t="str">
        <f t="shared" si="107"/>
        <v>food</v>
      </c>
      <c r="T1155" t="str">
        <f t="shared" ref="T1155:T1218" si="110">RIGHT(N1155,LEN(N1155)-FIND("/",N1155))</f>
        <v>food trucks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 s="3">
        <v>5000</v>
      </c>
      <c r="E1156" s="3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ref="O1156:O1219" si="111">E1156/D1156</f>
        <v>6.5000000000000002E-2</v>
      </c>
      <c r="P1156" s="3">
        <f t="shared" si="108"/>
        <v>108.33333333333333</v>
      </c>
      <c r="Q1156" s="28">
        <f t="shared" ref="Q1156:Q1219" si="112">(((J1156/60)/60)/24)+DATE(1970,1,1)+(-5/24)</f>
        <v>42222.900532407402</v>
      </c>
      <c r="R1156" s="28">
        <f t="shared" si="109"/>
        <v>42252.900532407402</v>
      </c>
      <c r="S1156" t="str">
        <f t="shared" ref="S1156:S1219" si="113">LEFT(N:N,FIND("/",N1156)-1)</f>
        <v>food</v>
      </c>
      <c r="T1156" t="str">
        <f t="shared" si="110"/>
        <v>food trucks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 s="3">
        <v>25000</v>
      </c>
      <c r="E1157" s="3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11"/>
        <v>7.5199999999999998E-3</v>
      </c>
      <c r="P1157" s="3">
        <f t="shared" si="108"/>
        <v>23.5</v>
      </c>
      <c r="Q1157" s="28">
        <f t="shared" si="112"/>
        <v>41835.555648148147</v>
      </c>
      <c r="R1157" s="28">
        <f t="shared" si="109"/>
        <v>41865.555648148147</v>
      </c>
      <c r="S1157" t="str">
        <f t="shared" si="113"/>
        <v>food</v>
      </c>
      <c r="T1157" t="str">
        <f t="shared" si="110"/>
        <v>food trucks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 s="3">
        <v>6500</v>
      </c>
      <c r="E1158" s="3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11"/>
        <v>0</v>
      </c>
      <c r="P1158" s="3">
        <f t="shared" si="108"/>
        <v>0</v>
      </c>
      <c r="Q1158" s="28">
        <f t="shared" si="112"/>
        <v>42028.862986111104</v>
      </c>
      <c r="R1158" s="28">
        <f t="shared" si="109"/>
        <v>42058.862986111104</v>
      </c>
      <c r="S1158" t="str">
        <f t="shared" si="113"/>
        <v>food</v>
      </c>
      <c r="T1158" t="str">
        <f t="shared" si="110"/>
        <v>food trucks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 s="3">
        <v>10000</v>
      </c>
      <c r="E1159" s="3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11"/>
        <v>1.5100000000000001E-2</v>
      </c>
      <c r="P1159" s="3">
        <f t="shared" si="108"/>
        <v>50.333333333333336</v>
      </c>
      <c r="Q1159" s="28">
        <f t="shared" si="112"/>
        <v>41918.419907407406</v>
      </c>
      <c r="R1159" s="28">
        <f t="shared" si="109"/>
        <v>41978.46157407407</v>
      </c>
      <c r="S1159" t="str">
        <f t="shared" si="113"/>
        <v>food</v>
      </c>
      <c r="T1159" t="str">
        <f t="shared" si="110"/>
        <v>food trucks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 s="3">
        <v>7500</v>
      </c>
      <c r="E1160" s="3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11"/>
        <v>4.6666666666666671E-3</v>
      </c>
      <c r="P1160" s="3">
        <f t="shared" si="108"/>
        <v>11.666666666666666</v>
      </c>
      <c r="Q1160" s="28">
        <f t="shared" si="112"/>
        <v>41951.883425925924</v>
      </c>
      <c r="R1160" s="28">
        <f t="shared" si="109"/>
        <v>41981.883425925924</v>
      </c>
      <c r="S1160" t="str">
        <f t="shared" si="113"/>
        <v>food</v>
      </c>
      <c r="T1160" t="str">
        <f t="shared" si="110"/>
        <v>food trucks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 s="3">
        <v>6750</v>
      </c>
      <c r="E1161" s="3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11"/>
        <v>0</v>
      </c>
      <c r="P1161" s="3">
        <f t="shared" si="108"/>
        <v>0</v>
      </c>
      <c r="Q1161" s="28">
        <f t="shared" si="112"/>
        <v>42154.518113425926</v>
      </c>
      <c r="R1161" s="28">
        <f t="shared" si="109"/>
        <v>42185.447916666664</v>
      </c>
      <c r="S1161" t="str">
        <f t="shared" si="113"/>
        <v>food</v>
      </c>
      <c r="T1161" t="str">
        <f t="shared" si="110"/>
        <v>food trucks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 s="3">
        <v>30000</v>
      </c>
      <c r="E1162" s="3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11"/>
        <v>3.85E-2</v>
      </c>
      <c r="P1162" s="3">
        <f t="shared" si="108"/>
        <v>60.789473684210527</v>
      </c>
      <c r="Q1162" s="28">
        <f t="shared" si="112"/>
        <v>42060.946597222217</v>
      </c>
      <c r="R1162" s="28">
        <f t="shared" si="109"/>
        <v>42090.904930555553</v>
      </c>
      <c r="S1162" t="str">
        <f t="shared" si="113"/>
        <v>food</v>
      </c>
      <c r="T1162" t="str">
        <f t="shared" si="110"/>
        <v>food trucks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 s="3">
        <v>18000</v>
      </c>
      <c r="E1163" s="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11"/>
        <v>0</v>
      </c>
      <c r="P1163" s="3">
        <f t="shared" si="108"/>
        <v>0</v>
      </c>
      <c r="Q1163" s="28">
        <f t="shared" si="112"/>
        <v>42122.421168981477</v>
      </c>
      <c r="R1163" s="28">
        <f t="shared" si="109"/>
        <v>42143.421168981477</v>
      </c>
      <c r="S1163" t="str">
        <f t="shared" si="113"/>
        <v>food</v>
      </c>
      <c r="T1163" t="str">
        <f t="shared" si="110"/>
        <v>food trucks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 s="3">
        <v>60000</v>
      </c>
      <c r="E1164" s="3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11"/>
        <v>5.8333333333333338E-4</v>
      </c>
      <c r="P1164" s="3">
        <f t="shared" si="108"/>
        <v>17.5</v>
      </c>
      <c r="Q1164" s="28">
        <f t="shared" si="112"/>
        <v>41876.475277777776</v>
      </c>
      <c r="R1164" s="28">
        <f t="shared" si="109"/>
        <v>41907.475277777776</v>
      </c>
      <c r="S1164" t="str">
        <f t="shared" si="113"/>
        <v>food</v>
      </c>
      <c r="T1164" t="str">
        <f t="shared" si="110"/>
        <v>food trucks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 s="3">
        <v>5200</v>
      </c>
      <c r="E1165" s="3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11"/>
        <v>0</v>
      </c>
      <c r="P1165" s="3">
        <f t="shared" si="108"/>
        <v>0</v>
      </c>
      <c r="Q1165" s="28">
        <f t="shared" si="112"/>
        <v>41830.515277777777</v>
      </c>
      <c r="R1165" s="28">
        <f t="shared" si="109"/>
        <v>41860.515277777777</v>
      </c>
      <c r="S1165" t="str">
        <f t="shared" si="113"/>
        <v>food</v>
      </c>
      <c r="T1165" t="str">
        <f t="shared" si="110"/>
        <v>food trucks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 s="3">
        <v>10000</v>
      </c>
      <c r="E1166" s="3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11"/>
        <v>0</v>
      </c>
      <c r="P1166" s="3">
        <f t="shared" si="108"/>
        <v>0</v>
      </c>
      <c r="Q1166" s="28">
        <f t="shared" si="112"/>
        <v>42509.51599537037</v>
      </c>
      <c r="R1166" s="28">
        <f t="shared" si="109"/>
        <v>42539.51599537037</v>
      </c>
      <c r="S1166" t="str">
        <f t="shared" si="113"/>
        <v>food</v>
      </c>
      <c r="T1166" t="str">
        <f t="shared" si="110"/>
        <v>food trucks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 s="3">
        <v>10000</v>
      </c>
      <c r="E1167" s="3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11"/>
        <v>0.20705000000000001</v>
      </c>
      <c r="P1167" s="3">
        <f t="shared" si="108"/>
        <v>82.82</v>
      </c>
      <c r="Q1167" s="28">
        <f t="shared" si="112"/>
        <v>41792.006134259253</v>
      </c>
      <c r="R1167" s="28">
        <f t="shared" si="109"/>
        <v>41826.00613425926</v>
      </c>
      <c r="S1167" t="str">
        <f t="shared" si="113"/>
        <v>food</v>
      </c>
      <c r="T1167" t="str">
        <f t="shared" si="110"/>
        <v>food trucks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 s="3">
        <v>15000</v>
      </c>
      <c r="E1168" s="3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11"/>
        <v>0.19139999999999999</v>
      </c>
      <c r="P1168" s="3">
        <f t="shared" si="108"/>
        <v>358.875</v>
      </c>
      <c r="Q1168" s="28">
        <f t="shared" si="112"/>
        <v>42150.277106481481</v>
      </c>
      <c r="R1168" s="28">
        <f t="shared" si="109"/>
        <v>42180.958333333336</v>
      </c>
      <c r="S1168" t="str">
        <f t="shared" si="113"/>
        <v>food</v>
      </c>
      <c r="T1168" t="str">
        <f t="shared" si="110"/>
        <v>food trucks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 s="3">
        <v>60000</v>
      </c>
      <c r="E1169" s="3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11"/>
        <v>1.6316666666666667E-2</v>
      </c>
      <c r="P1169" s="3">
        <f t="shared" si="108"/>
        <v>61.1875</v>
      </c>
      <c r="Q1169" s="28">
        <f t="shared" si="112"/>
        <v>41863.526562499996</v>
      </c>
      <c r="R1169" s="28">
        <f t="shared" si="109"/>
        <v>41894.526562499996</v>
      </c>
      <c r="S1169" t="str">
        <f t="shared" si="113"/>
        <v>food</v>
      </c>
      <c r="T1169" t="str">
        <f t="shared" si="110"/>
        <v>food trucks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 s="3">
        <v>18000</v>
      </c>
      <c r="E1170" s="3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11"/>
        <v>5.6666666666666664E-2</v>
      </c>
      <c r="P1170" s="3">
        <f t="shared" si="108"/>
        <v>340</v>
      </c>
      <c r="Q1170" s="28">
        <f t="shared" si="112"/>
        <v>42604.845659722218</v>
      </c>
      <c r="R1170" s="28">
        <f t="shared" si="109"/>
        <v>42634.845659722218</v>
      </c>
      <c r="S1170" t="str">
        <f t="shared" si="113"/>
        <v>food</v>
      </c>
      <c r="T1170" t="str">
        <f t="shared" si="110"/>
        <v>food trucks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 s="3">
        <v>10000</v>
      </c>
      <c r="E1171" s="3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11"/>
        <v>1.6999999999999999E-3</v>
      </c>
      <c r="P1171" s="3">
        <f t="shared" si="108"/>
        <v>5.666666666666667</v>
      </c>
      <c r="Q1171" s="28">
        <f t="shared" si="112"/>
        <v>42027.145405092589</v>
      </c>
      <c r="R1171" s="28">
        <f t="shared" si="109"/>
        <v>42057.145405092589</v>
      </c>
      <c r="S1171" t="str">
        <f t="shared" si="113"/>
        <v>food</v>
      </c>
      <c r="T1171" t="str">
        <f t="shared" si="110"/>
        <v>food trucks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 s="3">
        <v>25000</v>
      </c>
      <c r="E1172" s="3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11"/>
        <v>4.0000000000000001E-3</v>
      </c>
      <c r="P1172" s="3">
        <f t="shared" si="108"/>
        <v>50</v>
      </c>
      <c r="Q1172" s="28">
        <f t="shared" si="112"/>
        <v>42124.684849537036</v>
      </c>
      <c r="R1172" s="28">
        <f t="shared" si="109"/>
        <v>42154.684849537036</v>
      </c>
      <c r="S1172" t="str">
        <f t="shared" si="113"/>
        <v>food</v>
      </c>
      <c r="T1172" t="str">
        <f t="shared" si="110"/>
        <v>food trucks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 s="3">
        <v>25000</v>
      </c>
      <c r="E1173" s="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11"/>
        <v>1E-3</v>
      </c>
      <c r="P1173" s="3">
        <f t="shared" si="108"/>
        <v>25</v>
      </c>
      <c r="Q1173" s="28">
        <f t="shared" si="112"/>
        <v>41938.596377314811</v>
      </c>
      <c r="R1173" s="28">
        <f t="shared" si="109"/>
        <v>41956.638043981475</v>
      </c>
      <c r="S1173" t="str">
        <f t="shared" si="113"/>
        <v>food</v>
      </c>
      <c r="T1173" t="str">
        <f t="shared" si="110"/>
        <v>food trucks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 s="3">
        <v>9000</v>
      </c>
      <c r="E1174" s="3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11"/>
        <v>0</v>
      </c>
      <c r="P1174" s="3">
        <f t="shared" si="108"/>
        <v>0</v>
      </c>
      <c r="Q1174" s="28">
        <f t="shared" si="112"/>
        <v>41841.473981481482</v>
      </c>
      <c r="R1174" s="28">
        <f t="shared" si="109"/>
        <v>41871.473981481475</v>
      </c>
      <c r="S1174" t="str">
        <f t="shared" si="113"/>
        <v>food</v>
      </c>
      <c r="T1174" t="str">
        <f t="shared" si="110"/>
        <v>food trucks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 s="3">
        <v>125000</v>
      </c>
      <c r="E1175" s="3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11"/>
        <v>2.4000000000000001E-4</v>
      </c>
      <c r="P1175" s="3">
        <f t="shared" si="108"/>
        <v>30</v>
      </c>
      <c r="Q1175" s="28">
        <f t="shared" si="112"/>
        <v>42183.97751157407</v>
      </c>
      <c r="R1175" s="28">
        <f t="shared" si="109"/>
        <v>42218.97751157407</v>
      </c>
      <c r="S1175" t="str">
        <f t="shared" si="113"/>
        <v>food</v>
      </c>
      <c r="T1175" t="str">
        <f t="shared" si="110"/>
        <v>food trucks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 s="3">
        <v>15000</v>
      </c>
      <c r="E1176" s="3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11"/>
        <v>5.906666666666667E-2</v>
      </c>
      <c r="P1176" s="3">
        <f t="shared" si="108"/>
        <v>46.631578947368418</v>
      </c>
      <c r="Q1176" s="28">
        <f t="shared" si="112"/>
        <v>42468.633414351854</v>
      </c>
      <c r="R1176" s="28">
        <f t="shared" si="109"/>
        <v>42498.633414351854</v>
      </c>
      <c r="S1176" t="str">
        <f t="shared" si="113"/>
        <v>food</v>
      </c>
      <c r="T1176" t="str">
        <f t="shared" si="110"/>
        <v>food trucks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 s="3">
        <v>20000</v>
      </c>
      <c r="E1177" s="3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11"/>
        <v>2.9250000000000002E-2</v>
      </c>
      <c r="P1177" s="3">
        <f t="shared" si="108"/>
        <v>65</v>
      </c>
      <c r="Q1177" s="28">
        <f t="shared" si="112"/>
        <v>42170.520127314812</v>
      </c>
      <c r="R1177" s="28">
        <f t="shared" si="109"/>
        <v>42200.520127314812</v>
      </c>
      <c r="S1177" t="str">
        <f t="shared" si="113"/>
        <v>food</v>
      </c>
      <c r="T1177" t="str">
        <f t="shared" si="110"/>
        <v>food trucks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 s="3">
        <v>175000</v>
      </c>
      <c r="E1178" s="3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11"/>
        <v>5.7142857142857142E-5</v>
      </c>
      <c r="P1178" s="3">
        <f t="shared" si="108"/>
        <v>10</v>
      </c>
      <c r="Q1178" s="28">
        <f t="shared" si="112"/>
        <v>42745.811319444438</v>
      </c>
      <c r="R1178" s="28">
        <f t="shared" si="109"/>
        <v>42800.333333333336</v>
      </c>
      <c r="S1178" t="str">
        <f t="shared" si="113"/>
        <v>food</v>
      </c>
      <c r="T1178" t="str">
        <f t="shared" si="110"/>
        <v>food trucks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 s="3">
        <v>6000</v>
      </c>
      <c r="E1179" s="3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11"/>
        <v>0</v>
      </c>
      <c r="P1179" s="3">
        <f t="shared" si="108"/>
        <v>0</v>
      </c>
      <c r="Q1179" s="28">
        <f t="shared" si="112"/>
        <v>41897.452499999999</v>
      </c>
      <c r="R1179" s="28">
        <f t="shared" si="109"/>
        <v>41927.452499999999</v>
      </c>
      <c r="S1179" t="str">
        <f t="shared" si="113"/>
        <v>food</v>
      </c>
      <c r="T1179" t="str">
        <f t="shared" si="110"/>
        <v>food trucks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 s="3">
        <v>75000</v>
      </c>
      <c r="E1180" s="3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11"/>
        <v>6.666666666666667E-5</v>
      </c>
      <c r="P1180" s="3">
        <f t="shared" si="108"/>
        <v>5</v>
      </c>
      <c r="Q1180" s="28">
        <f t="shared" si="112"/>
        <v>41837.69736111111</v>
      </c>
      <c r="R1180" s="28">
        <f t="shared" si="109"/>
        <v>41867.69736111111</v>
      </c>
      <c r="S1180" t="str">
        <f t="shared" si="113"/>
        <v>food</v>
      </c>
      <c r="T1180" t="str">
        <f t="shared" si="110"/>
        <v>food trucks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 s="3">
        <v>60000</v>
      </c>
      <c r="E1181" s="3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11"/>
        <v>5.3333333333333337E-2</v>
      </c>
      <c r="P1181" s="3">
        <f t="shared" si="108"/>
        <v>640</v>
      </c>
      <c r="Q1181" s="28">
        <f t="shared" si="112"/>
        <v>42275.511886574073</v>
      </c>
      <c r="R1181" s="28">
        <f t="shared" si="109"/>
        <v>42305.511886574073</v>
      </c>
      <c r="S1181" t="str">
        <f t="shared" si="113"/>
        <v>food</v>
      </c>
      <c r="T1181" t="str">
        <f t="shared" si="110"/>
        <v>food trucks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 s="3">
        <v>50000</v>
      </c>
      <c r="E1182" s="3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11"/>
        <v>0.11749999999999999</v>
      </c>
      <c r="P1182" s="3">
        <f t="shared" si="108"/>
        <v>69.117647058823536</v>
      </c>
      <c r="Q1182" s="28">
        <f t="shared" si="112"/>
        <v>41781.598541666666</v>
      </c>
      <c r="R1182" s="28">
        <f t="shared" si="109"/>
        <v>41818.598541666666</v>
      </c>
      <c r="S1182" t="str">
        <f t="shared" si="113"/>
        <v>food</v>
      </c>
      <c r="T1182" t="str">
        <f t="shared" si="110"/>
        <v>food trucks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 s="3">
        <v>50000</v>
      </c>
      <c r="E1183" s="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11"/>
        <v>8.0000000000000007E-5</v>
      </c>
      <c r="P1183" s="3">
        <f t="shared" si="108"/>
        <v>1.3333333333333333</v>
      </c>
      <c r="Q1183" s="28">
        <f t="shared" si="112"/>
        <v>42034.131030092591</v>
      </c>
      <c r="R1183" s="28">
        <f t="shared" si="109"/>
        <v>42064.131030092591</v>
      </c>
      <c r="S1183" t="str">
        <f t="shared" si="113"/>
        <v>food</v>
      </c>
      <c r="T1183" t="str">
        <f t="shared" si="110"/>
        <v>food trucks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 s="3">
        <v>1000</v>
      </c>
      <c r="E1184" s="3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11"/>
        <v>4.2000000000000003E-2</v>
      </c>
      <c r="P1184" s="3">
        <f t="shared" si="108"/>
        <v>10.5</v>
      </c>
      <c r="Q1184" s="28">
        <f t="shared" si="112"/>
        <v>42728.619074074071</v>
      </c>
      <c r="R1184" s="28">
        <f t="shared" si="109"/>
        <v>42747.487499999996</v>
      </c>
      <c r="S1184" t="str">
        <f t="shared" si="113"/>
        <v>food</v>
      </c>
      <c r="T1184" t="str">
        <f t="shared" si="110"/>
        <v>food trucks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 s="3">
        <v>2500</v>
      </c>
      <c r="E1185" s="3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11"/>
        <v>0.04</v>
      </c>
      <c r="P1185" s="3">
        <f t="shared" si="108"/>
        <v>33.333333333333336</v>
      </c>
      <c r="Q1185" s="28">
        <f t="shared" si="112"/>
        <v>42656.653043981474</v>
      </c>
      <c r="R1185" s="28">
        <f t="shared" si="109"/>
        <v>42675.957638888889</v>
      </c>
      <c r="S1185" t="str">
        <f t="shared" si="113"/>
        <v>food</v>
      </c>
      <c r="T1185" t="str">
        <f t="shared" si="110"/>
        <v>food trucks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 s="3">
        <v>22000</v>
      </c>
      <c r="E1186" s="3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11"/>
        <v>1.0493636363636363</v>
      </c>
      <c r="P1186" s="3">
        <f t="shared" si="108"/>
        <v>61.562666666666665</v>
      </c>
      <c r="Q1186" s="28">
        <f t="shared" si="112"/>
        <v>42741.391331018516</v>
      </c>
      <c r="R1186" s="28">
        <f t="shared" si="109"/>
        <v>42772.391331018516</v>
      </c>
      <c r="S1186" t="str">
        <f t="shared" si="113"/>
        <v>photography</v>
      </c>
      <c r="T1186" t="str">
        <f t="shared" si="110"/>
        <v>photobooks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 s="3">
        <v>12500</v>
      </c>
      <c r="E1187" s="3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11"/>
        <v>1.0544</v>
      </c>
      <c r="P1187" s="3">
        <f t="shared" si="108"/>
        <v>118.73873873873873</v>
      </c>
      <c r="Q1187" s="28">
        <f t="shared" si="112"/>
        <v>42130.656817129631</v>
      </c>
      <c r="R1187" s="28">
        <f t="shared" si="109"/>
        <v>42162.958333333336</v>
      </c>
      <c r="S1187" t="str">
        <f t="shared" si="113"/>
        <v>photography</v>
      </c>
      <c r="T1187" t="str">
        <f t="shared" si="110"/>
        <v>photobooks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 s="3">
        <v>7500</v>
      </c>
      <c r="E1188" s="3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11"/>
        <v>1.0673333333333332</v>
      </c>
      <c r="P1188" s="3">
        <f t="shared" si="108"/>
        <v>65.081300813008127</v>
      </c>
      <c r="Q1188" s="28">
        <f t="shared" si="112"/>
        <v>42123.655034722215</v>
      </c>
      <c r="R1188" s="28">
        <f t="shared" si="109"/>
        <v>42156.737499999996</v>
      </c>
      <c r="S1188" t="str">
        <f t="shared" si="113"/>
        <v>photography</v>
      </c>
      <c r="T1188" t="str">
        <f t="shared" si="110"/>
        <v>photobooks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 s="3">
        <v>8750</v>
      </c>
      <c r="E1189" s="3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11"/>
        <v>1.0412571428571429</v>
      </c>
      <c r="P1189" s="3">
        <f t="shared" si="108"/>
        <v>130.15714285714284</v>
      </c>
      <c r="Q1189" s="28">
        <f t="shared" si="112"/>
        <v>42109.686608796292</v>
      </c>
      <c r="R1189" s="28">
        <f t="shared" si="109"/>
        <v>42141.541666666664</v>
      </c>
      <c r="S1189" t="str">
        <f t="shared" si="113"/>
        <v>photography</v>
      </c>
      <c r="T1189" t="str">
        <f t="shared" si="110"/>
        <v>photobooks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 s="3">
        <v>2000</v>
      </c>
      <c r="E1190" s="3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11"/>
        <v>1.6054999999999999</v>
      </c>
      <c r="P1190" s="3">
        <f t="shared" si="108"/>
        <v>37.776470588235291</v>
      </c>
      <c r="Q1190" s="28">
        <f t="shared" si="112"/>
        <v>42711.492361111108</v>
      </c>
      <c r="R1190" s="28">
        <f t="shared" si="109"/>
        <v>42732.492361111108</v>
      </c>
      <c r="S1190" t="str">
        <f t="shared" si="113"/>
        <v>photography</v>
      </c>
      <c r="T1190" t="str">
        <f t="shared" si="110"/>
        <v>photobooks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 s="3">
        <v>9000</v>
      </c>
      <c r="E1191" s="3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11"/>
        <v>1.0777777777777777</v>
      </c>
      <c r="P1191" s="3">
        <f t="shared" si="108"/>
        <v>112.79069767441861</v>
      </c>
      <c r="Q1191" s="28">
        <f t="shared" si="112"/>
        <v>42529.770775462959</v>
      </c>
      <c r="R1191" s="28">
        <f t="shared" si="109"/>
        <v>42550.770775462959</v>
      </c>
      <c r="S1191" t="str">
        <f t="shared" si="113"/>
        <v>photography</v>
      </c>
      <c r="T1191" t="str">
        <f t="shared" si="110"/>
        <v>photobooks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 s="3">
        <v>500</v>
      </c>
      <c r="E1192" s="3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11"/>
        <v>1.35</v>
      </c>
      <c r="P1192" s="3">
        <f t="shared" si="108"/>
        <v>51.92307692307692</v>
      </c>
      <c r="Q1192" s="28">
        <f t="shared" si="112"/>
        <v>41852.457465277774</v>
      </c>
      <c r="R1192" s="28">
        <f t="shared" si="109"/>
        <v>41882.457465277774</v>
      </c>
      <c r="S1192" t="str">
        <f t="shared" si="113"/>
        <v>photography</v>
      </c>
      <c r="T1192" t="str">
        <f t="shared" si="110"/>
        <v>photobooks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 s="3">
        <v>2700</v>
      </c>
      <c r="E1193" s="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11"/>
        <v>1.0907407407407408</v>
      </c>
      <c r="P1193" s="3">
        <f t="shared" si="108"/>
        <v>89.242424242424249</v>
      </c>
      <c r="Q1193" s="28">
        <f t="shared" si="112"/>
        <v>42419.395370370366</v>
      </c>
      <c r="R1193" s="28">
        <f t="shared" si="109"/>
        <v>42449.353703703702</v>
      </c>
      <c r="S1193" t="str">
        <f t="shared" si="113"/>
        <v>photography</v>
      </c>
      <c r="T1193" t="str">
        <f t="shared" si="110"/>
        <v>photobooks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 s="3">
        <v>100</v>
      </c>
      <c r="E1194" s="3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11"/>
        <v>2.9</v>
      </c>
      <c r="P1194" s="3">
        <f t="shared" si="108"/>
        <v>19.333333333333332</v>
      </c>
      <c r="Q1194" s="28">
        <f t="shared" si="112"/>
        <v>42747.298356481479</v>
      </c>
      <c r="R1194" s="28">
        <f t="shared" si="109"/>
        <v>42777.298356481479</v>
      </c>
      <c r="S1194" t="str">
        <f t="shared" si="113"/>
        <v>photography</v>
      </c>
      <c r="T1194" t="str">
        <f t="shared" si="110"/>
        <v>photobooks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 s="3">
        <v>21000</v>
      </c>
      <c r="E1195" s="3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11"/>
        <v>1.0395714285714286</v>
      </c>
      <c r="P1195" s="3">
        <f t="shared" si="108"/>
        <v>79.967032967032964</v>
      </c>
      <c r="Q1195" s="28">
        <f t="shared" si="112"/>
        <v>42409.567743055559</v>
      </c>
      <c r="R1195" s="28">
        <f t="shared" si="109"/>
        <v>42469.526076388887</v>
      </c>
      <c r="S1195" t="str">
        <f t="shared" si="113"/>
        <v>photography</v>
      </c>
      <c r="T1195" t="str">
        <f t="shared" si="110"/>
        <v>photobooks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 s="3">
        <v>12500</v>
      </c>
      <c r="E1196" s="3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11"/>
        <v>3.2223999999999999</v>
      </c>
      <c r="P1196" s="3">
        <f t="shared" si="108"/>
        <v>56.414565826330531</v>
      </c>
      <c r="Q1196" s="28">
        <f t="shared" si="112"/>
        <v>42072.27984953703</v>
      </c>
      <c r="R1196" s="28">
        <f t="shared" si="109"/>
        <v>42102.27984953703</v>
      </c>
      <c r="S1196" t="str">
        <f t="shared" si="113"/>
        <v>photography</v>
      </c>
      <c r="T1196" t="str">
        <f t="shared" si="110"/>
        <v>photobooks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 s="3">
        <v>10000</v>
      </c>
      <c r="E1197" s="3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11"/>
        <v>1.35</v>
      </c>
      <c r="P1197" s="3">
        <f t="shared" si="108"/>
        <v>79.411764705882348</v>
      </c>
      <c r="Q1197" s="28">
        <f t="shared" si="112"/>
        <v>42298.139502314814</v>
      </c>
      <c r="R1197" s="28">
        <f t="shared" si="109"/>
        <v>42358.166666666664</v>
      </c>
      <c r="S1197" t="str">
        <f t="shared" si="113"/>
        <v>photography</v>
      </c>
      <c r="T1197" t="str">
        <f t="shared" si="110"/>
        <v>photobooks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 s="3">
        <v>14500</v>
      </c>
      <c r="E1198" s="3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11"/>
        <v>2.6991034482758622</v>
      </c>
      <c r="P1198" s="3">
        <f t="shared" si="108"/>
        <v>76.439453125</v>
      </c>
      <c r="Q1198" s="28">
        <f t="shared" si="112"/>
        <v>42326.610405092586</v>
      </c>
      <c r="R1198" s="28">
        <f t="shared" si="109"/>
        <v>42356.610405092586</v>
      </c>
      <c r="S1198" t="str">
        <f t="shared" si="113"/>
        <v>photography</v>
      </c>
      <c r="T1198" t="str">
        <f t="shared" si="110"/>
        <v>photobooks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 s="3">
        <v>15000</v>
      </c>
      <c r="E1199" s="3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11"/>
        <v>2.5329333333333333</v>
      </c>
      <c r="P1199" s="3">
        <f t="shared" si="108"/>
        <v>121</v>
      </c>
      <c r="Q1199" s="28">
        <f t="shared" si="112"/>
        <v>42503.456412037034</v>
      </c>
      <c r="R1199" s="28">
        <f t="shared" si="109"/>
        <v>42534.040972222218</v>
      </c>
      <c r="S1199" t="str">
        <f t="shared" si="113"/>
        <v>photography</v>
      </c>
      <c r="T1199" t="str">
        <f t="shared" si="110"/>
        <v>photobooks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 s="3">
        <v>3500</v>
      </c>
      <c r="E1200" s="3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11"/>
        <v>2.6059999999999999</v>
      </c>
      <c r="P1200" s="3">
        <f t="shared" si="108"/>
        <v>54.616766467065865</v>
      </c>
      <c r="Q1200" s="28">
        <f t="shared" si="112"/>
        <v>42333.410717592589</v>
      </c>
      <c r="R1200" s="28">
        <f t="shared" si="109"/>
        <v>42368.916666666664</v>
      </c>
      <c r="S1200" t="str">
        <f t="shared" si="113"/>
        <v>photography</v>
      </c>
      <c r="T1200" t="str">
        <f t="shared" si="110"/>
        <v>photobooks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 s="3">
        <v>2658</v>
      </c>
      <c r="E1201" s="3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11"/>
        <v>1.0131677953348381</v>
      </c>
      <c r="P1201" s="3">
        <f t="shared" si="108"/>
        <v>299.22222222222223</v>
      </c>
      <c r="Q1201" s="28">
        <f t="shared" si="112"/>
        <v>42161.562499999993</v>
      </c>
      <c r="R1201" s="28">
        <f t="shared" si="109"/>
        <v>42193.562499999993</v>
      </c>
      <c r="S1201" t="str">
        <f t="shared" si="113"/>
        <v>photography</v>
      </c>
      <c r="T1201" t="str">
        <f t="shared" si="110"/>
        <v>photobooks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 s="3">
        <v>4800</v>
      </c>
      <c r="E1202" s="3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11"/>
        <v>1.2560416666666667</v>
      </c>
      <c r="P1202" s="3">
        <f t="shared" si="108"/>
        <v>58.533980582524272</v>
      </c>
      <c r="Q1202" s="28">
        <f t="shared" si="112"/>
        <v>42089.269166666665</v>
      </c>
      <c r="R1202" s="28">
        <f t="shared" si="109"/>
        <v>42110.269166666665</v>
      </c>
      <c r="S1202" t="str">
        <f t="shared" si="113"/>
        <v>photography</v>
      </c>
      <c r="T1202" t="str">
        <f t="shared" si="110"/>
        <v>photobooks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 s="3">
        <v>6000</v>
      </c>
      <c r="E1203" s="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11"/>
        <v>1.0243783333333334</v>
      </c>
      <c r="P1203" s="3">
        <f t="shared" si="108"/>
        <v>55.371801801801809</v>
      </c>
      <c r="Q1203" s="28">
        <f t="shared" si="112"/>
        <v>42536.398680555554</v>
      </c>
      <c r="R1203" s="28">
        <f t="shared" si="109"/>
        <v>42566.398680555554</v>
      </c>
      <c r="S1203" t="str">
        <f t="shared" si="113"/>
        <v>photography</v>
      </c>
      <c r="T1203" t="str">
        <f t="shared" si="110"/>
        <v>photobooks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 s="3">
        <v>25000</v>
      </c>
      <c r="E1204" s="3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11"/>
        <v>1.99244</v>
      </c>
      <c r="P1204" s="3">
        <f t="shared" si="108"/>
        <v>183.80442804428046</v>
      </c>
      <c r="Q1204" s="28">
        <f t="shared" si="112"/>
        <v>42152.080486111103</v>
      </c>
      <c r="R1204" s="28">
        <f t="shared" si="109"/>
        <v>42182.08048611111</v>
      </c>
      <c r="S1204" t="str">
        <f t="shared" si="113"/>
        <v>photography</v>
      </c>
      <c r="T1204" t="str">
        <f t="shared" si="110"/>
        <v>photobooks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 s="3">
        <v>16300</v>
      </c>
      <c r="E1205" s="3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11"/>
        <v>1.0245398773006136</v>
      </c>
      <c r="P1205" s="3">
        <f t="shared" si="108"/>
        <v>165.34653465346534</v>
      </c>
      <c r="Q1205" s="28">
        <f t="shared" si="112"/>
        <v>42125.4065625</v>
      </c>
      <c r="R1205" s="28">
        <f t="shared" si="109"/>
        <v>42155.4065625</v>
      </c>
      <c r="S1205" t="str">
        <f t="shared" si="113"/>
        <v>photography</v>
      </c>
      <c r="T1205" t="str">
        <f t="shared" si="110"/>
        <v>photobooks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 s="3">
        <v>13000</v>
      </c>
      <c r="E1206" s="3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11"/>
        <v>1.0294615384615384</v>
      </c>
      <c r="P1206" s="3">
        <f t="shared" si="108"/>
        <v>234.78947368421052</v>
      </c>
      <c r="Q1206" s="28">
        <f t="shared" si="112"/>
        <v>42297.539733796293</v>
      </c>
      <c r="R1206" s="28">
        <f t="shared" si="109"/>
        <v>42341.999999999993</v>
      </c>
      <c r="S1206" t="str">
        <f t="shared" si="113"/>
        <v>photography</v>
      </c>
      <c r="T1206" t="str">
        <f t="shared" si="110"/>
        <v>photobooks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 s="3">
        <v>13000</v>
      </c>
      <c r="E1207" s="3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11"/>
        <v>1.0086153846153847</v>
      </c>
      <c r="P1207" s="3">
        <f t="shared" si="108"/>
        <v>211.48387096774192</v>
      </c>
      <c r="Q1207" s="28">
        <f t="shared" si="112"/>
        <v>42138.298043981478</v>
      </c>
      <c r="R1207" s="28">
        <f t="shared" si="109"/>
        <v>42168.298043981478</v>
      </c>
      <c r="S1207" t="str">
        <f t="shared" si="113"/>
        <v>photography</v>
      </c>
      <c r="T1207" t="str">
        <f t="shared" si="110"/>
        <v>photobooks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 s="3">
        <v>900</v>
      </c>
      <c r="E1208" s="3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11"/>
        <v>1.1499999999999999</v>
      </c>
      <c r="P1208" s="3">
        <f t="shared" si="108"/>
        <v>32.34375</v>
      </c>
      <c r="Q1208" s="28">
        <f t="shared" si="112"/>
        <v>42772.567743055559</v>
      </c>
      <c r="R1208" s="28">
        <f t="shared" si="109"/>
        <v>42805.353472222218</v>
      </c>
      <c r="S1208" t="str">
        <f t="shared" si="113"/>
        <v>photography</v>
      </c>
      <c r="T1208" t="str">
        <f t="shared" si="110"/>
        <v>photobooks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 s="3">
        <v>16700</v>
      </c>
      <c r="E1209" s="3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11"/>
        <v>1.0416766467065868</v>
      </c>
      <c r="P1209" s="3">
        <f t="shared" si="108"/>
        <v>123.37588652482269</v>
      </c>
      <c r="Q1209" s="28">
        <f t="shared" si="112"/>
        <v>42430.221909722219</v>
      </c>
      <c r="R1209" s="28">
        <f t="shared" si="109"/>
        <v>42460.208333333336</v>
      </c>
      <c r="S1209" t="str">
        <f t="shared" si="113"/>
        <v>photography</v>
      </c>
      <c r="T1209" t="str">
        <f t="shared" si="110"/>
        <v>photobooks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 s="3">
        <v>10000</v>
      </c>
      <c r="E1210" s="3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11"/>
        <v>1.5529999999999999</v>
      </c>
      <c r="P1210" s="3">
        <f t="shared" si="108"/>
        <v>207.06666666666666</v>
      </c>
      <c r="Q1210" s="28">
        <f t="shared" si="112"/>
        <v>42423.500740740739</v>
      </c>
      <c r="R1210" s="28">
        <f t="shared" si="109"/>
        <v>42453.459074074075</v>
      </c>
      <c r="S1210" t="str">
        <f t="shared" si="113"/>
        <v>photography</v>
      </c>
      <c r="T1210" t="str">
        <f t="shared" si="110"/>
        <v>photobooks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 s="3">
        <v>6000</v>
      </c>
      <c r="E1211" s="3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11"/>
        <v>1.06</v>
      </c>
      <c r="P1211" s="3">
        <f t="shared" si="108"/>
        <v>138.2608695652174</v>
      </c>
      <c r="Q1211" s="28">
        <f t="shared" si="112"/>
        <v>42761.637789351851</v>
      </c>
      <c r="R1211" s="28">
        <f t="shared" si="109"/>
        <v>42791.637789351851</v>
      </c>
      <c r="S1211" t="str">
        <f t="shared" si="113"/>
        <v>photography</v>
      </c>
      <c r="T1211" t="str">
        <f t="shared" si="110"/>
        <v>photobooks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 s="3">
        <v>20000</v>
      </c>
      <c r="E1212" s="3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11"/>
        <v>2.5431499999999998</v>
      </c>
      <c r="P1212" s="3">
        <f t="shared" si="108"/>
        <v>493.81553398058253</v>
      </c>
      <c r="Q1212" s="28">
        <f t="shared" si="112"/>
        <v>42132.733472222222</v>
      </c>
      <c r="R1212" s="28">
        <f t="shared" si="109"/>
        <v>42155.666666666664</v>
      </c>
      <c r="S1212" t="str">
        <f t="shared" si="113"/>
        <v>photography</v>
      </c>
      <c r="T1212" t="str">
        <f t="shared" si="110"/>
        <v>photobooks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 s="3">
        <v>1000</v>
      </c>
      <c r="E1213" s="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11"/>
        <v>1.0109999999999999</v>
      </c>
      <c r="P1213" s="3">
        <f t="shared" si="108"/>
        <v>168.5</v>
      </c>
      <c r="Q1213" s="28">
        <f t="shared" si="112"/>
        <v>42515.658113425925</v>
      </c>
      <c r="R1213" s="28">
        <f t="shared" si="109"/>
        <v>42530.658113425925</v>
      </c>
      <c r="S1213" t="str">
        <f t="shared" si="113"/>
        <v>photography</v>
      </c>
      <c r="T1213" t="str">
        <f t="shared" si="110"/>
        <v>photobooks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 s="3">
        <v>2500</v>
      </c>
      <c r="E1214" s="3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11"/>
        <v>1.2904</v>
      </c>
      <c r="P1214" s="3">
        <f t="shared" si="108"/>
        <v>38.867469879518069</v>
      </c>
      <c r="Q1214" s="28">
        <f t="shared" si="112"/>
        <v>42318.741840277777</v>
      </c>
      <c r="R1214" s="28">
        <f t="shared" si="109"/>
        <v>42334.833333333336</v>
      </c>
      <c r="S1214" t="str">
        <f t="shared" si="113"/>
        <v>photography</v>
      </c>
      <c r="T1214" t="str">
        <f t="shared" si="110"/>
        <v>photobooks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 s="3">
        <v>6500</v>
      </c>
      <c r="E1215" s="3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11"/>
        <v>1.0223076923076924</v>
      </c>
      <c r="P1215" s="3">
        <f t="shared" si="108"/>
        <v>61.527777777777779</v>
      </c>
      <c r="Q1215" s="28">
        <f t="shared" si="112"/>
        <v>42731.547453703701</v>
      </c>
      <c r="R1215" s="28">
        <f t="shared" si="109"/>
        <v>42766.547453703701</v>
      </c>
      <c r="S1215" t="str">
        <f t="shared" si="113"/>
        <v>photography</v>
      </c>
      <c r="T1215" t="str">
        <f t="shared" si="110"/>
        <v>photobooks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 s="3">
        <v>2000</v>
      </c>
      <c r="E1216" s="3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11"/>
        <v>1.3180000000000001</v>
      </c>
      <c r="P1216" s="3">
        <f t="shared" si="108"/>
        <v>105.44</v>
      </c>
      <c r="Q1216" s="28">
        <f t="shared" si="112"/>
        <v>42104.632002314807</v>
      </c>
      <c r="R1216" s="28">
        <f t="shared" si="109"/>
        <v>42164.632002314807</v>
      </c>
      <c r="S1216" t="str">
        <f t="shared" si="113"/>
        <v>photography</v>
      </c>
      <c r="T1216" t="str">
        <f t="shared" si="110"/>
        <v>photobooks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 s="3">
        <v>5000</v>
      </c>
      <c r="E1217" s="3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11"/>
        <v>7.8608020000000005</v>
      </c>
      <c r="P1217" s="3">
        <f t="shared" si="108"/>
        <v>71.592003642987251</v>
      </c>
      <c r="Q1217" s="28">
        <f t="shared" si="112"/>
        <v>41759.714768518512</v>
      </c>
      <c r="R1217" s="28">
        <f t="shared" si="109"/>
        <v>41789.714768518512</v>
      </c>
      <c r="S1217" t="str">
        <f t="shared" si="113"/>
        <v>photography</v>
      </c>
      <c r="T1217" t="str">
        <f t="shared" si="110"/>
        <v>photobooks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 s="3">
        <v>14000</v>
      </c>
      <c r="E1218" s="3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11"/>
        <v>1.4570000000000001</v>
      </c>
      <c r="P1218" s="3">
        <f t="shared" si="108"/>
        <v>91.882882882882882</v>
      </c>
      <c r="Q1218" s="28">
        <f t="shared" si="112"/>
        <v>42247.408067129632</v>
      </c>
      <c r="R1218" s="28">
        <f t="shared" si="109"/>
        <v>42279.752083333333</v>
      </c>
      <c r="S1218" t="str">
        <f t="shared" si="113"/>
        <v>photography</v>
      </c>
      <c r="T1218" t="str">
        <f t="shared" si="110"/>
        <v>photobooks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 s="3">
        <v>26500</v>
      </c>
      <c r="E1219" s="3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111"/>
        <v>1.026</v>
      </c>
      <c r="P1219" s="3">
        <f t="shared" ref="P1219:P1282" si="114">IFERROR(E1219/L1219,0)</f>
        <v>148.57377049180329</v>
      </c>
      <c r="Q1219" s="28">
        <f t="shared" si="112"/>
        <v>42535.6011574074</v>
      </c>
      <c r="R1219" s="28">
        <f t="shared" ref="R1219:R1282" si="115">(I1219/86400)+25569+(-5/24)</f>
        <v>42565.6011574074</v>
      </c>
      <c r="S1219" t="str">
        <f t="shared" si="113"/>
        <v>photography</v>
      </c>
      <c r="T1219" t="str">
        <f t="shared" ref="T1219:T1282" si="116">RIGHT(N1219,LEN(N1219)-FIND("/",N1219))</f>
        <v>photobooks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 s="3">
        <v>9000</v>
      </c>
      <c r="E1220" s="3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ref="O1220:O1283" si="117">E1220/D1220</f>
        <v>1.7227777777777777</v>
      </c>
      <c r="P1220" s="3">
        <f t="shared" si="114"/>
        <v>174.2134831460674</v>
      </c>
      <c r="Q1220" s="28">
        <f t="shared" ref="Q1220:Q1283" si="118">(((J1220/60)/60)/24)+DATE(1970,1,1)+(-5/24)</f>
        <v>42278.453703703701</v>
      </c>
      <c r="R1220" s="28">
        <f t="shared" si="115"/>
        <v>42308.916666666664</v>
      </c>
      <c r="S1220" t="str">
        <f t="shared" ref="S1220:S1283" si="119">LEFT(N:N,FIND("/",N1220)-1)</f>
        <v>photography</v>
      </c>
      <c r="T1220" t="str">
        <f t="shared" si="116"/>
        <v>photobooks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 s="3">
        <v>16350</v>
      </c>
      <c r="E1221" s="3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7"/>
        <v>1.5916819571865444</v>
      </c>
      <c r="P1221" s="3">
        <f t="shared" si="114"/>
        <v>102.86166007905139</v>
      </c>
      <c r="Q1221" s="28">
        <f t="shared" si="118"/>
        <v>42633.253622685181</v>
      </c>
      <c r="R1221" s="28">
        <f t="shared" si="115"/>
        <v>42663.253622685188</v>
      </c>
      <c r="S1221" t="str">
        <f t="shared" si="119"/>
        <v>photography</v>
      </c>
      <c r="T1221" t="str">
        <f t="shared" si="116"/>
        <v>photobooks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 s="3">
        <v>15000</v>
      </c>
      <c r="E1222" s="3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7"/>
        <v>1.0376666666666667</v>
      </c>
      <c r="P1222" s="3">
        <f t="shared" si="114"/>
        <v>111.17857142857143</v>
      </c>
      <c r="Q1222" s="28">
        <f t="shared" si="118"/>
        <v>42211.420277777775</v>
      </c>
      <c r="R1222" s="28">
        <f t="shared" si="115"/>
        <v>42241.420277777775</v>
      </c>
      <c r="S1222" t="str">
        <f t="shared" si="119"/>
        <v>photography</v>
      </c>
      <c r="T1222" t="str">
        <f t="shared" si="116"/>
        <v>photobooks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 s="3">
        <v>2200</v>
      </c>
      <c r="E1223" s="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7"/>
        <v>1.1140954545454547</v>
      </c>
      <c r="P1223" s="3">
        <f t="shared" si="114"/>
        <v>23.796213592233013</v>
      </c>
      <c r="Q1223" s="28">
        <f t="shared" si="118"/>
        <v>42680.267222222225</v>
      </c>
      <c r="R1223" s="28">
        <f t="shared" si="115"/>
        <v>42707.791666666664</v>
      </c>
      <c r="S1223" t="str">
        <f t="shared" si="119"/>
        <v>photography</v>
      </c>
      <c r="T1223" t="str">
        <f t="shared" si="116"/>
        <v>photobooks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 s="3">
        <v>4000</v>
      </c>
      <c r="E1224" s="3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7"/>
        <v>2.80375</v>
      </c>
      <c r="P1224" s="3">
        <f t="shared" si="114"/>
        <v>81.268115942028984</v>
      </c>
      <c r="Q1224" s="28">
        <f t="shared" si="118"/>
        <v>42430.512118055551</v>
      </c>
      <c r="R1224" s="28">
        <f t="shared" si="115"/>
        <v>42460.958333333336</v>
      </c>
      <c r="S1224" t="str">
        <f t="shared" si="119"/>
        <v>photography</v>
      </c>
      <c r="T1224" t="str">
        <f t="shared" si="116"/>
        <v>photobooks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 s="3">
        <v>19800</v>
      </c>
      <c r="E1225" s="3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7"/>
        <v>1.1210606060606061</v>
      </c>
      <c r="P1225" s="3">
        <f t="shared" si="114"/>
        <v>116.21465968586388</v>
      </c>
      <c r="Q1225" s="28">
        <f t="shared" si="118"/>
        <v>42653.968854166662</v>
      </c>
      <c r="R1225" s="28">
        <f t="shared" si="115"/>
        <v>42684.010520833333</v>
      </c>
      <c r="S1225" t="str">
        <f t="shared" si="119"/>
        <v>photography</v>
      </c>
      <c r="T1225" t="str">
        <f t="shared" si="116"/>
        <v>photobooks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 s="3">
        <v>15000</v>
      </c>
      <c r="E1226" s="3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7"/>
        <v>7.0666666666666669E-2</v>
      </c>
      <c r="P1226" s="3">
        <f t="shared" si="114"/>
        <v>58.888888888888886</v>
      </c>
      <c r="Q1226" s="28">
        <f t="shared" si="118"/>
        <v>41736.341458333329</v>
      </c>
      <c r="R1226" s="28">
        <f t="shared" si="115"/>
        <v>41796.341458333329</v>
      </c>
      <c r="S1226" t="str">
        <f t="shared" si="119"/>
        <v>music</v>
      </c>
      <c r="T1226" t="str">
        <f t="shared" si="116"/>
        <v>world music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 s="3">
        <v>3000</v>
      </c>
      <c r="E1227" s="3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7"/>
        <v>4.3999999999999997E-2</v>
      </c>
      <c r="P1227" s="3">
        <f t="shared" si="114"/>
        <v>44</v>
      </c>
      <c r="Q1227" s="28">
        <f t="shared" si="118"/>
        <v>41509.697662037033</v>
      </c>
      <c r="R1227" s="28">
        <f t="shared" si="115"/>
        <v>41569.697662037033</v>
      </c>
      <c r="S1227" t="str">
        <f t="shared" si="119"/>
        <v>music</v>
      </c>
      <c r="T1227" t="str">
        <f t="shared" si="116"/>
        <v>world music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 s="3">
        <v>50000</v>
      </c>
      <c r="E1228" s="3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7"/>
        <v>3.8739999999999997E-2</v>
      </c>
      <c r="P1228" s="3">
        <f t="shared" si="114"/>
        <v>48.424999999999997</v>
      </c>
      <c r="Q1228" s="28">
        <f t="shared" si="118"/>
        <v>41715.666446759256</v>
      </c>
      <c r="R1228" s="28">
        <f t="shared" si="115"/>
        <v>41749.833333333328</v>
      </c>
      <c r="S1228" t="str">
        <f t="shared" si="119"/>
        <v>music</v>
      </c>
      <c r="T1228" t="str">
        <f t="shared" si="116"/>
        <v>world music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 s="3">
        <v>2000</v>
      </c>
      <c r="E1229" s="3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7"/>
        <v>0</v>
      </c>
      <c r="P1229" s="3">
        <f t="shared" si="114"/>
        <v>0</v>
      </c>
      <c r="Q1229" s="28">
        <f t="shared" si="118"/>
        <v>41827.710833333331</v>
      </c>
      <c r="R1229" s="28">
        <f t="shared" si="115"/>
        <v>41858.083333333328</v>
      </c>
      <c r="S1229" t="str">
        <f t="shared" si="119"/>
        <v>music</v>
      </c>
      <c r="T1229" t="str">
        <f t="shared" si="116"/>
        <v>world music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 s="3">
        <v>5000</v>
      </c>
      <c r="E1230" s="3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7"/>
        <v>0.29299999999999998</v>
      </c>
      <c r="P1230" s="3">
        <f t="shared" si="114"/>
        <v>61.041666666666664</v>
      </c>
      <c r="Q1230" s="28">
        <f t="shared" si="118"/>
        <v>40754.520925925921</v>
      </c>
      <c r="R1230" s="28">
        <f t="shared" si="115"/>
        <v>40814.520925925921</v>
      </c>
      <c r="S1230" t="str">
        <f t="shared" si="119"/>
        <v>music</v>
      </c>
      <c r="T1230" t="str">
        <f t="shared" si="116"/>
        <v>world music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 s="3">
        <v>2750</v>
      </c>
      <c r="E1231" s="3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7"/>
        <v>9.0909090909090905E-3</v>
      </c>
      <c r="P1231" s="3">
        <f t="shared" si="114"/>
        <v>25</v>
      </c>
      <c r="Q1231" s="28">
        <f t="shared" si="118"/>
        <v>40985.251469907402</v>
      </c>
      <c r="R1231" s="28">
        <f t="shared" si="115"/>
        <v>41015.458333333328</v>
      </c>
      <c r="S1231" t="str">
        <f t="shared" si="119"/>
        <v>music</v>
      </c>
      <c r="T1231" t="str">
        <f t="shared" si="116"/>
        <v>world music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 s="3">
        <v>500000</v>
      </c>
      <c r="E1232" s="3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7"/>
        <v>0</v>
      </c>
      <c r="P1232" s="3">
        <f t="shared" si="114"/>
        <v>0</v>
      </c>
      <c r="Q1232" s="28">
        <f t="shared" si="118"/>
        <v>40568.764236111107</v>
      </c>
      <c r="R1232" s="28">
        <f t="shared" si="115"/>
        <v>40598.764236111107</v>
      </c>
      <c r="S1232" t="str">
        <f t="shared" si="119"/>
        <v>music</v>
      </c>
      <c r="T1232" t="str">
        <f t="shared" si="116"/>
        <v>world music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 s="3">
        <v>5000</v>
      </c>
      <c r="E1233" s="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7"/>
        <v>0</v>
      </c>
      <c r="P1233" s="3">
        <f t="shared" si="114"/>
        <v>0</v>
      </c>
      <c r="Q1233" s="28">
        <f t="shared" si="118"/>
        <v>42193.733425925922</v>
      </c>
      <c r="R1233" s="28">
        <f t="shared" si="115"/>
        <v>42243.833333333336</v>
      </c>
      <c r="S1233" t="str">
        <f t="shared" si="119"/>
        <v>music</v>
      </c>
      <c r="T1233" t="str">
        <f t="shared" si="116"/>
        <v>world music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 s="3">
        <v>5000</v>
      </c>
      <c r="E1234" s="3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7"/>
        <v>8.0000000000000002E-3</v>
      </c>
      <c r="P1234" s="3">
        <f t="shared" si="114"/>
        <v>40</v>
      </c>
      <c r="Q1234" s="28">
        <f t="shared" si="118"/>
        <v>41506.639699074076</v>
      </c>
      <c r="R1234" s="28">
        <f t="shared" si="115"/>
        <v>41553.639699074069</v>
      </c>
      <c r="S1234" t="str">
        <f t="shared" si="119"/>
        <v>music</v>
      </c>
      <c r="T1234" t="str">
        <f t="shared" si="116"/>
        <v>world music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 s="3">
        <v>1000</v>
      </c>
      <c r="E1235" s="3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7"/>
        <v>0.11600000000000001</v>
      </c>
      <c r="P1235" s="3">
        <f t="shared" si="114"/>
        <v>19.333333333333332</v>
      </c>
      <c r="Q1235" s="28">
        <f t="shared" si="118"/>
        <v>40939.740439814814</v>
      </c>
      <c r="R1235" s="28">
        <f t="shared" si="115"/>
        <v>40960.740439814814</v>
      </c>
      <c r="S1235" t="str">
        <f t="shared" si="119"/>
        <v>music</v>
      </c>
      <c r="T1235" t="str">
        <f t="shared" si="116"/>
        <v>world music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 s="3">
        <v>50000</v>
      </c>
      <c r="E1236" s="3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7"/>
        <v>0</v>
      </c>
      <c r="P1236" s="3">
        <f t="shared" si="114"/>
        <v>0</v>
      </c>
      <c r="Q1236" s="28">
        <f t="shared" si="118"/>
        <v>42007.580347222225</v>
      </c>
      <c r="R1236" s="28">
        <f t="shared" si="115"/>
        <v>42037.580347222225</v>
      </c>
      <c r="S1236" t="str">
        <f t="shared" si="119"/>
        <v>music</v>
      </c>
      <c r="T1236" t="str">
        <f t="shared" si="116"/>
        <v>world music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 s="3">
        <v>7534</v>
      </c>
      <c r="E1237" s="3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7"/>
        <v>2.787363950092912E-2</v>
      </c>
      <c r="P1237" s="3">
        <f t="shared" si="114"/>
        <v>35</v>
      </c>
      <c r="Q1237" s="28">
        <f t="shared" si="118"/>
        <v>41582.927071759259</v>
      </c>
      <c r="R1237" s="28">
        <f t="shared" si="115"/>
        <v>41622.927071759259</v>
      </c>
      <c r="S1237" t="str">
        <f t="shared" si="119"/>
        <v>music</v>
      </c>
      <c r="T1237" t="str">
        <f t="shared" si="116"/>
        <v>world music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 s="3">
        <v>2500</v>
      </c>
      <c r="E1238" s="3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7"/>
        <v>0</v>
      </c>
      <c r="P1238" s="3">
        <f t="shared" si="114"/>
        <v>0</v>
      </c>
      <c r="Q1238" s="28">
        <f t="shared" si="118"/>
        <v>41110.47180555555</v>
      </c>
      <c r="R1238" s="28">
        <f t="shared" si="115"/>
        <v>41118.458333333328</v>
      </c>
      <c r="S1238" t="str">
        <f t="shared" si="119"/>
        <v>music</v>
      </c>
      <c r="T1238" t="str">
        <f t="shared" si="116"/>
        <v>world music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 s="3">
        <v>25000</v>
      </c>
      <c r="E1239" s="3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7"/>
        <v>0</v>
      </c>
      <c r="P1239" s="3">
        <f t="shared" si="114"/>
        <v>0</v>
      </c>
      <c r="Q1239" s="28">
        <f t="shared" si="118"/>
        <v>41125.074826388889</v>
      </c>
      <c r="R1239" s="28">
        <f t="shared" si="115"/>
        <v>41145.074826388889</v>
      </c>
      <c r="S1239" t="str">
        <f t="shared" si="119"/>
        <v>music</v>
      </c>
      <c r="T1239" t="str">
        <f t="shared" si="116"/>
        <v>world music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 s="3">
        <v>1000</v>
      </c>
      <c r="E1240" s="3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7"/>
        <v>0.17799999999999999</v>
      </c>
      <c r="P1240" s="3">
        <f t="shared" si="114"/>
        <v>59.333333333333336</v>
      </c>
      <c r="Q1240" s="28">
        <f t="shared" si="118"/>
        <v>40731.402037037034</v>
      </c>
      <c r="R1240" s="28">
        <f t="shared" si="115"/>
        <v>40761.402037037034</v>
      </c>
      <c r="S1240" t="str">
        <f t="shared" si="119"/>
        <v>music</v>
      </c>
      <c r="T1240" t="str">
        <f t="shared" si="116"/>
        <v>world music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 s="3">
        <v>2500</v>
      </c>
      <c r="E1241" s="3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7"/>
        <v>0</v>
      </c>
      <c r="P1241" s="3">
        <f t="shared" si="114"/>
        <v>0</v>
      </c>
      <c r="Q1241" s="28">
        <f t="shared" si="118"/>
        <v>40883.754247685181</v>
      </c>
      <c r="R1241" s="28">
        <f t="shared" si="115"/>
        <v>40913.754247685181</v>
      </c>
      <c r="S1241" t="str">
        <f t="shared" si="119"/>
        <v>music</v>
      </c>
      <c r="T1241" t="str">
        <f t="shared" si="116"/>
        <v>world music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 s="3">
        <v>8000</v>
      </c>
      <c r="E1242" s="3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7"/>
        <v>3.0124999999999999E-2</v>
      </c>
      <c r="P1242" s="3">
        <f t="shared" si="114"/>
        <v>30.125</v>
      </c>
      <c r="Q1242" s="28">
        <f t="shared" si="118"/>
        <v>41408.831678240742</v>
      </c>
      <c r="R1242" s="28">
        <f t="shared" si="115"/>
        <v>41467.70208333333</v>
      </c>
      <c r="S1242" t="str">
        <f t="shared" si="119"/>
        <v>music</v>
      </c>
      <c r="T1242" t="str">
        <f t="shared" si="116"/>
        <v>world music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 s="3">
        <v>5000</v>
      </c>
      <c r="E1243" s="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7"/>
        <v>0.50739999999999996</v>
      </c>
      <c r="P1243" s="3">
        <f t="shared" si="114"/>
        <v>74.617647058823536</v>
      </c>
      <c r="Q1243" s="28">
        <f t="shared" si="118"/>
        <v>41923.629398148143</v>
      </c>
      <c r="R1243" s="28">
        <f t="shared" si="115"/>
        <v>41946.040972222218</v>
      </c>
      <c r="S1243" t="str">
        <f t="shared" si="119"/>
        <v>music</v>
      </c>
      <c r="T1243" t="str">
        <f t="shared" si="116"/>
        <v>world music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 s="3">
        <v>911</v>
      </c>
      <c r="E1244" s="3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7"/>
        <v>5.4884742041712408E-3</v>
      </c>
      <c r="P1244" s="3">
        <f t="shared" si="114"/>
        <v>5</v>
      </c>
      <c r="Q1244" s="28">
        <f t="shared" si="118"/>
        <v>40781.957199074073</v>
      </c>
      <c r="R1244" s="28">
        <f t="shared" si="115"/>
        <v>40797.345833333333</v>
      </c>
      <c r="S1244" t="str">
        <f t="shared" si="119"/>
        <v>music</v>
      </c>
      <c r="T1244" t="str">
        <f t="shared" si="116"/>
        <v>world music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 s="3">
        <v>12000</v>
      </c>
      <c r="E1245" s="3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7"/>
        <v>0.14091666666666666</v>
      </c>
      <c r="P1245" s="3">
        <f t="shared" si="114"/>
        <v>44.5</v>
      </c>
      <c r="Q1245" s="28">
        <f t="shared" si="118"/>
        <v>40671.670960648145</v>
      </c>
      <c r="R1245" s="28">
        <f t="shared" si="115"/>
        <v>40732.666666666664</v>
      </c>
      <c r="S1245" t="str">
        <f t="shared" si="119"/>
        <v>music</v>
      </c>
      <c r="T1245" t="str">
        <f t="shared" si="116"/>
        <v>world music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 s="3">
        <v>2000</v>
      </c>
      <c r="E1246" s="3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7"/>
        <v>1.038</v>
      </c>
      <c r="P1246" s="3">
        <f t="shared" si="114"/>
        <v>46.133333333333333</v>
      </c>
      <c r="Q1246" s="28">
        <f t="shared" si="118"/>
        <v>41355.617164351846</v>
      </c>
      <c r="R1246" s="28">
        <f t="shared" si="115"/>
        <v>41386.666666666664</v>
      </c>
      <c r="S1246" t="str">
        <f t="shared" si="119"/>
        <v>music</v>
      </c>
      <c r="T1246" t="str">
        <f t="shared" si="116"/>
        <v>rock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 s="3">
        <v>2000</v>
      </c>
      <c r="E1247" s="3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7"/>
        <v>1.2024999999999999</v>
      </c>
      <c r="P1247" s="3">
        <f t="shared" si="114"/>
        <v>141.47058823529412</v>
      </c>
      <c r="Q1247" s="28">
        <f t="shared" si="118"/>
        <v>41774.391597222217</v>
      </c>
      <c r="R1247" s="28">
        <f t="shared" si="115"/>
        <v>41804.391597222224</v>
      </c>
      <c r="S1247" t="str">
        <f t="shared" si="119"/>
        <v>music</v>
      </c>
      <c r="T1247" t="str">
        <f t="shared" si="116"/>
        <v>rock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 s="3">
        <v>2000</v>
      </c>
      <c r="E1248" s="3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7"/>
        <v>1.17</v>
      </c>
      <c r="P1248" s="3">
        <f t="shared" si="114"/>
        <v>75.483870967741936</v>
      </c>
      <c r="Q1248" s="28">
        <f t="shared" si="118"/>
        <v>40837.835057870368</v>
      </c>
      <c r="R1248" s="28">
        <f t="shared" si="115"/>
        <v>40882.876724537033</v>
      </c>
      <c r="S1248" t="str">
        <f t="shared" si="119"/>
        <v>music</v>
      </c>
      <c r="T1248" t="str">
        <f t="shared" si="116"/>
        <v>rock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 s="3">
        <v>3500</v>
      </c>
      <c r="E1249" s="3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7"/>
        <v>1.2214285714285715</v>
      </c>
      <c r="P1249" s="3">
        <f t="shared" si="114"/>
        <v>85.5</v>
      </c>
      <c r="Q1249" s="28">
        <f t="shared" si="118"/>
        <v>41370.083969907406</v>
      </c>
      <c r="R1249" s="28">
        <f t="shared" si="115"/>
        <v>41400.083969907406</v>
      </c>
      <c r="S1249" t="str">
        <f t="shared" si="119"/>
        <v>music</v>
      </c>
      <c r="T1249" t="str">
        <f t="shared" si="116"/>
        <v>rock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 s="3">
        <v>2500</v>
      </c>
      <c r="E1250" s="3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7"/>
        <v>1.5164</v>
      </c>
      <c r="P1250" s="3">
        <f t="shared" si="114"/>
        <v>64.254237288135599</v>
      </c>
      <c r="Q1250" s="28">
        <f t="shared" si="118"/>
        <v>41767.448530092588</v>
      </c>
      <c r="R1250" s="28">
        <f t="shared" si="115"/>
        <v>41803.082638888889</v>
      </c>
      <c r="S1250" t="str">
        <f t="shared" si="119"/>
        <v>music</v>
      </c>
      <c r="T1250" t="str">
        <f t="shared" si="116"/>
        <v>rock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 s="3">
        <v>5000</v>
      </c>
      <c r="E1251" s="3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7"/>
        <v>1.0444</v>
      </c>
      <c r="P1251" s="3">
        <f t="shared" si="114"/>
        <v>64.46913580246914</v>
      </c>
      <c r="Q1251" s="28">
        <f t="shared" si="118"/>
        <v>41067.532534722224</v>
      </c>
      <c r="R1251" s="28">
        <f t="shared" si="115"/>
        <v>41097.532534722217</v>
      </c>
      <c r="S1251" t="str">
        <f t="shared" si="119"/>
        <v>music</v>
      </c>
      <c r="T1251" t="str">
        <f t="shared" si="116"/>
        <v>rock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 s="3">
        <v>30000</v>
      </c>
      <c r="E1252" s="3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7"/>
        <v>2.0015333333333332</v>
      </c>
      <c r="P1252" s="3">
        <f t="shared" si="114"/>
        <v>118.2007874015748</v>
      </c>
      <c r="Q1252" s="28">
        <f t="shared" si="118"/>
        <v>41843.434386574074</v>
      </c>
      <c r="R1252" s="28">
        <f t="shared" si="115"/>
        <v>41888.434386574074</v>
      </c>
      <c r="S1252" t="str">
        <f t="shared" si="119"/>
        <v>music</v>
      </c>
      <c r="T1252" t="str">
        <f t="shared" si="116"/>
        <v>rock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 s="3">
        <v>6000</v>
      </c>
      <c r="E1253" s="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7"/>
        <v>1.018</v>
      </c>
      <c r="P1253" s="3">
        <f t="shared" si="114"/>
        <v>82.540540540540547</v>
      </c>
      <c r="Q1253" s="28">
        <f t="shared" si="118"/>
        <v>40751.606099537035</v>
      </c>
      <c r="R1253" s="28">
        <f t="shared" si="115"/>
        <v>40811.606099537035</v>
      </c>
      <c r="S1253" t="str">
        <f t="shared" si="119"/>
        <v>music</v>
      </c>
      <c r="T1253" t="str">
        <f t="shared" si="116"/>
        <v>rock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 s="3">
        <v>3500</v>
      </c>
      <c r="E1254" s="3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7"/>
        <v>1.3765714285714286</v>
      </c>
      <c r="P1254" s="3">
        <f t="shared" si="114"/>
        <v>34.170212765957444</v>
      </c>
      <c r="Q1254" s="28">
        <f t="shared" si="118"/>
        <v>41543.779733796291</v>
      </c>
      <c r="R1254" s="28">
        <f t="shared" si="115"/>
        <v>41571.779733796291</v>
      </c>
      <c r="S1254" t="str">
        <f t="shared" si="119"/>
        <v>music</v>
      </c>
      <c r="T1254" t="str">
        <f t="shared" si="116"/>
        <v>rock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 s="3">
        <v>10</v>
      </c>
      <c r="E1255" s="3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1">
        <f t="shared" si="117"/>
        <v>3038.3319999999999</v>
      </c>
      <c r="P1255" s="3">
        <f t="shared" si="114"/>
        <v>42.73322081575246</v>
      </c>
      <c r="Q1255" s="28">
        <f t="shared" si="118"/>
        <v>41855.575312499997</v>
      </c>
      <c r="R1255" s="28">
        <f t="shared" si="115"/>
        <v>41885.575312499997</v>
      </c>
      <c r="S1255" t="str">
        <f t="shared" si="119"/>
        <v>music</v>
      </c>
      <c r="T1255" t="str">
        <f t="shared" si="116"/>
        <v>rock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 s="3">
        <v>6700</v>
      </c>
      <c r="E1256" s="3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7"/>
        <v>1.9885074626865671</v>
      </c>
      <c r="P1256" s="3">
        <f t="shared" si="114"/>
        <v>94.489361702127653</v>
      </c>
      <c r="Q1256" s="28">
        <f t="shared" si="118"/>
        <v>40487.413032407407</v>
      </c>
      <c r="R1256" s="28">
        <f t="shared" si="115"/>
        <v>40543.999305555553</v>
      </c>
      <c r="S1256" t="str">
        <f t="shared" si="119"/>
        <v>music</v>
      </c>
      <c r="T1256" t="str">
        <f t="shared" si="116"/>
        <v>rock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 s="3">
        <v>3000</v>
      </c>
      <c r="E1257" s="3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7"/>
        <v>2.0236666666666667</v>
      </c>
      <c r="P1257" s="3">
        <f t="shared" si="114"/>
        <v>55.697247706422019</v>
      </c>
      <c r="Q1257" s="28">
        <f t="shared" si="118"/>
        <v>41579.637175925927</v>
      </c>
      <c r="R1257" s="28">
        <f t="shared" si="115"/>
        <v>41609.678842592592</v>
      </c>
      <c r="S1257" t="str">
        <f t="shared" si="119"/>
        <v>music</v>
      </c>
      <c r="T1257" t="str">
        <f t="shared" si="116"/>
        <v>rock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 s="3">
        <v>30000</v>
      </c>
      <c r="E1258" s="3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7"/>
        <v>1.1796376666666666</v>
      </c>
      <c r="P1258" s="3">
        <f t="shared" si="114"/>
        <v>98.030831024930734</v>
      </c>
      <c r="Q1258" s="28">
        <f t="shared" si="118"/>
        <v>40921.711006944446</v>
      </c>
      <c r="R1258" s="28">
        <f t="shared" si="115"/>
        <v>40951.711006944439</v>
      </c>
      <c r="S1258" t="str">
        <f t="shared" si="119"/>
        <v>music</v>
      </c>
      <c r="T1258" t="str">
        <f t="shared" si="116"/>
        <v>rock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 s="3">
        <v>5500</v>
      </c>
      <c r="E1259" s="3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7"/>
        <v>2.9472727272727273</v>
      </c>
      <c r="P1259" s="3">
        <f t="shared" si="114"/>
        <v>92.102272727272734</v>
      </c>
      <c r="Q1259" s="28">
        <f t="shared" si="118"/>
        <v>40586.877199074072</v>
      </c>
      <c r="R1259" s="28">
        <f t="shared" si="115"/>
        <v>40635.835532407407</v>
      </c>
      <c r="S1259" t="str">
        <f t="shared" si="119"/>
        <v>music</v>
      </c>
      <c r="T1259" t="str">
        <f t="shared" si="116"/>
        <v>rock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 s="3">
        <v>12000</v>
      </c>
      <c r="E1260" s="3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7"/>
        <v>2.1314633333333335</v>
      </c>
      <c r="P1260" s="3">
        <f t="shared" si="114"/>
        <v>38.175462686567165</v>
      </c>
      <c r="Q1260" s="28">
        <f t="shared" si="118"/>
        <v>41487.402916666666</v>
      </c>
      <c r="R1260" s="28">
        <f t="shared" si="115"/>
        <v>41517.402916666666</v>
      </c>
      <c r="S1260" t="str">
        <f t="shared" si="119"/>
        <v>music</v>
      </c>
      <c r="T1260" t="str">
        <f t="shared" si="116"/>
        <v>rock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 s="3">
        <v>2500</v>
      </c>
      <c r="E1261" s="3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7"/>
        <v>1.0424</v>
      </c>
      <c r="P1261" s="3">
        <f t="shared" si="114"/>
        <v>27.145833333333332</v>
      </c>
      <c r="Q1261" s="28">
        <f t="shared" si="118"/>
        <v>41766.762314814812</v>
      </c>
      <c r="R1261" s="28">
        <f t="shared" si="115"/>
        <v>41798.957638888889</v>
      </c>
      <c r="S1261" t="str">
        <f t="shared" si="119"/>
        <v>music</v>
      </c>
      <c r="T1261" t="str">
        <f t="shared" si="116"/>
        <v>rock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 s="3">
        <v>3300</v>
      </c>
      <c r="E1262" s="3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7"/>
        <v>1.1366666666666667</v>
      </c>
      <c r="P1262" s="3">
        <f t="shared" si="114"/>
        <v>50.689189189189186</v>
      </c>
      <c r="Q1262" s="28">
        <f t="shared" si="118"/>
        <v>41666.63449074074</v>
      </c>
      <c r="R1262" s="28">
        <f t="shared" si="115"/>
        <v>41696.63449074074</v>
      </c>
      <c r="S1262" t="str">
        <f t="shared" si="119"/>
        <v>music</v>
      </c>
      <c r="T1262" t="str">
        <f t="shared" si="116"/>
        <v>rock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 s="3">
        <v>2000</v>
      </c>
      <c r="E1263" s="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7"/>
        <v>1.0125</v>
      </c>
      <c r="P1263" s="3">
        <f t="shared" si="114"/>
        <v>38.942307692307693</v>
      </c>
      <c r="Q1263" s="28">
        <f t="shared" si="118"/>
        <v>41638.134571759256</v>
      </c>
      <c r="R1263" s="28">
        <f t="shared" si="115"/>
        <v>41668.134571759256</v>
      </c>
      <c r="S1263" t="str">
        <f t="shared" si="119"/>
        <v>music</v>
      </c>
      <c r="T1263" t="str">
        <f t="shared" si="116"/>
        <v>rock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 s="3">
        <v>6500</v>
      </c>
      <c r="E1264" s="3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7"/>
        <v>1.2541538461538462</v>
      </c>
      <c r="P1264" s="3">
        <f t="shared" si="114"/>
        <v>77.638095238095232</v>
      </c>
      <c r="Q1264" s="28">
        <f t="shared" si="118"/>
        <v>41656.554305555554</v>
      </c>
      <c r="R1264" s="28">
        <f t="shared" si="115"/>
        <v>41686.554305555554</v>
      </c>
      <c r="S1264" t="str">
        <f t="shared" si="119"/>
        <v>music</v>
      </c>
      <c r="T1264" t="str">
        <f t="shared" si="116"/>
        <v>rock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 s="3">
        <v>1500</v>
      </c>
      <c r="E1265" s="3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7"/>
        <v>1.19</v>
      </c>
      <c r="P1265" s="3">
        <f t="shared" si="114"/>
        <v>43.536585365853661</v>
      </c>
      <c r="Q1265" s="28">
        <f t="shared" si="118"/>
        <v>41691.875810185185</v>
      </c>
      <c r="R1265" s="28">
        <f t="shared" si="115"/>
        <v>41726.833333333328</v>
      </c>
      <c r="S1265" t="str">
        <f t="shared" si="119"/>
        <v>music</v>
      </c>
      <c r="T1265" t="str">
        <f t="shared" si="116"/>
        <v>rock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 s="3">
        <v>650</v>
      </c>
      <c r="E1266" s="3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7"/>
        <v>1.6646153846153846</v>
      </c>
      <c r="P1266" s="3">
        <f t="shared" si="114"/>
        <v>31.823529411764707</v>
      </c>
      <c r="Q1266" s="28">
        <f t="shared" si="118"/>
        <v>41547.454664351848</v>
      </c>
      <c r="R1266" s="28">
        <f t="shared" si="115"/>
        <v>41576.454664351848</v>
      </c>
      <c r="S1266" t="str">
        <f t="shared" si="119"/>
        <v>music</v>
      </c>
      <c r="T1266" t="str">
        <f t="shared" si="116"/>
        <v>rock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 s="3">
        <v>3500</v>
      </c>
      <c r="E1267" s="3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7"/>
        <v>1.1914771428571429</v>
      </c>
      <c r="P1267" s="3">
        <f t="shared" si="114"/>
        <v>63.184393939393942</v>
      </c>
      <c r="Q1267" s="28">
        <f t="shared" si="118"/>
        <v>40465.446932870364</v>
      </c>
      <c r="R1267" s="28">
        <f t="shared" si="115"/>
        <v>40512.446932870364</v>
      </c>
      <c r="S1267" t="str">
        <f t="shared" si="119"/>
        <v>music</v>
      </c>
      <c r="T1267" t="str">
        <f t="shared" si="116"/>
        <v>rock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 s="3">
        <v>9500</v>
      </c>
      <c r="E1268" s="3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7"/>
        <v>1.0047368421052632</v>
      </c>
      <c r="P1268" s="3">
        <f t="shared" si="114"/>
        <v>190.9</v>
      </c>
      <c r="Q1268" s="28">
        <f t="shared" si="118"/>
        <v>41620.668344907404</v>
      </c>
      <c r="R1268" s="28">
        <f t="shared" si="115"/>
        <v>41650.668344907404</v>
      </c>
      <c r="S1268" t="str">
        <f t="shared" si="119"/>
        <v>music</v>
      </c>
      <c r="T1268" t="str">
        <f t="shared" si="116"/>
        <v>rock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 s="3">
        <v>22000</v>
      </c>
      <c r="E1269" s="3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7"/>
        <v>1.018</v>
      </c>
      <c r="P1269" s="3">
        <f t="shared" si="114"/>
        <v>140.85534591194968</v>
      </c>
      <c r="Q1269" s="28">
        <f t="shared" si="118"/>
        <v>41449.376828703702</v>
      </c>
      <c r="R1269" s="28">
        <f t="shared" si="115"/>
        <v>41479.376828703702</v>
      </c>
      <c r="S1269" t="str">
        <f t="shared" si="119"/>
        <v>music</v>
      </c>
      <c r="T1269" t="str">
        <f t="shared" si="116"/>
        <v>rock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 s="3">
        <v>12000</v>
      </c>
      <c r="E1270" s="3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7"/>
        <v>1.1666666666666667</v>
      </c>
      <c r="P1270" s="3">
        <f t="shared" si="114"/>
        <v>76.92307692307692</v>
      </c>
      <c r="Q1270" s="28">
        <f t="shared" si="118"/>
        <v>41507.637118055551</v>
      </c>
      <c r="R1270" s="28">
        <f t="shared" si="115"/>
        <v>41537.637118055551</v>
      </c>
      <c r="S1270" t="str">
        <f t="shared" si="119"/>
        <v>music</v>
      </c>
      <c r="T1270" t="str">
        <f t="shared" si="116"/>
        <v>rock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 s="3">
        <v>18800</v>
      </c>
      <c r="E1271" s="3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7"/>
        <v>1.0864893617021276</v>
      </c>
      <c r="P1271" s="3">
        <f t="shared" si="114"/>
        <v>99.15533980582525</v>
      </c>
      <c r="Q1271" s="28">
        <f t="shared" si="118"/>
        <v>42445.614722222213</v>
      </c>
      <c r="R1271" s="28">
        <f t="shared" si="115"/>
        <v>42475.791666666664</v>
      </c>
      <c r="S1271" t="str">
        <f t="shared" si="119"/>
        <v>music</v>
      </c>
      <c r="T1271" t="str">
        <f t="shared" si="116"/>
        <v>rock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 s="3">
        <v>10000</v>
      </c>
      <c r="E1272" s="3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7"/>
        <v>1.1472</v>
      </c>
      <c r="P1272" s="3">
        <f t="shared" si="114"/>
        <v>67.881656804733723</v>
      </c>
      <c r="Q1272" s="28">
        <f t="shared" si="118"/>
        <v>40933.648634259262</v>
      </c>
      <c r="R1272" s="28">
        <f t="shared" si="115"/>
        <v>40993.60696759259</v>
      </c>
      <c r="S1272" t="str">
        <f t="shared" si="119"/>
        <v>music</v>
      </c>
      <c r="T1272" t="str">
        <f t="shared" si="116"/>
        <v>rock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 s="3">
        <v>7500</v>
      </c>
      <c r="E1273" s="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7"/>
        <v>1.018</v>
      </c>
      <c r="P1273" s="3">
        <f t="shared" si="114"/>
        <v>246.29032258064515</v>
      </c>
      <c r="Q1273" s="28">
        <f t="shared" si="118"/>
        <v>41561.475219907406</v>
      </c>
      <c r="R1273" s="28">
        <f t="shared" si="115"/>
        <v>41591.516886574071</v>
      </c>
      <c r="S1273" t="str">
        <f t="shared" si="119"/>
        <v>music</v>
      </c>
      <c r="T1273" t="str">
        <f t="shared" si="116"/>
        <v>rock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 s="3">
        <v>5000</v>
      </c>
      <c r="E1274" s="3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7"/>
        <v>1.06</v>
      </c>
      <c r="P1274" s="3">
        <f t="shared" si="114"/>
        <v>189.28571428571428</v>
      </c>
      <c r="Q1274" s="28">
        <f t="shared" si="118"/>
        <v>40274.536793981482</v>
      </c>
      <c r="R1274" s="28">
        <f t="shared" si="115"/>
        <v>40343.958333333328</v>
      </c>
      <c r="S1274" t="str">
        <f t="shared" si="119"/>
        <v>music</v>
      </c>
      <c r="T1274" t="str">
        <f t="shared" si="116"/>
        <v>rock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 s="3">
        <v>4000</v>
      </c>
      <c r="E1275" s="3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7"/>
        <v>1.0349999999999999</v>
      </c>
      <c r="P1275" s="3">
        <f t="shared" si="114"/>
        <v>76.666666666666671</v>
      </c>
      <c r="Q1275" s="28">
        <f t="shared" si="118"/>
        <v>41852.521886574068</v>
      </c>
      <c r="R1275" s="28">
        <f t="shared" si="115"/>
        <v>41882.521886574068</v>
      </c>
      <c r="S1275" t="str">
        <f t="shared" si="119"/>
        <v>music</v>
      </c>
      <c r="T1275" t="str">
        <f t="shared" si="116"/>
        <v>rock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 s="3">
        <v>25000</v>
      </c>
      <c r="E1276" s="3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7"/>
        <v>1.5497535999999998</v>
      </c>
      <c r="P1276" s="3">
        <f t="shared" si="114"/>
        <v>82.963254817987149</v>
      </c>
      <c r="Q1276" s="28">
        <f t="shared" si="118"/>
        <v>41116.481770833328</v>
      </c>
      <c r="R1276" s="28">
        <f t="shared" si="115"/>
        <v>41151.481770833328</v>
      </c>
      <c r="S1276" t="str">
        <f t="shared" si="119"/>
        <v>music</v>
      </c>
      <c r="T1276" t="str">
        <f t="shared" si="116"/>
        <v>rock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 s="3">
        <v>15000</v>
      </c>
      <c r="E1277" s="3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7"/>
        <v>1.6214066666666667</v>
      </c>
      <c r="P1277" s="3">
        <f t="shared" si="114"/>
        <v>62.522107969151669</v>
      </c>
      <c r="Q1277" s="28">
        <f t="shared" si="118"/>
        <v>41458.659571759257</v>
      </c>
      <c r="R1277" s="28">
        <f t="shared" si="115"/>
        <v>41493.659571759257</v>
      </c>
      <c r="S1277" t="str">
        <f t="shared" si="119"/>
        <v>music</v>
      </c>
      <c r="T1277" t="str">
        <f t="shared" si="116"/>
        <v>rock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 s="3">
        <v>3000</v>
      </c>
      <c r="E1278" s="3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7"/>
        <v>1.0442100000000001</v>
      </c>
      <c r="P1278" s="3">
        <f t="shared" si="114"/>
        <v>46.06808823529412</v>
      </c>
      <c r="Q1278" s="28">
        <f t="shared" si="118"/>
        <v>40007.49591435185</v>
      </c>
      <c r="R1278" s="28">
        <f t="shared" si="115"/>
        <v>40056.958333333328</v>
      </c>
      <c r="S1278" t="str">
        <f t="shared" si="119"/>
        <v>music</v>
      </c>
      <c r="T1278" t="str">
        <f t="shared" si="116"/>
        <v>rock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 s="3">
        <v>15000</v>
      </c>
      <c r="E1279" s="3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7"/>
        <v>1.0612433333333333</v>
      </c>
      <c r="P1279" s="3">
        <f t="shared" si="114"/>
        <v>38.543946731234868</v>
      </c>
      <c r="Q1279" s="28">
        <f t="shared" si="118"/>
        <v>41121.35355324074</v>
      </c>
      <c r="R1279" s="28">
        <f t="shared" si="115"/>
        <v>41156.35355324074</v>
      </c>
      <c r="S1279" t="str">
        <f t="shared" si="119"/>
        <v>music</v>
      </c>
      <c r="T1279" t="str">
        <f t="shared" si="116"/>
        <v>rock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 s="3">
        <v>6500</v>
      </c>
      <c r="E1280" s="3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7"/>
        <v>1.5493846153846154</v>
      </c>
      <c r="P1280" s="3">
        <f t="shared" si="114"/>
        <v>53.005263157894738</v>
      </c>
      <c r="Q1280" s="28">
        <f t="shared" si="118"/>
        <v>41786.346828703703</v>
      </c>
      <c r="R1280" s="28">
        <f t="shared" si="115"/>
        <v>41814.875</v>
      </c>
      <c r="S1280" t="str">
        <f t="shared" si="119"/>
        <v>music</v>
      </c>
      <c r="T1280" t="str">
        <f t="shared" si="116"/>
        <v>rock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 s="3">
        <v>12516</v>
      </c>
      <c r="E1281" s="3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7"/>
        <v>1.1077157238734421</v>
      </c>
      <c r="P1281" s="3">
        <f t="shared" si="114"/>
        <v>73.355396825396824</v>
      </c>
      <c r="Q1281" s="28">
        <f t="shared" si="118"/>
        <v>41681.890856481477</v>
      </c>
      <c r="R1281" s="28">
        <f t="shared" si="115"/>
        <v>41721.849189814813</v>
      </c>
      <c r="S1281" t="str">
        <f t="shared" si="119"/>
        <v>music</v>
      </c>
      <c r="T1281" t="str">
        <f t="shared" si="116"/>
        <v>rock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 s="3">
        <v>15000</v>
      </c>
      <c r="E1282" s="3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7"/>
        <v>1.1091186666666666</v>
      </c>
      <c r="P1282" s="3">
        <f t="shared" si="114"/>
        <v>127.97523076923076</v>
      </c>
      <c r="Q1282" s="28">
        <f t="shared" si="118"/>
        <v>40513.54923611111</v>
      </c>
      <c r="R1282" s="28">
        <f t="shared" si="115"/>
        <v>40603.54923611111</v>
      </c>
      <c r="S1282" t="str">
        <f t="shared" si="119"/>
        <v>music</v>
      </c>
      <c r="T1282" t="str">
        <f t="shared" si="116"/>
        <v>rock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 s="3">
        <v>7000</v>
      </c>
      <c r="E1283" s="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117"/>
        <v>1.1071428571428572</v>
      </c>
      <c r="P1283" s="3">
        <f t="shared" ref="P1283:P1346" si="120">IFERROR(E1283/L1283,0)</f>
        <v>104.72972972972973</v>
      </c>
      <c r="Q1283" s="28">
        <f t="shared" si="118"/>
        <v>41463.535138888888</v>
      </c>
      <c r="R1283" s="28">
        <f t="shared" ref="R1283:R1346" si="121">(I1283/86400)+25569+(-5/24)</f>
        <v>41483.535138888888</v>
      </c>
      <c r="S1283" t="str">
        <f t="shared" si="119"/>
        <v>music</v>
      </c>
      <c r="T1283" t="str">
        <f t="shared" ref="T1283:T1346" si="122">RIGHT(N1283,LEN(N1283)-FIND("/",N1283))</f>
        <v>rock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 s="3">
        <v>15000</v>
      </c>
      <c r="E1284" s="3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ref="O1284:O1347" si="123">E1284/D1284</f>
        <v>1.2361333333333333</v>
      </c>
      <c r="P1284" s="3">
        <f t="shared" si="120"/>
        <v>67.671532846715323</v>
      </c>
      <c r="Q1284" s="28">
        <f t="shared" ref="Q1284:Q1347" si="124">(((J1284/60)/60)/24)+DATE(1970,1,1)+(-5/24)</f>
        <v>41586.266840277778</v>
      </c>
      <c r="R1284" s="28">
        <f t="shared" si="121"/>
        <v>41616.999305555553</v>
      </c>
      <c r="S1284" t="str">
        <f t="shared" ref="S1284:S1347" si="125">LEFT(N:N,FIND("/",N1284)-1)</f>
        <v>music</v>
      </c>
      <c r="T1284" t="str">
        <f t="shared" si="122"/>
        <v>rock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 s="3">
        <v>1000</v>
      </c>
      <c r="E1285" s="3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3"/>
        <v>2.1105</v>
      </c>
      <c r="P1285" s="3">
        <f t="shared" si="120"/>
        <v>95.931818181818187</v>
      </c>
      <c r="Q1285" s="28">
        <f t="shared" si="124"/>
        <v>41320.50913194444</v>
      </c>
      <c r="R1285" s="28">
        <f t="shared" si="121"/>
        <v>41343.958333333328</v>
      </c>
      <c r="S1285" t="str">
        <f t="shared" si="125"/>
        <v>music</v>
      </c>
      <c r="T1285" t="str">
        <f t="shared" si="122"/>
        <v>rock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 s="3">
        <v>2000</v>
      </c>
      <c r="E1286" s="3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3"/>
        <v>1.01</v>
      </c>
      <c r="P1286" s="3">
        <f t="shared" si="120"/>
        <v>65.161290322580641</v>
      </c>
      <c r="Q1286" s="28">
        <f t="shared" si="124"/>
        <v>42712.026412037034</v>
      </c>
      <c r="R1286" s="28">
        <f t="shared" si="121"/>
        <v>42735.499305555553</v>
      </c>
      <c r="S1286" t="str">
        <f t="shared" si="125"/>
        <v>theater</v>
      </c>
      <c r="T1286" t="str">
        <f t="shared" si="122"/>
        <v>plays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 s="3">
        <v>2000</v>
      </c>
      <c r="E1287" s="3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3"/>
        <v>1.0165</v>
      </c>
      <c r="P1287" s="3">
        <f t="shared" si="120"/>
        <v>32.269841269841272</v>
      </c>
      <c r="Q1287" s="28">
        <f t="shared" si="124"/>
        <v>42160.374710648146</v>
      </c>
      <c r="R1287" s="28">
        <f t="shared" si="121"/>
        <v>42175.374710648146</v>
      </c>
      <c r="S1287" t="str">
        <f t="shared" si="125"/>
        <v>theater</v>
      </c>
      <c r="T1287" t="str">
        <f t="shared" si="122"/>
        <v>plays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 s="3">
        <v>1500</v>
      </c>
      <c r="E1288" s="3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3"/>
        <v>1.0833333333333333</v>
      </c>
      <c r="P1288" s="3">
        <f t="shared" si="120"/>
        <v>81.25</v>
      </c>
      <c r="Q1288" s="28">
        <f t="shared" si="124"/>
        <v>42039.176238425927</v>
      </c>
      <c r="R1288" s="28">
        <f t="shared" si="121"/>
        <v>42052.374999999993</v>
      </c>
      <c r="S1288" t="str">
        <f t="shared" si="125"/>
        <v>theater</v>
      </c>
      <c r="T1288" t="str">
        <f t="shared" si="122"/>
        <v>plays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 s="3">
        <v>250</v>
      </c>
      <c r="E1289" s="3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3"/>
        <v>2.42</v>
      </c>
      <c r="P1289" s="3">
        <f t="shared" si="120"/>
        <v>24.2</v>
      </c>
      <c r="Q1289" s="28">
        <f t="shared" si="124"/>
        <v>42107.412685185183</v>
      </c>
      <c r="R1289" s="28">
        <f t="shared" si="121"/>
        <v>42167.412685185183</v>
      </c>
      <c r="S1289" t="str">
        <f t="shared" si="125"/>
        <v>theater</v>
      </c>
      <c r="T1289" t="str">
        <f t="shared" si="122"/>
        <v>plays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 s="3">
        <v>4000</v>
      </c>
      <c r="E1290" s="3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3"/>
        <v>1.0044999999999999</v>
      </c>
      <c r="P1290" s="3">
        <f t="shared" si="120"/>
        <v>65.868852459016395</v>
      </c>
      <c r="Q1290" s="28">
        <f t="shared" si="124"/>
        <v>42560.946331018517</v>
      </c>
      <c r="R1290" s="28">
        <f t="shared" si="121"/>
        <v>42591.958333333336</v>
      </c>
      <c r="S1290" t="str">
        <f t="shared" si="125"/>
        <v>theater</v>
      </c>
      <c r="T1290" t="str">
        <f t="shared" si="122"/>
        <v>plays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 s="3">
        <v>1500</v>
      </c>
      <c r="E1291" s="3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3"/>
        <v>1.2506666666666666</v>
      </c>
      <c r="P1291" s="3">
        <f t="shared" si="120"/>
        <v>36.07692307692308</v>
      </c>
      <c r="Q1291" s="28">
        <f t="shared" si="124"/>
        <v>42708.926446759251</v>
      </c>
      <c r="R1291" s="28">
        <f t="shared" si="121"/>
        <v>42738.926446759258</v>
      </c>
      <c r="S1291" t="str">
        <f t="shared" si="125"/>
        <v>theater</v>
      </c>
      <c r="T1291" t="str">
        <f t="shared" si="122"/>
        <v>plays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 s="3">
        <v>3500</v>
      </c>
      <c r="E1292" s="3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3"/>
        <v>1.0857142857142856</v>
      </c>
      <c r="P1292" s="3">
        <f t="shared" si="120"/>
        <v>44.186046511627907</v>
      </c>
      <c r="Q1292" s="28">
        <f t="shared" si="124"/>
        <v>42086.406608796293</v>
      </c>
      <c r="R1292" s="28">
        <f t="shared" si="121"/>
        <v>42117.082638888889</v>
      </c>
      <c r="S1292" t="str">
        <f t="shared" si="125"/>
        <v>theater</v>
      </c>
      <c r="T1292" t="str">
        <f t="shared" si="122"/>
        <v>plays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 s="3">
        <v>3000</v>
      </c>
      <c r="E1293" s="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3"/>
        <v>1.4570000000000001</v>
      </c>
      <c r="P1293" s="3">
        <f t="shared" si="120"/>
        <v>104.07142857142857</v>
      </c>
      <c r="Q1293" s="28">
        <f t="shared" si="124"/>
        <v>42064.444340277776</v>
      </c>
      <c r="R1293" s="28">
        <f t="shared" si="121"/>
        <v>42101.083333333336</v>
      </c>
      <c r="S1293" t="str">
        <f t="shared" si="125"/>
        <v>theater</v>
      </c>
      <c r="T1293" t="str">
        <f t="shared" si="122"/>
        <v>plays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 s="3">
        <v>1700</v>
      </c>
      <c r="E1294" s="3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3"/>
        <v>1.1000000000000001</v>
      </c>
      <c r="P1294" s="3">
        <f t="shared" si="120"/>
        <v>35.96153846153846</v>
      </c>
      <c r="Q1294" s="28">
        <f t="shared" si="124"/>
        <v>42256.555879629632</v>
      </c>
      <c r="R1294" s="28">
        <f t="shared" si="121"/>
        <v>42283.749305555553</v>
      </c>
      <c r="S1294" t="str">
        <f t="shared" si="125"/>
        <v>theater</v>
      </c>
      <c r="T1294" t="str">
        <f t="shared" si="122"/>
        <v>plays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 s="3">
        <v>15000</v>
      </c>
      <c r="E1295" s="3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3"/>
        <v>1.0223333333333333</v>
      </c>
      <c r="P1295" s="3">
        <f t="shared" si="120"/>
        <v>127.79166666666667</v>
      </c>
      <c r="Q1295" s="28">
        <f t="shared" si="124"/>
        <v>42292.492719907408</v>
      </c>
      <c r="R1295" s="28">
        <f t="shared" si="121"/>
        <v>42322.534386574072</v>
      </c>
      <c r="S1295" t="str">
        <f t="shared" si="125"/>
        <v>theater</v>
      </c>
      <c r="T1295" t="str">
        <f t="shared" si="122"/>
        <v>plays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 s="3">
        <v>500</v>
      </c>
      <c r="E1296" s="3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3"/>
        <v>1.22</v>
      </c>
      <c r="P1296" s="3">
        <f t="shared" si="120"/>
        <v>27.727272727272727</v>
      </c>
      <c r="Q1296" s="28">
        <f t="shared" si="124"/>
        <v>42278.245335648149</v>
      </c>
      <c r="R1296" s="28">
        <f t="shared" si="121"/>
        <v>42296.249999999993</v>
      </c>
      <c r="S1296" t="str">
        <f t="shared" si="125"/>
        <v>theater</v>
      </c>
      <c r="T1296" t="str">
        <f t="shared" si="122"/>
        <v>plays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 s="3">
        <v>2500</v>
      </c>
      <c r="E1297" s="3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3"/>
        <v>1.0196000000000001</v>
      </c>
      <c r="P1297" s="3">
        <f t="shared" si="120"/>
        <v>39.828125</v>
      </c>
      <c r="Q1297" s="28">
        <f t="shared" si="124"/>
        <v>42184.364548611113</v>
      </c>
      <c r="R1297" s="28">
        <f t="shared" si="121"/>
        <v>42214.499999999993</v>
      </c>
      <c r="S1297" t="str">
        <f t="shared" si="125"/>
        <v>theater</v>
      </c>
      <c r="T1297" t="str">
        <f t="shared" si="122"/>
        <v>plays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 s="3">
        <v>850</v>
      </c>
      <c r="E1298" s="3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3"/>
        <v>1.411764705882353</v>
      </c>
      <c r="P1298" s="3">
        <f t="shared" si="120"/>
        <v>52.173913043478258</v>
      </c>
      <c r="Q1298" s="28">
        <f t="shared" si="124"/>
        <v>42422.842280092591</v>
      </c>
      <c r="R1298" s="28">
        <f t="shared" si="121"/>
        <v>42442.800613425927</v>
      </c>
      <c r="S1298" t="str">
        <f t="shared" si="125"/>
        <v>theater</v>
      </c>
      <c r="T1298" t="str">
        <f t="shared" si="122"/>
        <v>plays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 s="3">
        <v>20000</v>
      </c>
      <c r="E1299" s="3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3"/>
        <v>1.0952500000000001</v>
      </c>
      <c r="P1299" s="3">
        <f t="shared" si="120"/>
        <v>92.037815126050418</v>
      </c>
      <c r="Q1299" s="28">
        <f t="shared" si="124"/>
        <v>42461.538865740738</v>
      </c>
      <c r="R1299" s="28">
        <f t="shared" si="121"/>
        <v>42491.538865740738</v>
      </c>
      <c r="S1299" t="str">
        <f t="shared" si="125"/>
        <v>theater</v>
      </c>
      <c r="T1299" t="str">
        <f t="shared" si="122"/>
        <v>plays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 s="3">
        <v>2000</v>
      </c>
      <c r="E1300" s="3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3"/>
        <v>1.0465</v>
      </c>
      <c r="P1300" s="3">
        <f t="shared" si="120"/>
        <v>63.424242424242422</v>
      </c>
      <c r="Q1300" s="28">
        <f t="shared" si="124"/>
        <v>42458.472592592596</v>
      </c>
      <c r="R1300" s="28">
        <f t="shared" si="121"/>
        <v>42488.472592592589</v>
      </c>
      <c r="S1300" t="str">
        <f t="shared" si="125"/>
        <v>theater</v>
      </c>
      <c r="T1300" t="str">
        <f t="shared" si="122"/>
        <v>plays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 s="3">
        <v>3500</v>
      </c>
      <c r="E1301" s="3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3"/>
        <v>1.24</v>
      </c>
      <c r="P1301" s="3">
        <f t="shared" si="120"/>
        <v>135.625</v>
      </c>
      <c r="Q1301" s="28">
        <f t="shared" si="124"/>
        <v>42169.606006944443</v>
      </c>
      <c r="R1301" s="28">
        <f t="shared" si="121"/>
        <v>42199.606006944443</v>
      </c>
      <c r="S1301" t="str">
        <f t="shared" si="125"/>
        <v>theater</v>
      </c>
      <c r="T1301" t="str">
        <f t="shared" si="122"/>
        <v>plays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 s="3">
        <v>3000</v>
      </c>
      <c r="E1302" s="3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3"/>
        <v>1.35</v>
      </c>
      <c r="P1302" s="3">
        <f t="shared" si="120"/>
        <v>168.75</v>
      </c>
      <c r="Q1302" s="28">
        <f t="shared" si="124"/>
        <v>42483.466874999998</v>
      </c>
      <c r="R1302" s="28">
        <f t="shared" si="121"/>
        <v>42522.581249999996</v>
      </c>
      <c r="S1302" t="str">
        <f t="shared" si="125"/>
        <v>theater</v>
      </c>
      <c r="T1302" t="str">
        <f t="shared" si="122"/>
        <v>plays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 s="3">
        <v>2000</v>
      </c>
      <c r="E1303" s="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3"/>
        <v>1.0275000000000001</v>
      </c>
      <c r="P1303" s="3">
        <f t="shared" si="120"/>
        <v>70.862068965517238</v>
      </c>
      <c r="Q1303" s="28">
        <f t="shared" si="124"/>
        <v>42195.541412037033</v>
      </c>
      <c r="R1303" s="28">
        <f t="shared" si="121"/>
        <v>42205.916666666664</v>
      </c>
      <c r="S1303" t="str">
        <f t="shared" si="125"/>
        <v>theater</v>
      </c>
      <c r="T1303" t="str">
        <f t="shared" si="122"/>
        <v>plays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 s="3">
        <v>2500</v>
      </c>
      <c r="E1304" s="3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3"/>
        <v>1</v>
      </c>
      <c r="P1304" s="3">
        <f t="shared" si="120"/>
        <v>50</v>
      </c>
      <c r="Q1304" s="28">
        <f t="shared" si="124"/>
        <v>42674.849664351852</v>
      </c>
      <c r="R1304" s="28">
        <f t="shared" si="121"/>
        <v>42704.891331018516</v>
      </c>
      <c r="S1304" t="str">
        <f t="shared" si="125"/>
        <v>theater</v>
      </c>
      <c r="T1304" t="str">
        <f t="shared" si="122"/>
        <v>plays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 s="3">
        <v>3500</v>
      </c>
      <c r="E1305" s="3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3"/>
        <v>1.3026085714285716</v>
      </c>
      <c r="P1305" s="3">
        <f t="shared" si="120"/>
        <v>42.214166666666671</v>
      </c>
      <c r="Q1305" s="28">
        <f t="shared" si="124"/>
        <v>42566.232870370368</v>
      </c>
      <c r="R1305" s="28">
        <f t="shared" si="121"/>
        <v>42582.249999999993</v>
      </c>
      <c r="S1305" t="str">
        <f t="shared" si="125"/>
        <v>theater</v>
      </c>
      <c r="T1305" t="str">
        <f t="shared" si="122"/>
        <v>plays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 s="3">
        <v>40000</v>
      </c>
      <c r="E1306" s="3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3"/>
        <v>0.39627499999999999</v>
      </c>
      <c r="P1306" s="3">
        <f t="shared" si="120"/>
        <v>152.41346153846155</v>
      </c>
      <c r="Q1306" s="28">
        <f t="shared" si="124"/>
        <v>42746.986168981479</v>
      </c>
      <c r="R1306" s="28">
        <f t="shared" si="121"/>
        <v>42806.944502314807</v>
      </c>
      <c r="S1306" t="str">
        <f t="shared" si="125"/>
        <v>technology</v>
      </c>
      <c r="T1306" t="str">
        <f t="shared" si="122"/>
        <v>wearables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 s="3">
        <v>30000</v>
      </c>
      <c r="E1307" s="3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3"/>
        <v>0.25976666666666665</v>
      </c>
      <c r="P1307" s="3">
        <f t="shared" si="120"/>
        <v>90.616279069767444</v>
      </c>
      <c r="Q1307" s="28">
        <f t="shared" si="124"/>
        <v>42543.457268518519</v>
      </c>
      <c r="R1307" s="28">
        <f t="shared" si="121"/>
        <v>42572.520833333336</v>
      </c>
      <c r="S1307" t="str">
        <f t="shared" si="125"/>
        <v>technology</v>
      </c>
      <c r="T1307" t="str">
        <f t="shared" si="122"/>
        <v>wearables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 s="3">
        <v>110000</v>
      </c>
      <c r="E1308" s="3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3"/>
        <v>0.65246363636363636</v>
      </c>
      <c r="P1308" s="3">
        <f t="shared" si="120"/>
        <v>201.60393258426967</v>
      </c>
      <c r="Q1308" s="28">
        <f t="shared" si="124"/>
        <v>41947.249236111107</v>
      </c>
      <c r="R1308" s="28">
        <f t="shared" si="121"/>
        <v>41977.249236111107</v>
      </c>
      <c r="S1308" t="str">
        <f t="shared" si="125"/>
        <v>technology</v>
      </c>
      <c r="T1308" t="str">
        <f t="shared" si="122"/>
        <v>wearables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 s="3">
        <v>50000</v>
      </c>
      <c r="E1309" s="3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3"/>
        <v>0.11514000000000001</v>
      </c>
      <c r="P1309" s="3">
        <f t="shared" si="120"/>
        <v>127.93333333333334</v>
      </c>
      <c r="Q1309" s="28">
        <f t="shared" si="124"/>
        <v>42387.294895833329</v>
      </c>
      <c r="R1309" s="28">
        <f t="shared" si="121"/>
        <v>42417.294895833336</v>
      </c>
      <c r="S1309" t="str">
        <f t="shared" si="125"/>
        <v>technology</v>
      </c>
      <c r="T1309" t="str">
        <f t="shared" si="122"/>
        <v>wearables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 s="3">
        <v>10000</v>
      </c>
      <c r="E1310" s="3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3"/>
        <v>0.11360000000000001</v>
      </c>
      <c r="P1310" s="3">
        <f t="shared" si="120"/>
        <v>29.894736842105264</v>
      </c>
      <c r="Q1310" s="28">
        <f t="shared" si="124"/>
        <v>42611.405231481483</v>
      </c>
      <c r="R1310" s="28">
        <f t="shared" si="121"/>
        <v>42651.405231481483</v>
      </c>
      <c r="S1310" t="str">
        <f t="shared" si="125"/>
        <v>technology</v>
      </c>
      <c r="T1310" t="str">
        <f t="shared" si="122"/>
        <v>wearables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 s="3">
        <v>11500</v>
      </c>
      <c r="E1311" s="3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3"/>
        <v>1.1199130434782609</v>
      </c>
      <c r="P1311" s="3">
        <f t="shared" si="120"/>
        <v>367.97142857142859</v>
      </c>
      <c r="Q1311" s="28">
        <f t="shared" si="124"/>
        <v>42257.674398148149</v>
      </c>
      <c r="R1311" s="28">
        <f t="shared" si="121"/>
        <v>42292.674398148149</v>
      </c>
      <c r="S1311" t="str">
        <f t="shared" si="125"/>
        <v>technology</v>
      </c>
      <c r="T1311" t="str">
        <f t="shared" si="122"/>
        <v>wearables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 s="3">
        <v>20000</v>
      </c>
      <c r="E1312" s="3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3"/>
        <v>0.155</v>
      </c>
      <c r="P1312" s="3">
        <f t="shared" si="120"/>
        <v>129.16666666666666</v>
      </c>
      <c r="Q1312" s="28">
        <f t="shared" si="124"/>
        <v>42556.458912037029</v>
      </c>
      <c r="R1312" s="28">
        <f t="shared" si="121"/>
        <v>42601.458912037029</v>
      </c>
      <c r="S1312" t="str">
        <f t="shared" si="125"/>
        <v>technology</v>
      </c>
      <c r="T1312" t="str">
        <f t="shared" si="122"/>
        <v>wearables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 s="3">
        <v>250000</v>
      </c>
      <c r="E1313" s="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3"/>
        <v>0.32028000000000001</v>
      </c>
      <c r="P1313" s="3">
        <f t="shared" si="120"/>
        <v>800.7</v>
      </c>
      <c r="Q1313" s="28">
        <f t="shared" si="124"/>
        <v>42669.593969907401</v>
      </c>
      <c r="R1313" s="28">
        <f t="shared" si="121"/>
        <v>42704.635636574072</v>
      </c>
      <c r="S1313" t="str">
        <f t="shared" si="125"/>
        <v>technology</v>
      </c>
      <c r="T1313" t="str">
        <f t="shared" si="122"/>
        <v>wearables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 s="3">
        <v>4600</v>
      </c>
      <c r="E1314" s="3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3"/>
        <v>6.0869565217391303E-3</v>
      </c>
      <c r="P1314" s="3">
        <f t="shared" si="120"/>
        <v>28</v>
      </c>
      <c r="Q1314" s="28">
        <f t="shared" si="124"/>
        <v>42082.494467592587</v>
      </c>
      <c r="R1314" s="28">
        <f t="shared" si="121"/>
        <v>42112.494467592587</v>
      </c>
      <c r="S1314" t="str">
        <f t="shared" si="125"/>
        <v>technology</v>
      </c>
      <c r="T1314" t="str">
        <f t="shared" si="122"/>
        <v>wearables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 s="3">
        <v>40000</v>
      </c>
      <c r="E1315" s="3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3"/>
        <v>0.31114999999999998</v>
      </c>
      <c r="P1315" s="3">
        <f t="shared" si="120"/>
        <v>102.01639344262296</v>
      </c>
      <c r="Q1315" s="28">
        <f t="shared" si="124"/>
        <v>42402.50131944444</v>
      </c>
      <c r="R1315" s="28">
        <f t="shared" si="121"/>
        <v>42432.50131944444</v>
      </c>
      <c r="S1315" t="str">
        <f t="shared" si="125"/>
        <v>technology</v>
      </c>
      <c r="T1315" t="str">
        <f t="shared" si="122"/>
        <v>wearables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 s="3">
        <v>180000</v>
      </c>
      <c r="E1316" s="3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3"/>
        <v>1.1266666666666666E-2</v>
      </c>
      <c r="P1316" s="3">
        <f t="shared" si="120"/>
        <v>184.36363636363637</v>
      </c>
      <c r="Q1316" s="28">
        <f t="shared" si="124"/>
        <v>42604.461342592585</v>
      </c>
      <c r="R1316" s="28">
        <f t="shared" si="121"/>
        <v>42664.461342592585</v>
      </c>
      <c r="S1316" t="str">
        <f t="shared" si="125"/>
        <v>technology</v>
      </c>
      <c r="T1316" t="str">
        <f t="shared" si="122"/>
        <v>wearables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 s="3">
        <v>100000</v>
      </c>
      <c r="E1317" s="3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3"/>
        <v>0.40404000000000001</v>
      </c>
      <c r="P1317" s="3">
        <f t="shared" si="120"/>
        <v>162.91935483870967</v>
      </c>
      <c r="Q1317" s="28">
        <f t="shared" si="124"/>
        <v>42278.289907407401</v>
      </c>
      <c r="R1317" s="28">
        <f t="shared" si="121"/>
        <v>42313.833333333336</v>
      </c>
      <c r="S1317" t="str">
        <f t="shared" si="125"/>
        <v>technology</v>
      </c>
      <c r="T1317" t="str">
        <f t="shared" si="122"/>
        <v>wearables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 s="3">
        <v>75000</v>
      </c>
      <c r="E1318" s="3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3"/>
        <v>1.3333333333333333E-5</v>
      </c>
      <c r="P1318" s="3">
        <f t="shared" si="120"/>
        <v>1</v>
      </c>
      <c r="Q1318" s="28">
        <f t="shared" si="124"/>
        <v>42393.753576388881</v>
      </c>
      <c r="R1318" s="28">
        <f t="shared" si="121"/>
        <v>42428.753576388888</v>
      </c>
      <c r="S1318" t="str">
        <f t="shared" si="125"/>
        <v>technology</v>
      </c>
      <c r="T1318" t="str">
        <f t="shared" si="122"/>
        <v>wearables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 s="3">
        <v>200000</v>
      </c>
      <c r="E1319" s="3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3"/>
        <v>5.7334999999999997E-2</v>
      </c>
      <c r="P1319" s="3">
        <f t="shared" si="120"/>
        <v>603.52631578947364</v>
      </c>
      <c r="Q1319" s="28">
        <f t="shared" si="124"/>
        <v>42520.027152777773</v>
      </c>
      <c r="R1319" s="28">
        <f t="shared" si="121"/>
        <v>42572.374999999993</v>
      </c>
      <c r="S1319" t="str">
        <f t="shared" si="125"/>
        <v>technology</v>
      </c>
      <c r="T1319" t="str">
        <f t="shared" si="122"/>
        <v>wearables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 s="3">
        <v>40000</v>
      </c>
      <c r="E1320" s="3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3"/>
        <v>0.15325</v>
      </c>
      <c r="P1320" s="3">
        <f t="shared" si="120"/>
        <v>45.407407407407405</v>
      </c>
      <c r="Q1320" s="28">
        <f t="shared" si="124"/>
        <v>41984.835324074076</v>
      </c>
      <c r="R1320" s="28">
        <f t="shared" si="121"/>
        <v>42014.835324074076</v>
      </c>
      <c r="S1320" t="str">
        <f t="shared" si="125"/>
        <v>technology</v>
      </c>
      <c r="T1320" t="str">
        <f t="shared" si="122"/>
        <v>wearables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 s="3">
        <v>5800</v>
      </c>
      <c r="E1321" s="3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3"/>
        <v>0.15103448275862069</v>
      </c>
      <c r="P1321" s="3">
        <f t="shared" si="120"/>
        <v>97.333333333333329</v>
      </c>
      <c r="Q1321" s="28">
        <f t="shared" si="124"/>
        <v>41816.603761574072</v>
      </c>
      <c r="R1321" s="28">
        <f t="shared" si="121"/>
        <v>41831.458333333328</v>
      </c>
      <c r="S1321" t="str">
        <f t="shared" si="125"/>
        <v>technology</v>
      </c>
      <c r="T1321" t="str">
        <f t="shared" si="122"/>
        <v>wearables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 s="3">
        <v>100000</v>
      </c>
      <c r="E1322" s="3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3"/>
        <v>5.0299999999999997E-3</v>
      </c>
      <c r="P1322" s="3">
        <f t="shared" si="120"/>
        <v>167.66666666666666</v>
      </c>
      <c r="Q1322" s="28">
        <f t="shared" si="124"/>
        <v>42705.482013888883</v>
      </c>
      <c r="R1322" s="28">
        <f t="shared" si="121"/>
        <v>42734.749999999993</v>
      </c>
      <c r="S1322" t="str">
        <f t="shared" si="125"/>
        <v>technology</v>
      </c>
      <c r="T1322" t="str">
        <f t="shared" si="122"/>
        <v>wearables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 s="3">
        <v>462000</v>
      </c>
      <c r="E1323" s="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3"/>
        <v>1.3028138528138528E-2</v>
      </c>
      <c r="P1323" s="3">
        <f t="shared" si="120"/>
        <v>859.85714285714289</v>
      </c>
      <c r="Q1323" s="28">
        <f t="shared" si="124"/>
        <v>42697.540937499994</v>
      </c>
      <c r="R1323" s="28">
        <f t="shared" si="121"/>
        <v>42727.540937499994</v>
      </c>
      <c r="S1323" t="str">
        <f t="shared" si="125"/>
        <v>technology</v>
      </c>
      <c r="T1323" t="str">
        <f t="shared" si="122"/>
        <v>wearables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 s="3">
        <v>35000</v>
      </c>
      <c r="E1324" s="3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3"/>
        <v>3.0285714285714286E-3</v>
      </c>
      <c r="P1324" s="3">
        <f t="shared" si="120"/>
        <v>26.5</v>
      </c>
      <c r="Q1324" s="28">
        <f t="shared" si="124"/>
        <v>42115.448206018518</v>
      </c>
      <c r="R1324" s="28">
        <f t="shared" si="121"/>
        <v>42145.448206018518</v>
      </c>
      <c r="S1324" t="str">
        <f t="shared" si="125"/>
        <v>technology</v>
      </c>
      <c r="T1324" t="str">
        <f t="shared" si="122"/>
        <v>wearables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 s="3">
        <v>15000</v>
      </c>
      <c r="E1325" s="3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3"/>
        <v>8.8800000000000004E-2</v>
      </c>
      <c r="P1325" s="3">
        <f t="shared" si="120"/>
        <v>30.272727272727273</v>
      </c>
      <c r="Q1325" s="28">
        <f t="shared" si="124"/>
        <v>42451.490115740737</v>
      </c>
      <c r="R1325" s="28">
        <f t="shared" si="121"/>
        <v>42486.079861111109</v>
      </c>
      <c r="S1325" t="str">
        <f t="shared" si="125"/>
        <v>technology</v>
      </c>
      <c r="T1325" t="str">
        <f t="shared" si="122"/>
        <v>wearables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 s="3">
        <v>50000</v>
      </c>
      <c r="E1326" s="3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3"/>
        <v>9.8400000000000001E-2</v>
      </c>
      <c r="P1326" s="3">
        <f t="shared" si="120"/>
        <v>54.666666666666664</v>
      </c>
      <c r="Q1326" s="28">
        <f t="shared" si="124"/>
        <v>42626.425370370365</v>
      </c>
      <c r="R1326" s="28">
        <f t="shared" si="121"/>
        <v>42656.425370370365</v>
      </c>
      <c r="S1326" t="str">
        <f t="shared" si="125"/>
        <v>technology</v>
      </c>
      <c r="T1326" t="str">
        <f t="shared" si="122"/>
        <v>wearables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 s="3">
        <v>20000</v>
      </c>
      <c r="E1327" s="3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3"/>
        <v>2.4299999999999999E-2</v>
      </c>
      <c r="P1327" s="3">
        <f t="shared" si="120"/>
        <v>60.75</v>
      </c>
      <c r="Q1327" s="28">
        <f t="shared" si="124"/>
        <v>42703.877719907403</v>
      </c>
      <c r="R1327" s="28">
        <f t="shared" si="121"/>
        <v>42733.877719907403</v>
      </c>
      <c r="S1327" t="str">
        <f t="shared" si="125"/>
        <v>technology</v>
      </c>
      <c r="T1327" t="str">
        <f t="shared" si="122"/>
        <v>wearables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 s="3">
        <v>100000</v>
      </c>
      <c r="E1328" s="3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3"/>
        <v>1.1299999999999999E-2</v>
      </c>
      <c r="P1328" s="3">
        <f t="shared" si="120"/>
        <v>102.72727272727273</v>
      </c>
      <c r="Q1328" s="28">
        <f t="shared" si="124"/>
        <v>41974.583657407398</v>
      </c>
      <c r="R1328" s="28">
        <f t="shared" si="121"/>
        <v>42019.583657407406</v>
      </c>
      <c r="S1328" t="str">
        <f t="shared" si="125"/>
        <v>technology</v>
      </c>
      <c r="T1328" t="str">
        <f t="shared" si="122"/>
        <v>wearables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 s="3">
        <v>48000</v>
      </c>
      <c r="E1329" s="3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3"/>
        <v>3.5520833333333335E-2</v>
      </c>
      <c r="P1329" s="3">
        <f t="shared" si="120"/>
        <v>41.585365853658537</v>
      </c>
      <c r="Q1329" s="28">
        <f t="shared" si="124"/>
        <v>42123.470312500001</v>
      </c>
      <c r="R1329" s="28">
        <f t="shared" si="121"/>
        <v>42153.470312500001</v>
      </c>
      <c r="S1329" t="str">
        <f t="shared" si="125"/>
        <v>technology</v>
      </c>
      <c r="T1329" t="str">
        <f t="shared" si="122"/>
        <v>wearables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 s="3">
        <v>75000</v>
      </c>
      <c r="E1330" s="3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3"/>
        <v>2.3306666666666667E-2</v>
      </c>
      <c r="P1330" s="3">
        <f t="shared" si="120"/>
        <v>116.53333333333333</v>
      </c>
      <c r="Q1330" s="28">
        <f t="shared" si="124"/>
        <v>42612.434421296297</v>
      </c>
      <c r="R1330" s="28">
        <f t="shared" si="121"/>
        <v>42657.434421296297</v>
      </c>
      <c r="S1330" t="str">
        <f t="shared" si="125"/>
        <v>technology</v>
      </c>
      <c r="T1330" t="str">
        <f t="shared" si="122"/>
        <v>wearables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 s="3">
        <v>50000</v>
      </c>
      <c r="E1331" s="3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3"/>
        <v>8.1600000000000006E-3</v>
      </c>
      <c r="P1331" s="3">
        <f t="shared" si="120"/>
        <v>45.333333333333336</v>
      </c>
      <c r="Q1331" s="28">
        <f t="shared" si="124"/>
        <v>41935.013252314813</v>
      </c>
      <c r="R1331" s="28">
        <f t="shared" si="121"/>
        <v>41975.054918981477</v>
      </c>
      <c r="S1331" t="str">
        <f t="shared" si="125"/>
        <v>technology</v>
      </c>
      <c r="T1331" t="str">
        <f t="shared" si="122"/>
        <v>wearables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 s="3">
        <v>35000</v>
      </c>
      <c r="E1332" s="3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3"/>
        <v>0.22494285714285714</v>
      </c>
      <c r="P1332" s="3">
        <f t="shared" si="120"/>
        <v>157.46</v>
      </c>
      <c r="Q1332" s="28">
        <f t="shared" si="124"/>
        <v>42522.068391203698</v>
      </c>
      <c r="R1332" s="28">
        <f t="shared" si="121"/>
        <v>42552.958333333336</v>
      </c>
      <c r="S1332" t="str">
        <f t="shared" si="125"/>
        <v>technology</v>
      </c>
      <c r="T1332" t="str">
        <f t="shared" si="122"/>
        <v>wearables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 s="3">
        <v>250000</v>
      </c>
      <c r="E1333" s="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3"/>
        <v>1.3668E-2</v>
      </c>
      <c r="P1333" s="3">
        <f t="shared" si="120"/>
        <v>100.5</v>
      </c>
      <c r="Q1333" s="28">
        <f t="shared" si="124"/>
        <v>42569.295763888884</v>
      </c>
      <c r="R1333" s="28">
        <f t="shared" si="121"/>
        <v>42599.295763888884</v>
      </c>
      <c r="S1333" t="str">
        <f t="shared" si="125"/>
        <v>technology</v>
      </c>
      <c r="T1333" t="str">
        <f t="shared" si="122"/>
        <v>wearables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 s="3">
        <v>10115</v>
      </c>
      <c r="E1334" s="3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3"/>
        <v>0</v>
      </c>
      <c r="P1334" s="3">
        <f t="shared" si="120"/>
        <v>0</v>
      </c>
      <c r="Q1334" s="28">
        <f t="shared" si="124"/>
        <v>42731.851944444446</v>
      </c>
      <c r="R1334" s="28">
        <f t="shared" si="121"/>
        <v>42761.851944444446</v>
      </c>
      <c r="S1334" t="str">
        <f t="shared" si="125"/>
        <v>technology</v>
      </c>
      <c r="T1334" t="str">
        <f t="shared" si="122"/>
        <v>wearables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 s="3">
        <v>2500</v>
      </c>
      <c r="E1335" s="3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3"/>
        <v>0</v>
      </c>
      <c r="P1335" s="3">
        <f t="shared" si="120"/>
        <v>0</v>
      </c>
      <c r="Q1335" s="28">
        <f t="shared" si="124"/>
        <v>41805.8984375</v>
      </c>
      <c r="R1335" s="28">
        <f t="shared" si="121"/>
        <v>41835.8984375</v>
      </c>
      <c r="S1335" t="str">
        <f t="shared" si="125"/>
        <v>technology</v>
      </c>
      <c r="T1335" t="str">
        <f t="shared" si="122"/>
        <v>wearables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 s="3">
        <v>133000</v>
      </c>
      <c r="E1336" s="3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3"/>
        <v>0.10754135338345865</v>
      </c>
      <c r="P1336" s="3">
        <f t="shared" si="120"/>
        <v>51.822463768115945</v>
      </c>
      <c r="Q1336" s="28">
        <f t="shared" si="124"/>
        <v>42410.565821759257</v>
      </c>
      <c r="R1336" s="28">
        <f t="shared" si="121"/>
        <v>42440.565821759257</v>
      </c>
      <c r="S1336" t="str">
        <f t="shared" si="125"/>
        <v>technology</v>
      </c>
      <c r="T1336" t="str">
        <f t="shared" si="122"/>
        <v>wearables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 s="3">
        <v>25000</v>
      </c>
      <c r="E1337" s="3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3"/>
        <v>0.1976</v>
      </c>
      <c r="P1337" s="3">
        <f t="shared" si="120"/>
        <v>308.75</v>
      </c>
      <c r="Q1337" s="28">
        <f t="shared" si="124"/>
        <v>42313.728032407402</v>
      </c>
      <c r="R1337" s="28">
        <f t="shared" si="121"/>
        <v>42343.728032407402</v>
      </c>
      <c r="S1337" t="str">
        <f t="shared" si="125"/>
        <v>technology</v>
      </c>
      <c r="T1337" t="str">
        <f t="shared" si="122"/>
        <v>wearables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 s="3">
        <v>100000</v>
      </c>
      <c r="E1338" s="3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3"/>
        <v>0.84946999999999995</v>
      </c>
      <c r="P1338" s="3">
        <f t="shared" si="120"/>
        <v>379.22767857142856</v>
      </c>
      <c r="Q1338" s="28">
        <f t="shared" si="124"/>
        <v>41955.655416666668</v>
      </c>
      <c r="R1338" s="28">
        <f t="shared" si="121"/>
        <v>41990.655416666668</v>
      </c>
      <c r="S1338" t="str">
        <f t="shared" si="125"/>
        <v>technology</v>
      </c>
      <c r="T1338" t="str">
        <f t="shared" si="122"/>
        <v>wearables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 s="3">
        <v>50000</v>
      </c>
      <c r="E1339" s="3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3"/>
        <v>0.49381999999999998</v>
      </c>
      <c r="P1339" s="3">
        <f t="shared" si="120"/>
        <v>176.36428571428573</v>
      </c>
      <c r="Q1339" s="28">
        <f t="shared" si="124"/>
        <v>42767.368969907409</v>
      </c>
      <c r="R1339" s="28">
        <f t="shared" si="121"/>
        <v>42797.368969907409</v>
      </c>
      <c r="S1339" t="str">
        <f t="shared" si="125"/>
        <v>technology</v>
      </c>
      <c r="T1339" t="str">
        <f t="shared" si="122"/>
        <v>wearables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 s="3">
        <v>30000</v>
      </c>
      <c r="E1340" s="3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3"/>
        <v>3.3033333333333331E-2</v>
      </c>
      <c r="P1340" s="3">
        <f t="shared" si="120"/>
        <v>66.066666666666663</v>
      </c>
      <c r="Q1340" s="28">
        <f t="shared" si="124"/>
        <v>42188.595289351848</v>
      </c>
      <c r="R1340" s="28">
        <f t="shared" si="121"/>
        <v>42218.595289351848</v>
      </c>
      <c r="S1340" t="str">
        <f t="shared" si="125"/>
        <v>technology</v>
      </c>
      <c r="T1340" t="str">
        <f t="shared" si="122"/>
        <v>wearables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 s="3">
        <v>50000</v>
      </c>
      <c r="E1341" s="3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3"/>
        <v>6.6339999999999996E-2</v>
      </c>
      <c r="P1341" s="3">
        <f t="shared" si="120"/>
        <v>89.648648648648646</v>
      </c>
      <c r="Q1341" s="28">
        <f t="shared" si="124"/>
        <v>41936.438831018517</v>
      </c>
      <c r="R1341" s="28">
        <f t="shared" si="121"/>
        <v>41981.480497685181</v>
      </c>
      <c r="S1341" t="str">
        <f t="shared" si="125"/>
        <v>technology</v>
      </c>
      <c r="T1341" t="str">
        <f t="shared" si="122"/>
        <v>wearables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 s="3">
        <v>1680</v>
      </c>
      <c r="E1342" s="3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3"/>
        <v>0</v>
      </c>
      <c r="P1342" s="3">
        <f t="shared" si="120"/>
        <v>0</v>
      </c>
      <c r="Q1342" s="28">
        <f t="shared" si="124"/>
        <v>41836.387187499997</v>
      </c>
      <c r="R1342" s="28">
        <f t="shared" si="121"/>
        <v>41866.387187499997</v>
      </c>
      <c r="S1342" t="str">
        <f t="shared" si="125"/>
        <v>technology</v>
      </c>
      <c r="T1342" t="str">
        <f t="shared" si="122"/>
        <v>wearables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 s="3">
        <v>25000</v>
      </c>
      <c r="E1343" s="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3"/>
        <v>0.7036</v>
      </c>
      <c r="P1343" s="3">
        <f t="shared" si="120"/>
        <v>382.39130434782606</v>
      </c>
      <c r="Q1343" s="28">
        <f t="shared" si="124"/>
        <v>42612.415706018517</v>
      </c>
      <c r="R1343" s="28">
        <f t="shared" si="121"/>
        <v>42644.415706018517</v>
      </c>
      <c r="S1343" t="str">
        <f t="shared" si="125"/>
        <v>technology</v>
      </c>
      <c r="T1343" t="str">
        <f t="shared" si="122"/>
        <v>wearables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 s="3">
        <v>50000</v>
      </c>
      <c r="E1344" s="3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3"/>
        <v>2E-3</v>
      </c>
      <c r="P1344" s="3">
        <f t="shared" si="120"/>
        <v>100</v>
      </c>
      <c r="Q1344" s="28">
        <f t="shared" si="124"/>
        <v>42172.608090277768</v>
      </c>
      <c r="R1344" s="28">
        <f t="shared" si="121"/>
        <v>42202.608090277776</v>
      </c>
      <c r="S1344" t="str">
        <f t="shared" si="125"/>
        <v>technology</v>
      </c>
      <c r="T1344" t="str">
        <f t="shared" si="122"/>
        <v>wearables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 s="3">
        <v>50000</v>
      </c>
      <c r="E1345" s="3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3"/>
        <v>1.02298</v>
      </c>
      <c r="P1345" s="3">
        <f t="shared" si="120"/>
        <v>158.35603715170279</v>
      </c>
      <c r="Q1345" s="28">
        <f t="shared" si="124"/>
        <v>42542.318090277775</v>
      </c>
      <c r="R1345" s="28">
        <f t="shared" si="121"/>
        <v>42600.957638888889</v>
      </c>
      <c r="S1345" t="str">
        <f t="shared" si="125"/>
        <v>technology</v>
      </c>
      <c r="T1345" t="str">
        <f t="shared" si="122"/>
        <v>wearables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 s="3">
        <v>1500</v>
      </c>
      <c r="E1346" s="3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3"/>
        <v>3.7773333333333334</v>
      </c>
      <c r="P1346" s="3">
        <f t="shared" si="120"/>
        <v>40.762589928057551</v>
      </c>
      <c r="Q1346" s="28">
        <f t="shared" si="124"/>
        <v>42522.581469907404</v>
      </c>
      <c r="R1346" s="28">
        <f t="shared" si="121"/>
        <v>42551.581469907404</v>
      </c>
      <c r="S1346" t="str">
        <f t="shared" si="125"/>
        <v>publishing</v>
      </c>
      <c r="T1346" t="str">
        <f t="shared" si="122"/>
        <v>nonfiction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 s="3">
        <v>300</v>
      </c>
      <c r="E1347" s="3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123"/>
        <v>1.25</v>
      </c>
      <c r="P1347" s="3">
        <f t="shared" ref="P1347:P1410" si="126">IFERROR(E1347/L1347,0)</f>
        <v>53.571428571428569</v>
      </c>
      <c r="Q1347" s="28">
        <f t="shared" si="124"/>
        <v>41799.606006944443</v>
      </c>
      <c r="R1347" s="28">
        <f t="shared" ref="R1347:R1410" si="127">(I1347/86400)+25569+(-5/24)</f>
        <v>41834.606006944443</v>
      </c>
      <c r="S1347" t="str">
        <f t="shared" si="125"/>
        <v>publishing</v>
      </c>
      <c r="T1347" t="str">
        <f t="shared" ref="T1347:T1410" si="128">RIGHT(N1347,LEN(N1347)-FIND("/",N1347))</f>
        <v>nonfiction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 s="3">
        <v>4900</v>
      </c>
      <c r="E1348" s="3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ref="O1348:O1411" si="129">E1348/D1348</f>
        <v>1.473265306122449</v>
      </c>
      <c r="P1348" s="3">
        <f t="shared" si="126"/>
        <v>48.449664429530202</v>
      </c>
      <c r="Q1348" s="28">
        <f t="shared" ref="Q1348:Q1411" si="130">(((J1348/60)/60)/24)+DATE(1970,1,1)+(-5/24)</f>
        <v>41421.867488425924</v>
      </c>
      <c r="R1348" s="28">
        <f t="shared" si="127"/>
        <v>41451.867488425924</v>
      </c>
      <c r="S1348" t="str">
        <f t="shared" ref="S1348:S1411" si="131">LEFT(N:N,FIND("/",N1348)-1)</f>
        <v>publishing</v>
      </c>
      <c r="T1348" t="str">
        <f t="shared" si="128"/>
        <v>nonfiction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 s="3">
        <v>2500</v>
      </c>
      <c r="E1349" s="3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9"/>
        <v>1.022</v>
      </c>
      <c r="P1349" s="3">
        <f t="shared" si="126"/>
        <v>82.41935483870968</v>
      </c>
      <c r="Q1349" s="28">
        <f t="shared" si="130"/>
        <v>42040.429687499993</v>
      </c>
      <c r="R1349" s="28">
        <f t="shared" si="127"/>
        <v>42070.429687499993</v>
      </c>
      <c r="S1349" t="str">
        <f t="shared" si="131"/>
        <v>publishing</v>
      </c>
      <c r="T1349" t="str">
        <f t="shared" si="128"/>
        <v>nonfiction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 s="3">
        <v>5875</v>
      </c>
      <c r="E1350" s="3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9"/>
        <v>1.018723404255319</v>
      </c>
      <c r="P1350" s="3">
        <f t="shared" si="126"/>
        <v>230.19230769230768</v>
      </c>
      <c r="Q1350" s="28">
        <f t="shared" si="130"/>
        <v>41963.29783564814</v>
      </c>
      <c r="R1350" s="28">
        <f t="shared" si="127"/>
        <v>41991.297835648147</v>
      </c>
      <c r="S1350" t="str">
        <f t="shared" si="131"/>
        <v>publishing</v>
      </c>
      <c r="T1350" t="str">
        <f t="shared" si="128"/>
        <v>nonfiction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 s="3">
        <v>5000</v>
      </c>
      <c r="E1351" s="3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9"/>
        <v>2.0419999999999998</v>
      </c>
      <c r="P1351" s="3">
        <f t="shared" si="126"/>
        <v>59.360465116279073</v>
      </c>
      <c r="Q1351" s="28">
        <f t="shared" si="130"/>
        <v>42317.124247685184</v>
      </c>
      <c r="R1351" s="28">
        <f t="shared" si="127"/>
        <v>42354.082638888889</v>
      </c>
      <c r="S1351" t="str">
        <f t="shared" si="131"/>
        <v>publishing</v>
      </c>
      <c r="T1351" t="str">
        <f t="shared" si="128"/>
        <v>nonfiction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 s="3">
        <v>5000</v>
      </c>
      <c r="E1352" s="3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9"/>
        <v>1.0405</v>
      </c>
      <c r="P1352" s="3">
        <f t="shared" si="126"/>
        <v>66.698717948717942</v>
      </c>
      <c r="Q1352" s="28">
        <f t="shared" si="130"/>
        <v>42333.804791666662</v>
      </c>
      <c r="R1352" s="28">
        <f t="shared" si="127"/>
        <v>42363.804791666662</v>
      </c>
      <c r="S1352" t="str">
        <f t="shared" si="131"/>
        <v>publishing</v>
      </c>
      <c r="T1352" t="str">
        <f t="shared" si="128"/>
        <v>nonfiction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 s="3">
        <v>20000</v>
      </c>
      <c r="E1353" s="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9"/>
        <v>1.0126500000000001</v>
      </c>
      <c r="P1353" s="3">
        <f t="shared" si="126"/>
        <v>168.77500000000001</v>
      </c>
      <c r="Q1353" s="28">
        <f t="shared" si="130"/>
        <v>42382.531759259255</v>
      </c>
      <c r="R1353" s="28">
        <f t="shared" si="127"/>
        <v>42412.531759259255</v>
      </c>
      <c r="S1353" t="str">
        <f t="shared" si="131"/>
        <v>publishing</v>
      </c>
      <c r="T1353" t="str">
        <f t="shared" si="128"/>
        <v>nonfiction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 s="3">
        <v>10000</v>
      </c>
      <c r="E1354" s="3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9"/>
        <v>1.3613999999999999</v>
      </c>
      <c r="P1354" s="3">
        <f t="shared" si="126"/>
        <v>59.973568281938327</v>
      </c>
      <c r="Q1354" s="28">
        <f t="shared" si="130"/>
        <v>42200.369976851849</v>
      </c>
      <c r="R1354" s="28">
        <f t="shared" si="127"/>
        <v>42251.957638888889</v>
      </c>
      <c r="S1354" t="str">
        <f t="shared" si="131"/>
        <v>publishing</v>
      </c>
      <c r="T1354" t="str">
        <f t="shared" si="128"/>
        <v>nonfiction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 s="3">
        <v>1000</v>
      </c>
      <c r="E1355" s="3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9"/>
        <v>1.3360000000000001</v>
      </c>
      <c r="P1355" s="3">
        <f t="shared" si="126"/>
        <v>31.80952380952381</v>
      </c>
      <c r="Q1355" s="28">
        <f t="shared" si="130"/>
        <v>41308.909583333334</v>
      </c>
      <c r="R1355" s="28">
        <f t="shared" si="127"/>
        <v>41343.791666666664</v>
      </c>
      <c r="S1355" t="str">
        <f t="shared" si="131"/>
        <v>publishing</v>
      </c>
      <c r="T1355" t="str">
        <f t="shared" si="128"/>
        <v>nonfiction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 s="3">
        <v>1200</v>
      </c>
      <c r="E1356" s="3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9"/>
        <v>1.3025</v>
      </c>
      <c r="P1356" s="3">
        <f t="shared" si="126"/>
        <v>24.421875</v>
      </c>
      <c r="Q1356" s="28">
        <f t="shared" si="130"/>
        <v>42502.599293981482</v>
      </c>
      <c r="R1356" s="28">
        <f t="shared" si="127"/>
        <v>42532.599293981482</v>
      </c>
      <c r="S1356" t="str">
        <f t="shared" si="131"/>
        <v>publishing</v>
      </c>
      <c r="T1356" t="str">
        <f t="shared" si="128"/>
        <v>nonfiction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 s="3">
        <v>2500</v>
      </c>
      <c r="E1357" s="3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9"/>
        <v>1.2267999999999999</v>
      </c>
      <c r="P1357" s="3">
        <f t="shared" si="126"/>
        <v>25.347107438016529</v>
      </c>
      <c r="Q1357" s="28">
        <f t="shared" si="130"/>
        <v>41213.046354166661</v>
      </c>
      <c r="R1357" s="28">
        <f t="shared" si="127"/>
        <v>41243.208333333328</v>
      </c>
      <c r="S1357" t="str">
        <f t="shared" si="131"/>
        <v>publishing</v>
      </c>
      <c r="T1357" t="str">
        <f t="shared" si="128"/>
        <v>nonfiction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 s="3">
        <v>3400</v>
      </c>
      <c r="E1358" s="3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9"/>
        <v>1.8281058823529412</v>
      </c>
      <c r="P1358" s="3">
        <f t="shared" si="126"/>
        <v>71.443218390804603</v>
      </c>
      <c r="Q1358" s="28">
        <f t="shared" si="130"/>
        <v>41429.830555555556</v>
      </c>
      <c r="R1358" s="28">
        <f t="shared" si="127"/>
        <v>41459.830555555549</v>
      </c>
      <c r="S1358" t="str">
        <f t="shared" si="131"/>
        <v>publishing</v>
      </c>
      <c r="T1358" t="str">
        <f t="shared" si="128"/>
        <v>nonfiction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 s="3">
        <v>2000</v>
      </c>
      <c r="E1359" s="3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9"/>
        <v>1.2529999999999999</v>
      </c>
      <c r="P1359" s="3">
        <f t="shared" si="126"/>
        <v>38.553846153846152</v>
      </c>
      <c r="Q1359" s="28">
        <f t="shared" si="130"/>
        <v>41304.753900462958</v>
      </c>
      <c r="R1359" s="28">
        <f t="shared" si="127"/>
        <v>41334.040972222218</v>
      </c>
      <c r="S1359" t="str">
        <f t="shared" si="131"/>
        <v>publishing</v>
      </c>
      <c r="T1359" t="str">
        <f t="shared" si="128"/>
        <v>nonfiction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 s="3">
        <v>3000</v>
      </c>
      <c r="E1360" s="3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9"/>
        <v>1.1166666666666667</v>
      </c>
      <c r="P1360" s="3">
        <f t="shared" si="126"/>
        <v>68.367346938775512</v>
      </c>
      <c r="Q1360" s="28">
        <f t="shared" si="130"/>
        <v>40689.362534722219</v>
      </c>
      <c r="R1360" s="28">
        <f t="shared" si="127"/>
        <v>40719.362534722219</v>
      </c>
      <c r="S1360" t="str">
        <f t="shared" si="131"/>
        <v>publishing</v>
      </c>
      <c r="T1360" t="str">
        <f t="shared" si="128"/>
        <v>nonfiction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 s="3">
        <v>660</v>
      </c>
      <c r="E1361" s="3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9"/>
        <v>1.1575757575757575</v>
      </c>
      <c r="P1361" s="3">
        <f t="shared" si="126"/>
        <v>40.210526315789473</v>
      </c>
      <c r="Q1361" s="28">
        <f t="shared" si="130"/>
        <v>40668.606365740736</v>
      </c>
      <c r="R1361" s="28">
        <f t="shared" si="127"/>
        <v>40730.606365740736</v>
      </c>
      <c r="S1361" t="str">
        <f t="shared" si="131"/>
        <v>publishing</v>
      </c>
      <c r="T1361" t="str">
        <f t="shared" si="128"/>
        <v>nonfiction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 s="3">
        <v>1500</v>
      </c>
      <c r="E1362" s="3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9"/>
        <v>1.732</v>
      </c>
      <c r="P1362" s="3">
        <f t="shared" si="126"/>
        <v>32.074074074074076</v>
      </c>
      <c r="Q1362" s="28">
        <f t="shared" si="130"/>
        <v>41095.692361111105</v>
      </c>
      <c r="R1362" s="28">
        <f t="shared" si="127"/>
        <v>41123.692361111105</v>
      </c>
      <c r="S1362" t="str">
        <f t="shared" si="131"/>
        <v>publishing</v>
      </c>
      <c r="T1362" t="str">
        <f t="shared" si="128"/>
        <v>nonfiction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 s="3">
        <v>6000</v>
      </c>
      <c r="E1363" s="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9"/>
        <v>1.2598333333333334</v>
      </c>
      <c r="P1363" s="3">
        <f t="shared" si="126"/>
        <v>28.632575757575758</v>
      </c>
      <c r="Q1363" s="28">
        <f t="shared" si="130"/>
        <v>41781.508935185186</v>
      </c>
      <c r="R1363" s="28">
        <f t="shared" si="127"/>
        <v>41811.508935185186</v>
      </c>
      <c r="S1363" t="str">
        <f t="shared" si="131"/>
        <v>publishing</v>
      </c>
      <c r="T1363" t="str">
        <f t="shared" si="128"/>
        <v>nonfiction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 s="3">
        <v>1000</v>
      </c>
      <c r="E1364" s="3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9"/>
        <v>1.091</v>
      </c>
      <c r="P1364" s="3">
        <f t="shared" si="126"/>
        <v>43.64</v>
      </c>
      <c r="Q1364" s="28">
        <f t="shared" si="130"/>
        <v>41464.726053240738</v>
      </c>
      <c r="R1364" s="28">
        <f t="shared" si="127"/>
        <v>41524.726053240738</v>
      </c>
      <c r="S1364" t="str">
        <f t="shared" si="131"/>
        <v>publishing</v>
      </c>
      <c r="T1364" t="str">
        <f t="shared" si="128"/>
        <v>nonfiction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 s="3">
        <v>200</v>
      </c>
      <c r="E1365" s="3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9"/>
        <v>1</v>
      </c>
      <c r="P1365" s="3">
        <f t="shared" si="126"/>
        <v>40</v>
      </c>
      <c r="Q1365" s="28">
        <f t="shared" si="130"/>
        <v>42396.635729166665</v>
      </c>
      <c r="R1365" s="28">
        <f t="shared" si="127"/>
        <v>42415.124305555553</v>
      </c>
      <c r="S1365" t="str">
        <f t="shared" si="131"/>
        <v>publishing</v>
      </c>
      <c r="T1365" t="str">
        <f t="shared" si="128"/>
        <v>nonfiction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 s="3">
        <v>42000</v>
      </c>
      <c r="E1366" s="3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9"/>
        <v>1.1864285714285714</v>
      </c>
      <c r="P1366" s="3">
        <f t="shared" si="126"/>
        <v>346.04166666666669</v>
      </c>
      <c r="Q1366" s="28">
        <f t="shared" si="130"/>
        <v>41951.487337962957</v>
      </c>
      <c r="R1366" s="28">
        <f t="shared" si="127"/>
        <v>42011.487337962964</v>
      </c>
      <c r="S1366" t="str">
        <f t="shared" si="131"/>
        <v>music</v>
      </c>
      <c r="T1366" t="str">
        <f t="shared" si="128"/>
        <v>rock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 s="3">
        <v>7500</v>
      </c>
      <c r="E1367" s="3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9"/>
        <v>1.0026666666666666</v>
      </c>
      <c r="P1367" s="3">
        <f t="shared" si="126"/>
        <v>81.739130434782609</v>
      </c>
      <c r="Q1367" s="28">
        <f t="shared" si="130"/>
        <v>42049.524907407402</v>
      </c>
      <c r="R1367" s="28">
        <f t="shared" si="127"/>
        <v>42079.483240740738</v>
      </c>
      <c r="S1367" t="str">
        <f t="shared" si="131"/>
        <v>music</v>
      </c>
      <c r="T1367" t="str">
        <f t="shared" si="128"/>
        <v>rock</v>
      </c>
    </row>
    <row r="1368" spans="1:20" x14ac:dyDescent="0.25">
      <c r="A1368">
        <v>1366</v>
      </c>
      <c r="B1368" s="1" t="s">
        <v>1367</v>
      </c>
      <c r="C1368" s="1" t="s">
        <v>5476</v>
      </c>
      <c r="D1368" s="3">
        <v>7500</v>
      </c>
      <c r="E1368" s="3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9"/>
        <v>1.2648920000000001</v>
      </c>
      <c r="P1368" s="3">
        <f t="shared" si="126"/>
        <v>64.535306122448986</v>
      </c>
      <c r="Q1368" s="28">
        <f t="shared" si="130"/>
        <v>41924.787766203699</v>
      </c>
      <c r="R1368" s="28">
        <f t="shared" si="127"/>
        <v>41969.829432870371</v>
      </c>
      <c r="S1368" t="str">
        <f t="shared" si="131"/>
        <v>music</v>
      </c>
      <c r="T1368" t="str">
        <f t="shared" si="128"/>
        <v>rock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 s="3">
        <v>5000</v>
      </c>
      <c r="E1369" s="3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9"/>
        <v>1.1426000000000001</v>
      </c>
      <c r="P1369" s="3">
        <f t="shared" si="126"/>
        <v>63.477777777777774</v>
      </c>
      <c r="Q1369" s="28">
        <f t="shared" si="130"/>
        <v>42291.794560185182</v>
      </c>
      <c r="R1369" s="28">
        <f t="shared" si="127"/>
        <v>42321.836226851847</v>
      </c>
      <c r="S1369" t="str">
        <f t="shared" si="131"/>
        <v>music</v>
      </c>
      <c r="T1369" t="str">
        <f t="shared" si="128"/>
        <v>rock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 s="3">
        <v>5000</v>
      </c>
      <c r="E1370" s="3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9"/>
        <v>1.107</v>
      </c>
      <c r="P1370" s="3">
        <f t="shared" si="126"/>
        <v>63.620689655172413</v>
      </c>
      <c r="Q1370" s="28">
        <f t="shared" si="130"/>
        <v>42145.982569444437</v>
      </c>
      <c r="R1370" s="28">
        <f t="shared" si="127"/>
        <v>42169.982569444437</v>
      </c>
      <c r="S1370" t="str">
        <f t="shared" si="131"/>
        <v>music</v>
      </c>
      <c r="T1370" t="str">
        <f t="shared" si="128"/>
        <v>rock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 s="3">
        <v>32360</v>
      </c>
      <c r="E1371" s="3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9"/>
        <v>1.0534805315203954</v>
      </c>
      <c r="P1371" s="3">
        <f t="shared" si="126"/>
        <v>83.967068965517228</v>
      </c>
      <c r="Q1371" s="28">
        <f t="shared" si="130"/>
        <v>41710.385949074072</v>
      </c>
      <c r="R1371" s="28">
        <f t="shared" si="127"/>
        <v>41740.385949074072</v>
      </c>
      <c r="S1371" t="str">
        <f t="shared" si="131"/>
        <v>music</v>
      </c>
      <c r="T1371" t="str">
        <f t="shared" si="128"/>
        <v>rock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 s="3">
        <v>1500</v>
      </c>
      <c r="E1372" s="3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9"/>
        <v>1.0366666666666666</v>
      </c>
      <c r="P1372" s="3">
        <f t="shared" si="126"/>
        <v>77.75</v>
      </c>
      <c r="Q1372" s="28">
        <f t="shared" si="130"/>
        <v>41547.795023148145</v>
      </c>
      <c r="R1372" s="28">
        <f t="shared" si="127"/>
        <v>41562.795023148145</v>
      </c>
      <c r="S1372" t="str">
        <f t="shared" si="131"/>
        <v>music</v>
      </c>
      <c r="T1372" t="str">
        <f t="shared" si="128"/>
        <v>rock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 s="3">
        <v>6999</v>
      </c>
      <c r="E1373" s="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9"/>
        <v>1.0708672667523933</v>
      </c>
      <c r="P1373" s="3">
        <f t="shared" si="126"/>
        <v>107.07142857142857</v>
      </c>
      <c r="Q1373" s="28">
        <f t="shared" si="130"/>
        <v>42101.550254629627</v>
      </c>
      <c r="R1373" s="28">
        <f t="shared" si="127"/>
        <v>42131.550254629627</v>
      </c>
      <c r="S1373" t="str">
        <f t="shared" si="131"/>
        <v>music</v>
      </c>
      <c r="T1373" t="str">
        <f t="shared" si="128"/>
        <v>rock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 s="3">
        <v>500</v>
      </c>
      <c r="E1374" s="3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9"/>
        <v>1.24</v>
      </c>
      <c r="P1374" s="3">
        <f t="shared" si="126"/>
        <v>38.75</v>
      </c>
      <c r="Q1374" s="28">
        <f t="shared" si="130"/>
        <v>41072.53162037037</v>
      </c>
      <c r="R1374" s="28">
        <f t="shared" si="127"/>
        <v>41102.53162037037</v>
      </c>
      <c r="S1374" t="str">
        <f t="shared" si="131"/>
        <v>music</v>
      </c>
      <c r="T1374" t="str">
        <f t="shared" si="128"/>
        <v>rock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 s="3">
        <v>10000</v>
      </c>
      <c r="E1375" s="3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9"/>
        <v>1.0501</v>
      </c>
      <c r="P1375" s="3">
        <f t="shared" si="126"/>
        <v>201.94230769230768</v>
      </c>
      <c r="Q1375" s="28">
        <f t="shared" si="130"/>
        <v>42704.743437499994</v>
      </c>
      <c r="R1375" s="28">
        <f t="shared" si="127"/>
        <v>42734.743437499994</v>
      </c>
      <c r="S1375" t="str">
        <f t="shared" si="131"/>
        <v>music</v>
      </c>
      <c r="T1375" t="str">
        <f t="shared" si="128"/>
        <v>rock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 s="3">
        <v>1500</v>
      </c>
      <c r="E1376" s="3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9"/>
        <v>1.8946666666666667</v>
      </c>
      <c r="P1376" s="3">
        <f t="shared" si="126"/>
        <v>43.060606060606062</v>
      </c>
      <c r="Q1376" s="28">
        <f t="shared" si="130"/>
        <v>42423.953564814808</v>
      </c>
      <c r="R1376" s="28">
        <f t="shared" si="127"/>
        <v>42453.911898148144</v>
      </c>
      <c r="S1376" t="str">
        <f t="shared" si="131"/>
        <v>music</v>
      </c>
      <c r="T1376" t="str">
        <f t="shared" si="128"/>
        <v>rock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 s="3">
        <v>4000</v>
      </c>
      <c r="E1377" s="3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9"/>
        <v>1.7132499999999999</v>
      </c>
      <c r="P1377" s="3">
        <f t="shared" si="126"/>
        <v>62.871559633027523</v>
      </c>
      <c r="Q1377" s="28">
        <f t="shared" si="130"/>
        <v>42719.857858796291</v>
      </c>
      <c r="R1377" s="28">
        <f t="shared" si="127"/>
        <v>42749.857858796291</v>
      </c>
      <c r="S1377" t="str">
        <f t="shared" si="131"/>
        <v>music</v>
      </c>
      <c r="T1377" t="str">
        <f t="shared" si="128"/>
        <v>rock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 s="3">
        <v>3700</v>
      </c>
      <c r="E1378" s="3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9"/>
        <v>2.5248648648648651</v>
      </c>
      <c r="P1378" s="3">
        <f t="shared" si="126"/>
        <v>55.607142857142854</v>
      </c>
      <c r="Q1378" s="28">
        <f t="shared" si="130"/>
        <v>42677.460717592585</v>
      </c>
      <c r="R1378" s="28">
        <f t="shared" si="127"/>
        <v>42707.502384259256</v>
      </c>
      <c r="S1378" t="str">
        <f t="shared" si="131"/>
        <v>music</v>
      </c>
      <c r="T1378" t="str">
        <f t="shared" si="128"/>
        <v>rock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 s="3">
        <v>1300</v>
      </c>
      <c r="E1379" s="3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9"/>
        <v>1.1615384615384616</v>
      </c>
      <c r="P1379" s="3">
        <f t="shared" si="126"/>
        <v>48.70967741935484</v>
      </c>
      <c r="Q1379" s="28">
        <f t="shared" si="130"/>
        <v>42747.01122685185</v>
      </c>
      <c r="R1379" s="28">
        <f t="shared" si="127"/>
        <v>42768.96597222222</v>
      </c>
      <c r="S1379" t="str">
        <f t="shared" si="131"/>
        <v>music</v>
      </c>
      <c r="T1379" t="str">
        <f t="shared" si="128"/>
        <v>rock</v>
      </c>
    </row>
    <row r="1380" spans="1:20" x14ac:dyDescent="0.25">
      <c r="A1380">
        <v>1378</v>
      </c>
      <c r="B1380" s="1" t="s">
        <v>1379</v>
      </c>
      <c r="C1380" s="1" t="s">
        <v>5488</v>
      </c>
      <c r="D1380" s="3">
        <v>2000</v>
      </c>
      <c r="E1380" s="3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9"/>
        <v>2.0335000000000001</v>
      </c>
      <c r="P1380" s="3">
        <f t="shared" si="126"/>
        <v>30.578947368421051</v>
      </c>
      <c r="Q1380" s="28">
        <f t="shared" si="130"/>
        <v>42568.551041666658</v>
      </c>
      <c r="R1380" s="28">
        <f t="shared" si="127"/>
        <v>42583.551041666666</v>
      </c>
      <c r="S1380" t="str">
        <f t="shared" si="131"/>
        <v>music</v>
      </c>
      <c r="T1380" t="str">
        <f t="shared" si="128"/>
        <v>rock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 s="3">
        <v>10000</v>
      </c>
      <c r="E1381" s="3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9"/>
        <v>1.1160000000000001</v>
      </c>
      <c r="P1381" s="3">
        <f t="shared" si="126"/>
        <v>73.907284768211923</v>
      </c>
      <c r="Q1381" s="28">
        <f t="shared" si="130"/>
        <v>42130.28328703704</v>
      </c>
      <c r="R1381" s="28">
        <f t="shared" si="127"/>
        <v>42160.283287037033</v>
      </c>
      <c r="S1381" t="str">
        <f t="shared" si="131"/>
        <v>music</v>
      </c>
      <c r="T1381" t="str">
        <f t="shared" si="128"/>
        <v>rock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 s="3">
        <v>25</v>
      </c>
      <c r="E1382" s="3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9"/>
        <v>4.24</v>
      </c>
      <c r="P1382" s="3">
        <f t="shared" si="126"/>
        <v>21.2</v>
      </c>
      <c r="Q1382" s="28">
        <f t="shared" si="130"/>
        <v>42141.554467592585</v>
      </c>
      <c r="R1382" s="28">
        <f t="shared" si="127"/>
        <v>42163.874999999993</v>
      </c>
      <c r="S1382" t="str">
        <f t="shared" si="131"/>
        <v>music</v>
      </c>
      <c r="T1382" t="str">
        <f t="shared" si="128"/>
        <v>rock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 s="3">
        <v>5000</v>
      </c>
      <c r="E1383" s="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9"/>
        <v>1.071</v>
      </c>
      <c r="P1383" s="3">
        <f t="shared" si="126"/>
        <v>73.356164383561648</v>
      </c>
      <c r="Q1383" s="28">
        <f t="shared" si="130"/>
        <v>42703.006076388883</v>
      </c>
      <c r="R1383" s="28">
        <f t="shared" si="127"/>
        <v>42733.006076388883</v>
      </c>
      <c r="S1383" t="str">
        <f t="shared" si="131"/>
        <v>music</v>
      </c>
      <c r="T1383" t="str">
        <f t="shared" si="128"/>
        <v>rock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 s="3">
        <v>8000</v>
      </c>
      <c r="E1384" s="3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9"/>
        <v>1.043625</v>
      </c>
      <c r="P1384" s="3">
        <f t="shared" si="126"/>
        <v>56.412162162162161</v>
      </c>
      <c r="Q1384" s="28">
        <f t="shared" si="130"/>
        <v>41370.591851851852</v>
      </c>
      <c r="R1384" s="28">
        <f t="shared" si="127"/>
        <v>41400.591851851852</v>
      </c>
      <c r="S1384" t="str">
        <f t="shared" si="131"/>
        <v>music</v>
      </c>
      <c r="T1384" t="str">
        <f t="shared" si="128"/>
        <v>rock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 s="3">
        <v>2200</v>
      </c>
      <c r="E1385" s="3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9"/>
        <v>2.124090909090909</v>
      </c>
      <c r="P1385" s="3">
        <f t="shared" si="126"/>
        <v>50.247311827956992</v>
      </c>
      <c r="Q1385" s="28">
        <f t="shared" si="130"/>
        <v>42706.866643518515</v>
      </c>
      <c r="R1385" s="28">
        <f t="shared" si="127"/>
        <v>42726.866643518515</v>
      </c>
      <c r="S1385" t="str">
        <f t="shared" si="131"/>
        <v>music</v>
      </c>
      <c r="T1385" t="str">
        <f t="shared" si="128"/>
        <v>rock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 s="3">
        <v>3500</v>
      </c>
      <c r="E1386" s="3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9"/>
        <v>1.2408571428571429</v>
      </c>
      <c r="P1386" s="3">
        <f t="shared" si="126"/>
        <v>68.936507936507937</v>
      </c>
      <c r="Q1386" s="28">
        <f t="shared" si="130"/>
        <v>42160.526874999996</v>
      </c>
      <c r="R1386" s="28">
        <f t="shared" si="127"/>
        <v>42190.526874999996</v>
      </c>
      <c r="S1386" t="str">
        <f t="shared" si="131"/>
        <v>music</v>
      </c>
      <c r="T1386" t="str">
        <f t="shared" si="128"/>
        <v>rock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 s="3">
        <v>8000</v>
      </c>
      <c r="E1387" s="3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9"/>
        <v>1.10406125</v>
      </c>
      <c r="P1387" s="3">
        <f t="shared" si="126"/>
        <v>65.914104477611943</v>
      </c>
      <c r="Q1387" s="28">
        <f t="shared" si="130"/>
        <v>42433.480567129627</v>
      </c>
      <c r="R1387" s="28">
        <f t="shared" si="127"/>
        <v>42489.299305555549</v>
      </c>
      <c r="S1387" t="str">
        <f t="shared" si="131"/>
        <v>music</v>
      </c>
      <c r="T1387" t="str">
        <f t="shared" si="128"/>
        <v>rock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 s="3">
        <v>400</v>
      </c>
      <c r="E1388" s="3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9"/>
        <v>2.1875</v>
      </c>
      <c r="P1388" s="3">
        <f t="shared" si="126"/>
        <v>62.5</v>
      </c>
      <c r="Q1388" s="28">
        <f t="shared" si="130"/>
        <v>42184.438530092586</v>
      </c>
      <c r="R1388" s="28">
        <f t="shared" si="127"/>
        <v>42214.438530092586</v>
      </c>
      <c r="S1388" t="str">
        <f t="shared" si="131"/>
        <v>music</v>
      </c>
      <c r="T1388" t="str">
        <f t="shared" si="128"/>
        <v>rock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 s="3">
        <v>4000</v>
      </c>
      <c r="E1389" s="3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9"/>
        <v>1.36625</v>
      </c>
      <c r="P1389" s="3">
        <f t="shared" si="126"/>
        <v>70.064102564102569</v>
      </c>
      <c r="Q1389" s="28">
        <f t="shared" si="130"/>
        <v>42126.712905092594</v>
      </c>
      <c r="R1389" s="28">
        <f t="shared" si="127"/>
        <v>42157.979166666664</v>
      </c>
      <c r="S1389" t="str">
        <f t="shared" si="131"/>
        <v>music</v>
      </c>
      <c r="T1389" t="str">
        <f t="shared" si="128"/>
        <v>rock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 s="3">
        <v>5000</v>
      </c>
      <c r="E1390" s="3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9"/>
        <v>1.348074</v>
      </c>
      <c r="P1390" s="3">
        <f t="shared" si="126"/>
        <v>60.181874999999998</v>
      </c>
      <c r="Q1390" s="28">
        <f t="shared" si="130"/>
        <v>42634.406446759262</v>
      </c>
      <c r="R1390" s="28">
        <f t="shared" si="127"/>
        <v>42660.468055555553</v>
      </c>
      <c r="S1390" t="str">
        <f t="shared" si="131"/>
        <v>music</v>
      </c>
      <c r="T1390" t="str">
        <f t="shared" si="128"/>
        <v>rock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 s="3">
        <v>500</v>
      </c>
      <c r="E1391" s="3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9"/>
        <v>1.454</v>
      </c>
      <c r="P1391" s="3">
        <f t="shared" si="126"/>
        <v>21.382352941176471</v>
      </c>
      <c r="Q1391" s="28">
        <f t="shared" si="130"/>
        <v>42565.272650462961</v>
      </c>
      <c r="R1391" s="28">
        <f t="shared" si="127"/>
        <v>42595.272650462961</v>
      </c>
      <c r="S1391" t="str">
        <f t="shared" si="131"/>
        <v>music</v>
      </c>
      <c r="T1391" t="str">
        <f t="shared" si="128"/>
        <v>rock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 s="3">
        <v>2800</v>
      </c>
      <c r="E1392" s="3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9"/>
        <v>1.0910714285714285</v>
      </c>
      <c r="P1392" s="3">
        <f t="shared" si="126"/>
        <v>160.78947368421052</v>
      </c>
      <c r="Q1392" s="28">
        <f t="shared" si="130"/>
        <v>42087.594976851848</v>
      </c>
      <c r="R1392" s="28">
        <f t="shared" si="127"/>
        <v>42121.508333333331</v>
      </c>
      <c r="S1392" t="str">
        <f t="shared" si="131"/>
        <v>music</v>
      </c>
      <c r="T1392" t="str">
        <f t="shared" si="128"/>
        <v>rock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 s="3">
        <v>500</v>
      </c>
      <c r="E1393" s="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9"/>
        <v>1.1020000000000001</v>
      </c>
      <c r="P1393" s="3">
        <f t="shared" si="126"/>
        <v>42.384615384615387</v>
      </c>
      <c r="Q1393" s="28">
        <f t="shared" si="130"/>
        <v>42193.442337962959</v>
      </c>
      <c r="R1393" s="28">
        <f t="shared" si="127"/>
        <v>42237.999305555553</v>
      </c>
      <c r="S1393" t="str">
        <f t="shared" si="131"/>
        <v>music</v>
      </c>
      <c r="T1393" t="str">
        <f t="shared" si="128"/>
        <v>rock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 s="3">
        <v>2500</v>
      </c>
      <c r="E1394" s="3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9"/>
        <v>1.1364000000000001</v>
      </c>
      <c r="P1394" s="3">
        <f t="shared" si="126"/>
        <v>27.317307692307693</v>
      </c>
      <c r="Q1394" s="28">
        <f t="shared" si="130"/>
        <v>42400.946597222217</v>
      </c>
      <c r="R1394" s="28">
        <f t="shared" si="127"/>
        <v>42431.946597222217</v>
      </c>
      <c r="S1394" t="str">
        <f t="shared" si="131"/>
        <v>music</v>
      </c>
      <c r="T1394" t="str">
        <f t="shared" si="128"/>
        <v>rock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 s="3">
        <v>10000</v>
      </c>
      <c r="E1395" s="3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9"/>
        <v>1.0235000000000001</v>
      </c>
      <c r="P1395" s="3">
        <f t="shared" si="126"/>
        <v>196.82692307692307</v>
      </c>
      <c r="Q1395" s="28">
        <f t="shared" si="130"/>
        <v>42553.473645833328</v>
      </c>
      <c r="R1395" s="28">
        <f t="shared" si="127"/>
        <v>42583.473645833328</v>
      </c>
      <c r="S1395" t="str">
        <f t="shared" si="131"/>
        <v>music</v>
      </c>
      <c r="T1395" t="str">
        <f t="shared" si="128"/>
        <v>rock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 s="3">
        <v>750</v>
      </c>
      <c r="E1396" s="3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9"/>
        <v>1.2213333333333334</v>
      </c>
      <c r="P1396" s="3">
        <f t="shared" si="126"/>
        <v>53.882352941176471</v>
      </c>
      <c r="Q1396" s="28">
        <f t="shared" si="130"/>
        <v>42751.936643518515</v>
      </c>
      <c r="R1396" s="28">
        <f t="shared" si="127"/>
        <v>42794.916666666664</v>
      </c>
      <c r="S1396" t="str">
        <f t="shared" si="131"/>
        <v>music</v>
      </c>
      <c r="T1396" t="str">
        <f t="shared" si="128"/>
        <v>rock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 s="3">
        <v>3500</v>
      </c>
      <c r="E1397" s="3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9"/>
        <v>1.1188571428571428</v>
      </c>
      <c r="P1397" s="3">
        <f t="shared" si="126"/>
        <v>47.756097560975611</v>
      </c>
      <c r="Q1397" s="28">
        <f t="shared" si="130"/>
        <v>42719.700011574074</v>
      </c>
      <c r="R1397" s="28">
        <f t="shared" si="127"/>
        <v>42749.700011574074</v>
      </c>
      <c r="S1397" t="str">
        <f t="shared" si="131"/>
        <v>music</v>
      </c>
      <c r="T1397" t="str">
        <f t="shared" si="128"/>
        <v>rock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 s="3">
        <v>6000</v>
      </c>
      <c r="E1398" s="3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9"/>
        <v>1.073</v>
      </c>
      <c r="P1398" s="3">
        <f t="shared" si="126"/>
        <v>88.191780821917803</v>
      </c>
      <c r="Q1398" s="28">
        <f t="shared" si="130"/>
        <v>42018.790300925924</v>
      </c>
      <c r="R1398" s="28">
        <f t="shared" si="127"/>
        <v>42048.790300925924</v>
      </c>
      <c r="S1398" t="str">
        <f t="shared" si="131"/>
        <v>music</v>
      </c>
      <c r="T1398" t="str">
        <f t="shared" si="128"/>
        <v>rock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 s="3">
        <v>10000</v>
      </c>
      <c r="E1399" s="3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9"/>
        <v>1.1385000000000001</v>
      </c>
      <c r="P1399" s="3">
        <f t="shared" si="126"/>
        <v>72.056962025316452</v>
      </c>
      <c r="Q1399" s="28">
        <f t="shared" si="130"/>
        <v>42640.709606481476</v>
      </c>
      <c r="R1399" s="28">
        <f t="shared" si="127"/>
        <v>42670.679861111108</v>
      </c>
      <c r="S1399" t="str">
        <f t="shared" si="131"/>
        <v>music</v>
      </c>
      <c r="T1399" t="str">
        <f t="shared" si="128"/>
        <v>rock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 s="3">
        <v>4400</v>
      </c>
      <c r="E1400" s="3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9"/>
        <v>1.0968181818181819</v>
      </c>
      <c r="P1400" s="3">
        <f t="shared" si="126"/>
        <v>74.246153846153845</v>
      </c>
      <c r="Q1400" s="28">
        <f t="shared" si="130"/>
        <v>42526.665902777771</v>
      </c>
      <c r="R1400" s="28">
        <f t="shared" si="127"/>
        <v>42556.665902777771</v>
      </c>
      <c r="S1400" t="str">
        <f t="shared" si="131"/>
        <v>music</v>
      </c>
      <c r="T1400" t="str">
        <f t="shared" si="128"/>
        <v>rock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 s="3">
        <v>9000</v>
      </c>
      <c r="E1401" s="3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9"/>
        <v>1.2614444444444444</v>
      </c>
      <c r="P1401" s="3">
        <f t="shared" si="126"/>
        <v>61.701086956521742</v>
      </c>
      <c r="Q1401" s="28">
        <f t="shared" si="130"/>
        <v>41888.795983796292</v>
      </c>
      <c r="R1401" s="28">
        <f t="shared" si="127"/>
        <v>41918.795983796292</v>
      </c>
      <c r="S1401" t="str">
        <f t="shared" si="131"/>
        <v>music</v>
      </c>
      <c r="T1401" t="str">
        <f t="shared" si="128"/>
        <v>rock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 s="3">
        <v>350</v>
      </c>
      <c r="E1402" s="3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9"/>
        <v>1.6742857142857144</v>
      </c>
      <c r="P1402" s="3">
        <f t="shared" si="126"/>
        <v>17.235294117647058</v>
      </c>
      <c r="Q1402" s="28">
        <f t="shared" si="130"/>
        <v>42498.132789351854</v>
      </c>
      <c r="R1402" s="28">
        <f t="shared" si="127"/>
        <v>42533.020833333336</v>
      </c>
      <c r="S1402" t="str">
        <f t="shared" si="131"/>
        <v>music</v>
      </c>
      <c r="T1402" t="str">
        <f t="shared" si="128"/>
        <v>rock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 s="3">
        <v>2500</v>
      </c>
      <c r="E1403" s="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9"/>
        <v>4.9652000000000003</v>
      </c>
      <c r="P1403" s="3">
        <f t="shared" si="126"/>
        <v>51.720833333333331</v>
      </c>
      <c r="Q1403" s="28">
        <f t="shared" si="130"/>
        <v>41399.787893518514</v>
      </c>
      <c r="R1403" s="28">
        <f t="shared" si="127"/>
        <v>41420.787893518514</v>
      </c>
      <c r="S1403" t="str">
        <f t="shared" si="131"/>
        <v>music</v>
      </c>
      <c r="T1403" t="str">
        <f t="shared" si="128"/>
        <v>rock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 s="3">
        <v>2500</v>
      </c>
      <c r="E1404" s="3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9"/>
        <v>1.0915999999999999</v>
      </c>
      <c r="P1404" s="3">
        <f t="shared" si="126"/>
        <v>24.150442477876105</v>
      </c>
      <c r="Q1404" s="28">
        <f t="shared" si="130"/>
        <v>42064.845034722217</v>
      </c>
      <c r="R1404" s="28">
        <f t="shared" si="127"/>
        <v>42124.803368055553</v>
      </c>
      <c r="S1404" t="str">
        <f t="shared" si="131"/>
        <v>music</v>
      </c>
      <c r="T1404" t="str">
        <f t="shared" si="128"/>
        <v>rock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 s="3">
        <v>4000</v>
      </c>
      <c r="E1405" s="3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9"/>
        <v>1.0257499999999999</v>
      </c>
      <c r="P1405" s="3">
        <f t="shared" si="126"/>
        <v>62.166666666666664</v>
      </c>
      <c r="Q1405" s="28">
        <f t="shared" si="130"/>
        <v>41450.854571759257</v>
      </c>
      <c r="R1405" s="28">
        <f t="shared" si="127"/>
        <v>41480.854571759257</v>
      </c>
      <c r="S1405" t="str">
        <f t="shared" si="131"/>
        <v>music</v>
      </c>
      <c r="T1405" t="str">
        <f t="shared" si="128"/>
        <v>rock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 s="3">
        <v>14500</v>
      </c>
      <c r="E1406" s="3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9"/>
        <v>1.6620689655172414E-2</v>
      </c>
      <c r="P1406" s="3">
        <f t="shared" si="126"/>
        <v>48.2</v>
      </c>
      <c r="Q1406" s="28">
        <f t="shared" si="130"/>
        <v>42032.30190972222</v>
      </c>
      <c r="R1406" s="28">
        <f t="shared" si="127"/>
        <v>42057.30190972222</v>
      </c>
      <c r="S1406" t="str">
        <f t="shared" si="131"/>
        <v>publishing</v>
      </c>
      <c r="T1406" t="str">
        <f t="shared" si="128"/>
        <v>translations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 s="3">
        <v>25000</v>
      </c>
      <c r="E1407" s="3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9"/>
        <v>4.1999999999999997E-3</v>
      </c>
      <c r="P1407" s="3">
        <f t="shared" si="126"/>
        <v>6.1764705882352944</v>
      </c>
      <c r="Q1407" s="28">
        <f t="shared" si="130"/>
        <v>41941.472233796296</v>
      </c>
      <c r="R1407" s="28">
        <f t="shared" si="127"/>
        <v>41971.51390046296</v>
      </c>
      <c r="S1407" t="str">
        <f t="shared" si="131"/>
        <v>publishing</v>
      </c>
      <c r="T1407" t="str">
        <f t="shared" si="128"/>
        <v>translations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 s="3">
        <v>12000</v>
      </c>
      <c r="E1408" s="3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9"/>
        <v>1.25E-3</v>
      </c>
      <c r="P1408" s="3">
        <f t="shared" si="126"/>
        <v>5</v>
      </c>
      <c r="Q1408" s="28">
        <f t="shared" si="130"/>
        <v>42297.224618055552</v>
      </c>
      <c r="R1408" s="28">
        <f t="shared" si="127"/>
        <v>42350.208333333336</v>
      </c>
      <c r="S1408" t="str">
        <f t="shared" si="131"/>
        <v>publishing</v>
      </c>
      <c r="T1408" t="str">
        <f t="shared" si="128"/>
        <v>translations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 s="3">
        <v>3000</v>
      </c>
      <c r="E1409" s="3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9"/>
        <v>5.0000000000000001E-3</v>
      </c>
      <c r="P1409" s="3">
        <f t="shared" si="126"/>
        <v>7.5</v>
      </c>
      <c r="Q1409" s="28">
        <f t="shared" si="130"/>
        <v>41838.32844907407</v>
      </c>
      <c r="R1409" s="28">
        <f t="shared" si="127"/>
        <v>41863.32844907407</v>
      </c>
      <c r="S1409" t="str">
        <f t="shared" si="131"/>
        <v>publishing</v>
      </c>
      <c r="T1409" t="str">
        <f t="shared" si="128"/>
        <v>translations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 s="3">
        <v>1000</v>
      </c>
      <c r="E1410" s="3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9"/>
        <v>7.1999999999999995E-2</v>
      </c>
      <c r="P1410" s="3">
        <f t="shared" si="126"/>
        <v>12</v>
      </c>
      <c r="Q1410" s="28">
        <f t="shared" si="130"/>
        <v>42291.663842592585</v>
      </c>
      <c r="R1410" s="28">
        <f t="shared" si="127"/>
        <v>42321.705509259256</v>
      </c>
      <c r="S1410" t="str">
        <f t="shared" si="131"/>
        <v>publishing</v>
      </c>
      <c r="T1410" t="str">
        <f t="shared" si="128"/>
        <v>translations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 s="3">
        <v>4000</v>
      </c>
      <c r="E1411" s="3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129"/>
        <v>0</v>
      </c>
      <c r="P1411" s="3">
        <f t="shared" ref="P1411:P1474" si="132">IFERROR(E1411/L1411,0)</f>
        <v>0</v>
      </c>
      <c r="Q1411" s="28">
        <f t="shared" si="130"/>
        <v>41944.925173611111</v>
      </c>
      <c r="R1411" s="28">
        <f t="shared" ref="R1411:R1474" si="133">(I1411/86400)+25569+(-5/24)</f>
        <v>42004.966840277775</v>
      </c>
      <c r="S1411" t="str">
        <f t="shared" si="131"/>
        <v>publishing</v>
      </c>
      <c r="T1411" t="str">
        <f t="shared" ref="T1411:T1474" si="134">RIGHT(N1411,LEN(N1411)-FIND("/",N1411))</f>
        <v>translations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 s="3">
        <v>6000</v>
      </c>
      <c r="E1412" s="3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ref="O1412:O1475" si="135">E1412/D1412</f>
        <v>1.6666666666666666E-4</v>
      </c>
      <c r="P1412" s="3">
        <f t="shared" si="132"/>
        <v>1</v>
      </c>
      <c r="Q1412" s="28">
        <f t="shared" ref="Q1412:Q1475" si="136">(((J1412/60)/60)/24)+DATE(1970,1,1)+(-5/24)</f>
        <v>42479.110185185178</v>
      </c>
      <c r="R1412" s="28">
        <f t="shared" si="133"/>
        <v>42524.110185185178</v>
      </c>
      <c r="S1412" t="str">
        <f t="shared" ref="S1412:S1475" si="137">LEFT(N:N,FIND("/",N1412)-1)</f>
        <v>publishing</v>
      </c>
      <c r="T1412" t="str">
        <f t="shared" si="134"/>
        <v>translations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 s="3">
        <v>3000</v>
      </c>
      <c r="E1413" s="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5"/>
        <v>2.3333333333333335E-3</v>
      </c>
      <c r="P1413" s="3">
        <f t="shared" si="132"/>
        <v>2.3333333333333335</v>
      </c>
      <c r="Q1413" s="28">
        <f t="shared" si="136"/>
        <v>42012.850694444445</v>
      </c>
      <c r="R1413" s="28">
        <f t="shared" si="133"/>
        <v>42040.850694444445</v>
      </c>
      <c r="S1413" t="str">
        <f t="shared" si="137"/>
        <v>publishing</v>
      </c>
      <c r="T1413" t="str">
        <f t="shared" si="134"/>
        <v>translations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 s="3">
        <v>7000</v>
      </c>
      <c r="E1414" s="3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5"/>
        <v>4.5714285714285714E-2</v>
      </c>
      <c r="P1414" s="3">
        <f t="shared" si="132"/>
        <v>24.615384615384617</v>
      </c>
      <c r="Q1414" s="28">
        <f t="shared" si="136"/>
        <v>41946.855312499996</v>
      </c>
      <c r="R1414" s="28">
        <f t="shared" si="133"/>
        <v>41976.855312499996</v>
      </c>
      <c r="S1414" t="str">
        <f t="shared" si="137"/>
        <v>publishing</v>
      </c>
      <c r="T1414" t="str">
        <f t="shared" si="134"/>
        <v>translations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 s="3">
        <v>2000</v>
      </c>
      <c r="E1415" s="3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5"/>
        <v>0.05</v>
      </c>
      <c r="P1415" s="3">
        <f t="shared" si="132"/>
        <v>100</v>
      </c>
      <c r="Q1415" s="28">
        <f t="shared" si="136"/>
        <v>42360.228819444441</v>
      </c>
      <c r="R1415" s="28">
        <f t="shared" si="133"/>
        <v>42420.228819444441</v>
      </c>
      <c r="S1415" t="str">
        <f t="shared" si="137"/>
        <v>publishing</v>
      </c>
      <c r="T1415" t="str">
        <f t="shared" si="134"/>
        <v>translations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 s="3">
        <v>500</v>
      </c>
      <c r="E1416" s="3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5"/>
        <v>2E-3</v>
      </c>
      <c r="P1416" s="3">
        <f t="shared" si="132"/>
        <v>1</v>
      </c>
      <c r="Q1416" s="28">
        <f t="shared" si="136"/>
        <v>42708.044756944444</v>
      </c>
      <c r="R1416" s="28">
        <f t="shared" si="133"/>
        <v>42738.044756944444</v>
      </c>
      <c r="S1416" t="str">
        <f t="shared" si="137"/>
        <v>publishing</v>
      </c>
      <c r="T1416" t="str">
        <f t="shared" si="134"/>
        <v>translations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 s="3">
        <v>4400</v>
      </c>
      <c r="E1417" s="3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5"/>
        <v>0.18181818181818182</v>
      </c>
      <c r="P1417" s="3">
        <f t="shared" si="132"/>
        <v>88.888888888888886</v>
      </c>
      <c r="Q1417" s="28">
        <f t="shared" si="136"/>
        <v>42192.467488425922</v>
      </c>
      <c r="R1417" s="28">
        <f t="shared" si="133"/>
        <v>42232.467488425922</v>
      </c>
      <c r="S1417" t="str">
        <f t="shared" si="137"/>
        <v>publishing</v>
      </c>
      <c r="T1417" t="str">
        <f t="shared" si="134"/>
        <v>translations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 s="3">
        <v>50000</v>
      </c>
      <c r="E1418" s="3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5"/>
        <v>0</v>
      </c>
      <c r="P1418" s="3">
        <f t="shared" si="132"/>
        <v>0</v>
      </c>
      <c r="Q1418" s="28">
        <f t="shared" si="136"/>
        <v>42299.717812499999</v>
      </c>
      <c r="R1418" s="28">
        <f t="shared" si="133"/>
        <v>42329.759479166663</v>
      </c>
      <c r="S1418" t="str">
        <f t="shared" si="137"/>
        <v>publishing</v>
      </c>
      <c r="T1418" t="str">
        <f t="shared" si="134"/>
        <v>translations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 s="3">
        <v>4500</v>
      </c>
      <c r="E1419" s="3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5"/>
        <v>1.2222222222222223E-2</v>
      </c>
      <c r="P1419" s="3">
        <f t="shared" si="132"/>
        <v>27.5</v>
      </c>
      <c r="Q1419" s="28">
        <f t="shared" si="136"/>
        <v>42231.941828703704</v>
      </c>
      <c r="R1419" s="28">
        <f t="shared" si="133"/>
        <v>42262.257638888885</v>
      </c>
      <c r="S1419" t="str">
        <f t="shared" si="137"/>
        <v>publishing</v>
      </c>
      <c r="T1419" t="str">
        <f t="shared" si="134"/>
        <v>translations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 s="3">
        <v>3000</v>
      </c>
      <c r="E1420" s="3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5"/>
        <v>2E-3</v>
      </c>
      <c r="P1420" s="3">
        <f t="shared" si="132"/>
        <v>6</v>
      </c>
      <c r="Q1420" s="28">
        <f t="shared" si="136"/>
        <v>42395.248078703698</v>
      </c>
      <c r="R1420" s="28">
        <f t="shared" si="133"/>
        <v>42425.248078703698</v>
      </c>
      <c r="S1420" t="str">
        <f t="shared" si="137"/>
        <v>publishing</v>
      </c>
      <c r="T1420" t="str">
        <f t="shared" si="134"/>
        <v>translations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 s="3">
        <v>6300</v>
      </c>
      <c r="E1421" s="3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5"/>
        <v>7.0634920634920634E-2</v>
      </c>
      <c r="P1421" s="3">
        <f t="shared" si="132"/>
        <v>44.5</v>
      </c>
      <c r="Q1421" s="28">
        <f t="shared" si="136"/>
        <v>42622.24790509259</v>
      </c>
      <c r="R1421" s="28">
        <f t="shared" si="133"/>
        <v>42652.24790509259</v>
      </c>
      <c r="S1421" t="str">
        <f t="shared" si="137"/>
        <v>publishing</v>
      </c>
      <c r="T1421" t="str">
        <f t="shared" si="134"/>
        <v>translations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 s="3">
        <v>110</v>
      </c>
      <c r="E1422" s="3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5"/>
        <v>2.7272727272727271E-2</v>
      </c>
      <c r="P1422" s="3">
        <f t="shared" si="132"/>
        <v>1</v>
      </c>
      <c r="Q1422" s="28">
        <f t="shared" si="136"/>
        <v>42524.459328703706</v>
      </c>
      <c r="R1422" s="28">
        <f t="shared" si="133"/>
        <v>42549.459328703706</v>
      </c>
      <c r="S1422" t="str">
        <f t="shared" si="137"/>
        <v>publishing</v>
      </c>
      <c r="T1422" t="str">
        <f t="shared" si="134"/>
        <v>translations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 s="3">
        <v>200000</v>
      </c>
      <c r="E1423" s="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5"/>
        <v>1E-3</v>
      </c>
      <c r="P1423" s="3">
        <f t="shared" si="132"/>
        <v>100</v>
      </c>
      <c r="Q1423" s="28">
        <f t="shared" si="136"/>
        <v>42013.707280092589</v>
      </c>
      <c r="R1423" s="28">
        <f t="shared" si="133"/>
        <v>42043.707280092589</v>
      </c>
      <c r="S1423" t="str">
        <f t="shared" si="137"/>
        <v>publishing</v>
      </c>
      <c r="T1423" t="str">
        <f t="shared" si="134"/>
        <v>translations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 s="3">
        <v>25000</v>
      </c>
      <c r="E1424" s="3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5"/>
        <v>1.0399999999999999E-3</v>
      </c>
      <c r="P1424" s="3">
        <f t="shared" si="132"/>
        <v>13</v>
      </c>
      <c r="Q1424" s="28">
        <f t="shared" si="136"/>
        <v>42604.031296296293</v>
      </c>
      <c r="R1424" s="28">
        <f t="shared" si="133"/>
        <v>42634.031296296293</v>
      </c>
      <c r="S1424" t="str">
        <f t="shared" si="137"/>
        <v>publishing</v>
      </c>
      <c r="T1424" t="str">
        <f t="shared" si="134"/>
        <v>translations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 s="3">
        <v>30000</v>
      </c>
      <c r="E1425" s="3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5"/>
        <v>3.3333333333333335E-3</v>
      </c>
      <c r="P1425" s="3">
        <f t="shared" si="132"/>
        <v>100</v>
      </c>
      <c r="Q1425" s="28">
        <f t="shared" si="136"/>
        <v>42340.151979166665</v>
      </c>
      <c r="R1425" s="28">
        <f t="shared" si="133"/>
        <v>42370.151979166665</v>
      </c>
      <c r="S1425" t="str">
        <f t="shared" si="137"/>
        <v>publishing</v>
      </c>
      <c r="T1425" t="str">
        <f t="shared" si="134"/>
        <v>translations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 s="3">
        <v>7500</v>
      </c>
      <c r="E1426" s="3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5"/>
        <v>0.2036</v>
      </c>
      <c r="P1426" s="3">
        <f t="shared" si="132"/>
        <v>109.07142857142857</v>
      </c>
      <c r="Q1426" s="28">
        <f t="shared" si="136"/>
        <v>42676.509282407402</v>
      </c>
      <c r="R1426" s="28">
        <f t="shared" si="133"/>
        <v>42689.550949074073</v>
      </c>
      <c r="S1426" t="str">
        <f t="shared" si="137"/>
        <v>publishing</v>
      </c>
      <c r="T1426" t="str">
        <f t="shared" si="134"/>
        <v>translations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 s="3">
        <v>13000</v>
      </c>
      <c r="E1427" s="3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5"/>
        <v>0</v>
      </c>
      <c r="P1427" s="3">
        <f t="shared" si="132"/>
        <v>0</v>
      </c>
      <c r="Q1427" s="28">
        <f t="shared" si="136"/>
        <v>42092.923136574071</v>
      </c>
      <c r="R1427" s="28">
        <f t="shared" si="133"/>
        <v>42122.923136574071</v>
      </c>
      <c r="S1427" t="str">
        <f t="shared" si="137"/>
        <v>publishing</v>
      </c>
      <c r="T1427" t="str">
        <f t="shared" si="134"/>
        <v>translations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 s="3">
        <v>1000</v>
      </c>
      <c r="E1428" s="3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5"/>
        <v>0</v>
      </c>
      <c r="P1428" s="3">
        <f t="shared" si="132"/>
        <v>0</v>
      </c>
      <c r="Q1428" s="28">
        <f t="shared" si="136"/>
        <v>42180.181944444441</v>
      </c>
      <c r="R1428" s="28">
        <f t="shared" si="133"/>
        <v>42240.181944444441</v>
      </c>
      <c r="S1428" t="str">
        <f t="shared" si="137"/>
        <v>publishing</v>
      </c>
      <c r="T1428" t="str">
        <f t="shared" si="134"/>
        <v>translations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 s="3">
        <v>5000</v>
      </c>
      <c r="E1429" s="3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5"/>
        <v>8.3799999999999999E-2</v>
      </c>
      <c r="P1429" s="3">
        <f t="shared" si="132"/>
        <v>104.75</v>
      </c>
      <c r="Q1429" s="28">
        <f t="shared" si="136"/>
        <v>42601.643344907403</v>
      </c>
      <c r="R1429" s="28">
        <f t="shared" si="133"/>
        <v>42631.643344907403</v>
      </c>
      <c r="S1429" t="str">
        <f t="shared" si="137"/>
        <v>publishing</v>
      </c>
      <c r="T1429" t="str">
        <f t="shared" si="134"/>
        <v>translations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 s="3">
        <v>1000</v>
      </c>
      <c r="E1430" s="3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5"/>
        <v>4.4999999999999998E-2</v>
      </c>
      <c r="P1430" s="3">
        <f t="shared" si="132"/>
        <v>15</v>
      </c>
      <c r="Q1430" s="28">
        <f t="shared" si="136"/>
        <v>42432.171493055554</v>
      </c>
      <c r="R1430" s="28">
        <f t="shared" si="133"/>
        <v>42462.129826388882</v>
      </c>
      <c r="S1430" t="str">
        <f t="shared" si="137"/>
        <v>publishing</v>
      </c>
      <c r="T1430" t="str">
        <f t="shared" si="134"/>
        <v>translations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 s="3">
        <v>10000</v>
      </c>
      <c r="E1431" s="3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5"/>
        <v>0</v>
      </c>
      <c r="P1431" s="3">
        <f t="shared" si="132"/>
        <v>0</v>
      </c>
      <c r="Q1431" s="28">
        <f t="shared" si="136"/>
        <v>42073.852337962955</v>
      </c>
      <c r="R1431" s="28">
        <f t="shared" si="133"/>
        <v>42103.852337962962</v>
      </c>
      <c r="S1431" t="str">
        <f t="shared" si="137"/>
        <v>publishing</v>
      </c>
      <c r="T1431" t="str">
        <f t="shared" si="134"/>
        <v>translations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 s="3">
        <v>5000</v>
      </c>
      <c r="E1432" s="3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5"/>
        <v>8.0600000000000005E-2</v>
      </c>
      <c r="P1432" s="3">
        <f t="shared" si="132"/>
        <v>80.599999999999994</v>
      </c>
      <c r="Q1432" s="28">
        <f t="shared" si="136"/>
        <v>41961.605185185181</v>
      </c>
      <c r="R1432" s="28">
        <f t="shared" si="133"/>
        <v>41992.605185185188</v>
      </c>
      <c r="S1432" t="str">
        <f t="shared" si="137"/>
        <v>publishing</v>
      </c>
      <c r="T1432" t="str">
        <f t="shared" si="134"/>
        <v>translations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 s="3">
        <v>17000</v>
      </c>
      <c r="E1433" s="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5"/>
        <v>0.31947058823529412</v>
      </c>
      <c r="P1433" s="3">
        <f t="shared" si="132"/>
        <v>115.55319148936171</v>
      </c>
      <c r="Q1433" s="28">
        <f t="shared" si="136"/>
        <v>42304.002499999995</v>
      </c>
      <c r="R1433" s="28">
        <f t="shared" si="133"/>
        <v>42334.044166666667</v>
      </c>
      <c r="S1433" t="str">
        <f t="shared" si="137"/>
        <v>publishing</v>
      </c>
      <c r="T1433" t="str">
        <f t="shared" si="134"/>
        <v>translations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 s="3">
        <v>40000</v>
      </c>
      <c r="E1434" s="3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5"/>
        <v>0</v>
      </c>
      <c r="P1434" s="3">
        <f t="shared" si="132"/>
        <v>0</v>
      </c>
      <c r="Q1434" s="28">
        <f t="shared" si="136"/>
        <v>42175.572083333333</v>
      </c>
      <c r="R1434" s="28">
        <f t="shared" si="133"/>
        <v>42205.572083333333</v>
      </c>
      <c r="S1434" t="str">
        <f t="shared" si="137"/>
        <v>publishing</v>
      </c>
      <c r="T1434" t="str">
        <f t="shared" si="134"/>
        <v>translations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 s="3">
        <v>12000</v>
      </c>
      <c r="E1435" s="3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5"/>
        <v>6.7083333333333328E-2</v>
      </c>
      <c r="P1435" s="3">
        <f t="shared" si="132"/>
        <v>80.5</v>
      </c>
      <c r="Q1435" s="28">
        <f t="shared" si="136"/>
        <v>42673.417534722219</v>
      </c>
      <c r="R1435" s="28">
        <f t="shared" si="133"/>
        <v>42714.249999999993</v>
      </c>
      <c r="S1435" t="str">
        <f t="shared" si="137"/>
        <v>publishing</v>
      </c>
      <c r="T1435" t="str">
        <f t="shared" si="134"/>
        <v>translations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 s="3">
        <v>82000</v>
      </c>
      <c r="E1436" s="3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5"/>
        <v>9.987804878048781E-2</v>
      </c>
      <c r="P1436" s="3">
        <f t="shared" si="132"/>
        <v>744.5454545454545</v>
      </c>
      <c r="Q1436" s="28">
        <f t="shared" si="136"/>
        <v>42142.558773148143</v>
      </c>
      <c r="R1436" s="28">
        <f t="shared" si="133"/>
        <v>42163.416666666664</v>
      </c>
      <c r="S1436" t="str">
        <f t="shared" si="137"/>
        <v>publishing</v>
      </c>
      <c r="T1436" t="str">
        <f t="shared" si="134"/>
        <v>translations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 s="3">
        <v>15000</v>
      </c>
      <c r="E1437" s="3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5"/>
        <v>1E-3</v>
      </c>
      <c r="P1437" s="3">
        <f t="shared" si="132"/>
        <v>7.5</v>
      </c>
      <c r="Q1437" s="28">
        <f t="shared" si="136"/>
        <v>42258.57199074074</v>
      </c>
      <c r="R1437" s="28">
        <f t="shared" si="133"/>
        <v>42288.57199074074</v>
      </c>
      <c r="S1437" t="str">
        <f t="shared" si="137"/>
        <v>publishing</v>
      </c>
      <c r="T1437" t="str">
        <f t="shared" si="134"/>
        <v>translations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 s="3">
        <v>10000</v>
      </c>
      <c r="E1438" s="3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5"/>
        <v>7.7000000000000002E-3</v>
      </c>
      <c r="P1438" s="3">
        <f t="shared" si="132"/>
        <v>38.5</v>
      </c>
      <c r="Q1438" s="28">
        <f t="shared" si="136"/>
        <v>42391.141863425924</v>
      </c>
      <c r="R1438" s="28">
        <f t="shared" si="133"/>
        <v>42421.141863425924</v>
      </c>
      <c r="S1438" t="str">
        <f t="shared" si="137"/>
        <v>publishing</v>
      </c>
      <c r="T1438" t="str">
        <f t="shared" si="134"/>
        <v>translations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 s="3">
        <v>3000</v>
      </c>
      <c r="E1439" s="3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5"/>
        <v>0.26900000000000002</v>
      </c>
      <c r="P1439" s="3">
        <f t="shared" si="132"/>
        <v>36.68181818181818</v>
      </c>
      <c r="Q1439" s="28">
        <f t="shared" si="136"/>
        <v>41796.32336805555</v>
      </c>
      <c r="R1439" s="28">
        <f t="shared" si="133"/>
        <v>41832.999305555553</v>
      </c>
      <c r="S1439" t="str">
        <f t="shared" si="137"/>
        <v>publishing</v>
      </c>
      <c r="T1439" t="str">
        <f t="shared" si="134"/>
        <v>translations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 s="3">
        <v>20000</v>
      </c>
      <c r="E1440" s="3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5"/>
        <v>0.03</v>
      </c>
      <c r="P1440" s="3">
        <f t="shared" si="132"/>
        <v>75</v>
      </c>
      <c r="Q1440" s="28">
        <f t="shared" si="136"/>
        <v>42457.663182870368</v>
      </c>
      <c r="R1440" s="28">
        <f t="shared" si="133"/>
        <v>42487.371527777774</v>
      </c>
      <c r="S1440" t="str">
        <f t="shared" si="137"/>
        <v>publishing</v>
      </c>
      <c r="T1440" t="str">
        <f t="shared" si="134"/>
        <v>translations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 s="3">
        <v>2725</v>
      </c>
      <c r="E1441" s="3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5"/>
        <v>6.6055045871559637E-2</v>
      </c>
      <c r="P1441" s="3">
        <f t="shared" si="132"/>
        <v>30</v>
      </c>
      <c r="Q1441" s="28">
        <f t="shared" si="136"/>
        <v>42040.621539351843</v>
      </c>
      <c r="R1441" s="28">
        <f t="shared" si="133"/>
        <v>42070.621539351851</v>
      </c>
      <c r="S1441" t="str">
        <f t="shared" si="137"/>
        <v>publishing</v>
      </c>
      <c r="T1441" t="str">
        <f t="shared" si="134"/>
        <v>translations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 s="3">
        <v>13000</v>
      </c>
      <c r="E1442" s="3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5"/>
        <v>7.6923076923076926E-5</v>
      </c>
      <c r="P1442" s="3">
        <f t="shared" si="132"/>
        <v>1</v>
      </c>
      <c r="Q1442" s="28">
        <f t="shared" si="136"/>
        <v>42486.540081018517</v>
      </c>
      <c r="R1442" s="28">
        <f t="shared" si="133"/>
        <v>42516.540081018517</v>
      </c>
      <c r="S1442" t="str">
        <f t="shared" si="137"/>
        <v>publishing</v>
      </c>
      <c r="T1442" t="str">
        <f t="shared" si="134"/>
        <v>translations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 s="3">
        <v>180000</v>
      </c>
      <c r="E1443" s="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5"/>
        <v>1.1222222222222222E-2</v>
      </c>
      <c r="P1443" s="3">
        <f t="shared" si="132"/>
        <v>673.33333333333337</v>
      </c>
      <c r="Q1443" s="28">
        <f t="shared" si="136"/>
        <v>42198.557511574072</v>
      </c>
      <c r="R1443" s="28">
        <f t="shared" si="133"/>
        <v>42258.557511574072</v>
      </c>
      <c r="S1443" t="str">
        <f t="shared" si="137"/>
        <v>publishing</v>
      </c>
      <c r="T1443" t="str">
        <f t="shared" si="134"/>
        <v>translations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 s="3">
        <v>1500</v>
      </c>
      <c r="E1444" s="3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5"/>
        <v>0</v>
      </c>
      <c r="P1444" s="3">
        <f t="shared" si="132"/>
        <v>0</v>
      </c>
      <c r="Q1444" s="28">
        <f t="shared" si="136"/>
        <v>42485.437013888884</v>
      </c>
      <c r="R1444" s="28">
        <f t="shared" si="133"/>
        <v>42515.437013888884</v>
      </c>
      <c r="S1444" t="str">
        <f t="shared" si="137"/>
        <v>publishing</v>
      </c>
      <c r="T1444" t="str">
        <f t="shared" si="134"/>
        <v>translations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 s="3">
        <v>13000</v>
      </c>
      <c r="E1445" s="3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5"/>
        <v>0</v>
      </c>
      <c r="P1445" s="3">
        <f t="shared" si="132"/>
        <v>0</v>
      </c>
      <c r="Q1445" s="28">
        <f t="shared" si="136"/>
        <v>42707.71769675926</v>
      </c>
      <c r="R1445" s="28">
        <f t="shared" si="133"/>
        <v>42737.71769675926</v>
      </c>
      <c r="S1445" t="str">
        <f t="shared" si="137"/>
        <v>publishing</v>
      </c>
      <c r="T1445" t="str">
        <f t="shared" si="134"/>
        <v>translations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 s="3">
        <v>4950</v>
      </c>
      <c r="E1446" s="3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5"/>
        <v>0</v>
      </c>
      <c r="P1446" s="3">
        <f t="shared" si="132"/>
        <v>0</v>
      </c>
      <c r="Q1446" s="28">
        <f t="shared" si="136"/>
        <v>42199.665069444447</v>
      </c>
      <c r="R1446" s="28">
        <f t="shared" si="133"/>
        <v>42259.665069444447</v>
      </c>
      <c r="S1446" t="str">
        <f t="shared" si="137"/>
        <v>publishing</v>
      </c>
      <c r="T1446" t="str">
        <f t="shared" si="134"/>
        <v>translations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 s="3">
        <v>130000</v>
      </c>
      <c r="E1447" s="3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5"/>
        <v>0</v>
      </c>
      <c r="P1447" s="3">
        <f t="shared" si="132"/>
        <v>0</v>
      </c>
      <c r="Q1447" s="28">
        <f t="shared" si="136"/>
        <v>42139.333969907406</v>
      </c>
      <c r="R1447" s="28">
        <f t="shared" si="133"/>
        <v>42169.333969907406</v>
      </c>
      <c r="S1447" t="str">
        <f t="shared" si="137"/>
        <v>publishing</v>
      </c>
      <c r="T1447" t="str">
        <f t="shared" si="134"/>
        <v>translations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 s="3">
        <v>900</v>
      </c>
      <c r="E1448" s="3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5"/>
        <v>0</v>
      </c>
      <c r="P1448" s="3">
        <f t="shared" si="132"/>
        <v>0</v>
      </c>
      <c r="Q1448" s="28">
        <f t="shared" si="136"/>
        <v>42461.239328703705</v>
      </c>
      <c r="R1448" s="28">
        <f t="shared" si="133"/>
        <v>42481.239328703705</v>
      </c>
      <c r="S1448" t="str">
        <f t="shared" si="137"/>
        <v>publishing</v>
      </c>
      <c r="T1448" t="str">
        <f t="shared" si="134"/>
        <v>translations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 s="3">
        <v>500000</v>
      </c>
      <c r="E1449" s="3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5"/>
        <v>1.4999999999999999E-4</v>
      </c>
      <c r="P1449" s="3">
        <f t="shared" si="132"/>
        <v>25</v>
      </c>
      <c r="Q1449" s="28">
        <f t="shared" si="136"/>
        <v>42529.52238425926</v>
      </c>
      <c r="R1449" s="28">
        <f t="shared" si="133"/>
        <v>42559.52238425926</v>
      </c>
      <c r="S1449" t="str">
        <f t="shared" si="137"/>
        <v>publishing</v>
      </c>
      <c r="T1449" t="str">
        <f t="shared" si="134"/>
        <v>translations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 s="3">
        <v>200000</v>
      </c>
      <c r="E1450" s="3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5"/>
        <v>0</v>
      </c>
      <c r="P1450" s="3">
        <f t="shared" si="132"/>
        <v>0</v>
      </c>
      <c r="Q1450" s="28">
        <f t="shared" si="136"/>
        <v>42115.728217592587</v>
      </c>
      <c r="R1450" s="28">
        <f t="shared" si="133"/>
        <v>42146.017361111109</v>
      </c>
      <c r="S1450" t="str">
        <f t="shared" si="137"/>
        <v>publishing</v>
      </c>
      <c r="T1450" t="str">
        <f t="shared" si="134"/>
        <v>translations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 s="3">
        <v>8888</v>
      </c>
      <c r="E1451" s="3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5"/>
        <v>0</v>
      </c>
      <c r="P1451" s="3">
        <f t="shared" si="132"/>
        <v>0</v>
      </c>
      <c r="Q1451" s="28">
        <f t="shared" si="136"/>
        <v>42086.603067129625</v>
      </c>
      <c r="R1451" s="28">
        <f t="shared" si="133"/>
        <v>42134.603067129625</v>
      </c>
      <c r="S1451" t="str">
        <f t="shared" si="137"/>
        <v>publishing</v>
      </c>
      <c r="T1451" t="str">
        <f t="shared" si="134"/>
        <v>translations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 s="3">
        <v>100000</v>
      </c>
      <c r="E1452" s="3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5"/>
        <v>1.0000000000000001E-5</v>
      </c>
      <c r="P1452" s="3">
        <f t="shared" si="132"/>
        <v>1</v>
      </c>
      <c r="Q1452" s="28">
        <f t="shared" si="136"/>
        <v>42389.962928240733</v>
      </c>
      <c r="R1452" s="28">
        <f t="shared" si="133"/>
        <v>42419.962928240733</v>
      </c>
      <c r="S1452" t="str">
        <f t="shared" si="137"/>
        <v>publishing</v>
      </c>
      <c r="T1452" t="str">
        <f t="shared" si="134"/>
        <v>translations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 s="3">
        <v>18950</v>
      </c>
      <c r="E1453" s="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5"/>
        <v>1.0554089709762533E-4</v>
      </c>
      <c r="P1453" s="3">
        <f t="shared" si="132"/>
        <v>1</v>
      </c>
      <c r="Q1453" s="28">
        <f t="shared" si="136"/>
        <v>41931.75068287037</v>
      </c>
      <c r="R1453" s="28">
        <f t="shared" si="133"/>
        <v>41961.792349537034</v>
      </c>
      <c r="S1453" t="str">
        <f t="shared" si="137"/>
        <v>publishing</v>
      </c>
      <c r="T1453" t="str">
        <f t="shared" si="134"/>
        <v>translations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 s="3">
        <v>14000</v>
      </c>
      <c r="E1454" s="3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5"/>
        <v>0</v>
      </c>
      <c r="P1454" s="3">
        <f t="shared" si="132"/>
        <v>0</v>
      </c>
      <c r="Q1454" s="28">
        <f t="shared" si="136"/>
        <v>41818.494942129626</v>
      </c>
      <c r="R1454" s="28">
        <f t="shared" si="133"/>
        <v>41848.494942129626</v>
      </c>
      <c r="S1454" t="str">
        <f t="shared" si="137"/>
        <v>publishing</v>
      </c>
      <c r="T1454" t="str">
        <f t="shared" si="134"/>
        <v>translations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 s="3">
        <v>25000</v>
      </c>
      <c r="E1455" s="3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5"/>
        <v>0</v>
      </c>
      <c r="P1455" s="3">
        <f t="shared" si="132"/>
        <v>0</v>
      </c>
      <c r="Q1455" s="28">
        <f t="shared" si="136"/>
        <v>42795.487812499996</v>
      </c>
      <c r="R1455" s="28">
        <f t="shared" si="133"/>
        <v>42840.446145833332</v>
      </c>
      <c r="S1455" t="str">
        <f t="shared" si="137"/>
        <v>publishing</v>
      </c>
      <c r="T1455" t="str">
        <f t="shared" si="134"/>
        <v>translations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 s="3">
        <v>1750</v>
      </c>
      <c r="E1456" s="3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5"/>
        <v>8.5714285714285719E-3</v>
      </c>
      <c r="P1456" s="3">
        <f t="shared" si="132"/>
        <v>15</v>
      </c>
      <c r="Q1456" s="28">
        <f t="shared" si="136"/>
        <v>42463.658333333333</v>
      </c>
      <c r="R1456" s="28">
        <f t="shared" si="133"/>
        <v>42484.707638888889</v>
      </c>
      <c r="S1456" t="str">
        <f t="shared" si="137"/>
        <v>publishing</v>
      </c>
      <c r="T1456" t="str">
        <f t="shared" si="134"/>
        <v>translations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 s="3">
        <v>15000</v>
      </c>
      <c r="E1457" s="3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5"/>
        <v>0.105</v>
      </c>
      <c r="P1457" s="3">
        <f t="shared" si="132"/>
        <v>225</v>
      </c>
      <c r="Q1457" s="28">
        <f t="shared" si="136"/>
        <v>41832.46435185185</v>
      </c>
      <c r="R1457" s="28">
        <f t="shared" si="133"/>
        <v>41887.360416666663</v>
      </c>
      <c r="S1457" t="str">
        <f t="shared" si="137"/>
        <v>publishing</v>
      </c>
      <c r="T1457" t="str">
        <f t="shared" si="134"/>
        <v>translations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 s="3">
        <v>5000</v>
      </c>
      <c r="E1458" s="3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5"/>
        <v>2.9000000000000001E-2</v>
      </c>
      <c r="P1458" s="3">
        <f t="shared" si="132"/>
        <v>48.333333333333336</v>
      </c>
      <c r="Q1458" s="28">
        <f t="shared" si="136"/>
        <v>42708.460243055553</v>
      </c>
      <c r="R1458" s="28">
        <f t="shared" si="133"/>
        <v>42738.460243055553</v>
      </c>
      <c r="S1458" t="str">
        <f t="shared" si="137"/>
        <v>publishing</v>
      </c>
      <c r="T1458" t="str">
        <f t="shared" si="134"/>
        <v>translations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 s="3">
        <v>6000</v>
      </c>
      <c r="E1459" s="3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5"/>
        <v>0</v>
      </c>
      <c r="P1459" s="3">
        <f t="shared" si="132"/>
        <v>0</v>
      </c>
      <c r="Q1459" s="28">
        <f t="shared" si="136"/>
        <v>42289.688009259255</v>
      </c>
      <c r="R1459" s="28">
        <f t="shared" si="133"/>
        <v>42319.729675925926</v>
      </c>
      <c r="S1459" t="str">
        <f t="shared" si="137"/>
        <v>publishing</v>
      </c>
      <c r="T1459" t="str">
        <f t="shared" si="134"/>
        <v>translations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 s="3">
        <v>5000</v>
      </c>
      <c r="E1460" s="3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5"/>
        <v>0</v>
      </c>
      <c r="P1460" s="3">
        <f t="shared" si="132"/>
        <v>0</v>
      </c>
      <c r="Q1460" s="28">
        <f t="shared" si="136"/>
        <v>41831.49722222222</v>
      </c>
      <c r="R1460" s="28">
        <f t="shared" si="133"/>
        <v>41861.958333333328</v>
      </c>
      <c r="S1460" t="str">
        <f t="shared" si="137"/>
        <v>publishing</v>
      </c>
      <c r="T1460" t="str">
        <f t="shared" si="134"/>
        <v>translations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 s="3">
        <v>37000</v>
      </c>
      <c r="E1461" s="3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5"/>
        <v>0</v>
      </c>
      <c r="P1461" s="3">
        <f t="shared" si="132"/>
        <v>0</v>
      </c>
      <c r="Q1461" s="28">
        <f t="shared" si="136"/>
        <v>42311.996481481481</v>
      </c>
      <c r="R1461" s="28">
        <f t="shared" si="133"/>
        <v>42340.517361111109</v>
      </c>
      <c r="S1461" t="str">
        <f t="shared" si="137"/>
        <v>publishing</v>
      </c>
      <c r="T1461" t="str">
        <f t="shared" si="134"/>
        <v>translations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 s="3">
        <v>25000000</v>
      </c>
      <c r="E1462" s="3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5"/>
        <v>0</v>
      </c>
      <c r="P1462" s="3">
        <f t="shared" si="132"/>
        <v>0</v>
      </c>
      <c r="Q1462" s="28">
        <f t="shared" si="136"/>
        <v>41915.688634259255</v>
      </c>
      <c r="R1462" s="28">
        <f t="shared" si="133"/>
        <v>41973.781249999993</v>
      </c>
      <c r="S1462" t="str">
        <f t="shared" si="137"/>
        <v>publishing</v>
      </c>
      <c r="T1462" t="str">
        <f t="shared" si="134"/>
        <v>translations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 s="3">
        <v>15000</v>
      </c>
      <c r="E1463" s="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5"/>
        <v>1.012446</v>
      </c>
      <c r="P1463" s="3">
        <f t="shared" si="132"/>
        <v>44.66673529411765</v>
      </c>
      <c r="Q1463" s="28">
        <f t="shared" si="136"/>
        <v>41899.436967592592</v>
      </c>
      <c r="R1463" s="28">
        <f t="shared" si="133"/>
        <v>41932.791666666664</v>
      </c>
      <c r="S1463" t="str">
        <f t="shared" si="137"/>
        <v>publishing</v>
      </c>
      <c r="T1463" t="str">
        <f t="shared" si="134"/>
        <v>radio &amp; podcasts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 s="3">
        <v>4000</v>
      </c>
      <c r="E1464" s="3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5"/>
        <v>1.085175</v>
      </c>
      <c r="P1464" s="3">
        <f t="shared" si="132"/>
        <v>28.937999999999999</v>
      </c>
      <c r="Q1464" s="28">
        <f t="shared" si="136"/>
        <v>41344.454525462963</v>
      </c>
      <c r="R1464" s="28">
        <f t="shared" si="133"/>
        <v>41374.454525462963</v>
      </c>
      <c r="S1464" t="str">
        <f t="shared" si="137"/>
        <v>publishing</v>
      </c>
      <c r="T1464" t="str">
        <f t="shared" si="134"/>
        <v>radio &amp; podcasts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 s="3">
        <v>600</v>
      </c>
      <c r="E1465" s="3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5"/>
        <v>1.4766666666666666</v>
      </c>
      <c r="P1465" s="3">
        <f t="shared" si="132"/>
        <v>35.44</v>
      </c>
      <c r="Q1465" s="28">
        <f t="shared" si="136"/>
        <v>41326.702986111108</v>
      </c>
      <c r="R1465" s="28">
        <f t="shared" si="133"/>
        <v>41371.661319444444</v>
      </c>
      <c r="S1465" t="str">
        <f t="shared" si="137"/>
        <v>publishing</v>
      </c>
      <c r="T1465" t="str">
        <f t="shared" si="134"/>
        <v>radio &amp; podcasts</v>
      </c>
    </row>
    <row r="1466" spans="1:20" x14ac:dyDescent="0.25">
      <c r="A1466">
        <v>1464</v>
      </c>
      <c r="B1466" s="1" t="s">
        <v>1465</v>
      </c>
      <c r="C1466" s="1" t="s">
        <v>5574</v>
      </c>
      <c r="D1466" s="3">
        <v>5000</v>
      </c>
      <c r="E1466" s="3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5"/>
        <v>1.6319999999999999</v>
      </c>
      <c r="P1466" s="3">
        <f t="shared" si="132"/>
        <v>34.871794871794869</v>
      </c>
      <c r="Q1466" s="28">
        <f t="shared" si="136"/>
        <v>41291.453217592592</v>
      </c>
      <c r="R1466" s="28">
        <f t="shared" si="133"/>
        <v>41321.453217592592</v>
      </c>
      <c r="S1466" t="str">
        <f t="shared" si="137"/>
        <v>publishing</v>
      </c>
      <c r="T1466" t="str">
        <f t="shared" si="134"/>
        <v>radio &amp; podcasts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 s="3">
        <v>30000</v>
      </c>
      <c r="E1467" s="3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5"/>
        <v>4.5641449999999999</v>
      </c>
      <c r="P1467" s="3">
        <f t="shared" si="132"/>
        <v>52.622732513451197</v>
      </c>
      <c r="Q1467" s="28">
        <f t="shared" si="136"/>
        <v>40959.526064814811</v>
      </c>
      <c r="R1467" s="28">
        <f t="shared" si="133"/>
        <v>40989.916666666664</v>
      </c>
      <c r="S1467" t="str">
        <f t="shared" si="137"/>
        <v>publishing</v>
      </c>
      <c r="T1467" t="str">
        <f t="shared" si="134"/>
        <v>radio &amp; podcasts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 s="3">
        <v>16000</v>
      </c>
      <c r="E1468" s="3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5"/>
        <v>1.0787731249999999</v>
      </c>
      <c r="P1468" s="3">
        <f t="shared" si="132"/>
        <v>69.598266129032254</v>
      </c>
      <c r="Q1468" s="28">
        <f t="shared" si="136"/>
        <v>42339.963726851849</v>
      </c>
      <c r="R1468" s="28">
        <f t="shared" si="133"/>
        <v>42380.999999999993</v>
      </c>
      <c r="S1468" t="str">
        <f t="shared" si="137"/>
        <v>publishing</v>
      </c>
      <c r="T1468" t="str">
        <f t="shared" si="134"/>
        <v>radio &amp; podcasts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 s="3">
        <v>40000</v>
      </c>
      <c r="E1469" s="3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5"/>
        <v>1.1508</v>
      </c>
      <c r="P1469" s="3">
        <f t="shared" si="132"/>
        <v>76.72</v>
      </c>
      <c r="Q1469" s="28">
        <f t="shared" si="136"/>
        <v>40933.593576388885</v>
      </c>
      <c r="R1469" s="28">
        <f t="shared" si="133"/>
        <v>40993.55190972222</v>
      </c>
      <c r="S1469" t="str">
        <f t="shared" si="137"/>
        <v>publishing</v>
      </c>
      <c r="T1469" t="str">
        <f t="shared" si="134"/>
        <v>radio &amp; podcasts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 s="3">
        <v>9500</v>
      </c>
      <c r="E1470" s="3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5"/>
        <v>1.0236842105263158</v>
      </c>
      <c r="P1470" s="3">
        <f t="shared" si="132"/>
        <v>33.191126279863482</v>
      </c>
      <c r="Q1470" s="28">
        <f t="shared" si="136"/>
        <v>40645.806122685186</v>
      </c>
      <c r="R1470" s="28">
        <f t="shared" si="133"/>
        <v>40705.806122685179</v>
      </c>
      <c r="S1470" t="str">
        <f t="shared" si="137"/>
        <v>publishing</v>
      </c>
      <c r="T1470" t="str">
        <f t="shared" si="134"/>
        <v>radio &amp; podcasts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 s="3">
        <v>44250</v>
      </c>
      <c r="E1471" s="3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5"/>
        <v>1.0842485875706214</v>
      </c>
      <c r="P1471" s="3">
        <f t="shared" si="132"/>
        <v>149.46417445482865</v>
      </c>
      <c r="Q1471" s="28">
        <f t="shared" si="136"/>
        <v>41290.390150462961</v>
      </c>
      <c r="R1471" s="28">
        <f t="shared" si="133"/>
        <v>41320.390150462961</v>
      </c>
      <c r="S1471" t="str">
        <f t="shared" si="137"/>
        <v>publishing</v>
      </c>
      <c r="T1471" t="str">
        <f t="shared" si="134"/>
        <v>radio &amp; podcasts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 s="3">
        <v>1500</v>
      </c>
      <c r="E1472" s="3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5"/>
        <v>1.2513333333333334</v>
      </c>
      <c r="P1472" s="3">
        <f t="shared" si="132"/>
        <v>23.172839506172838</v>
      </c>
      <c r="Q1472" s="28">
        <f t="shared" si="136"/>
        <v>41250.618784722217</v>
      </c>
      <c r="R1472" s="28">
        <f t="shared" si="133"/>
        <v>41271.618784722217</v>
      </c>
      <c r="S1472" t="str">
        <f t="shared" si="137"/>
        <v>publishing</v>
      </c>
      <c r="T1472" t="str">
        <f t="shared" si="134"/>
        <v>radio &amp; podcasts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 s="3">
        <v>32000</v>
      </c>
      <c r="E1473" s="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5"/>
        <v>1.03840625</v>
      </c>
      <c r="P1473" s="3">
        <f t="shared" si="132"/>
        <v>96.877551020408163</v>
      </c>
      <c r="Q1473" s="28">
        <f t="shared" si="136"/>
        <v>42073.749236111107</v>
      </c>
      <c r="R1473" s="28">
        <f t="shared" si="133"/>
        <v>42103.749236111107</v>
      </c>
      <c r="S1473" t="str">
        <f t="shared" si="137"/>
        <v>publishing</v>
      </c>
      <c r="T1473" t="str">
        <f t="shared" si="134"/>
        <v>radio &amp; podcasts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 s="3">
        <v>25000</v>
      </c>
      <c r="E1474" s="3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5"/>
        <v>1.3870400000000001</v>
      </c>
      <c r="P1474" s="3">
        <f t="shared" si="132"/>
        <v>103.20238095238095</v>
      </c>
      <c r="Q1474" s="28">
        <f t="shared" si="136"/>
        <v>41533.33452546296</v>
      </c>
      <c r="R1474" s="28">
        <f t="shared" si="133"/>
        <v>41563.33452546296</v>
      </c>
      <c r="S1474" t="str">
        <f t="shared" si="137"/>
        <v>publishing</v>
      </c>
      <c r="T1474" t="str">
        <f t="shared" si="134"/>
        <v>radio &amp; podcasts</v>
      </c>
    </row>
    <row r="1475" spans="1:20" x14ac:dyDescent="0.25">
      <c r="A1475">
        <v>1473</v>
      </c>
      <c r="B1475" s="1" t="s">
        <v>1474</v>
      </c>
      <c r="C1475" s="1" t="s">
        <v>5583</v>
      </c>
      <c r="D1475" s="3">
        <v>1500</v>
      </c>
      <c r="E1475" s="3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135"/>
        <v>1.20516</v>
      </c>
      <c r="P1475" s="3">
        <f t="shared" ref="P1475:P1538" si="138">IFERROR(E1475/L1475,0)</f>
        <v>38.462553191489363</v>
      </c>
      <c r="Q1475" s="28">
        <f t="shared" si="136"/>
        <v>40939.771284722221</v>
      </c>
      <c r="R1475" s="28">
        <f t="shared" ref="R1475:R1538" si="139">(I1475/86400)+25569+(-5/24)</f>
        <v>40969.771284722221</v>
      </c>
      <c r="S1475" t="str">
        <f t="shared" si="137"/>
        <v>publishing</v>
      </c>
      <c r="T1475" t="str">
        <f t="shared" ref="T1475:T1538" si="140">RIGHT(N1475,LEN(N1475)-FIND("/",N1475))</f>
        <v>radio &amp; podcasts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 s="3">
        <v>3000</v>
      </c>
      <c r="E1476" s="3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ref="O1476:O1539" si="141">E1476/D1476</f>
        <v>1.1226666666666667</v>
      </c>
      <c r="P1476" s="3">
        <f t="shared" si="138"/>
        <v>44.315789473684212</v>
      </c>
      <c r="Q1476" s="28">
        <f t="shared" ref="Q1476:Q1539" si="142">(((J1476/60)/60)/24)+DATE(1970,1,1)+(-5/24)</f>
        <v>41500.519583333327</v>
      </c>
      <c r="R1476" s="28">
        <f t="shared" si="139"/>
        <v>41530.519583333335</v>
      </c>
      <c r="S1476" t="str">
        <f t="shared" ref="S1476:S1539" si="143">LEFT(N:N,FIND("/",N1476)-1)</f>
        <v>publishing</v>
      </c>
      <c r="T1476" t="str">
        <f t="shared" si="140"/>
        <v>radio &amp; podcasts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 s="3">
        <v>15000</v>
      </c>
      <c r="E1477" s="3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41"/>
        <v>1.8866966666666667</v>
      </c>
      <c r="P1477" s="3">
        <f t="shared" si="138"/>
        <v>64.173356009070289</v>
      </c>
      <c r="Q1477" s="28">
        <f t="shared" si="142"/>
        <v>41960.514618055553</v>
      </c>
      <c r="R1477" s="28">
        <f t="shared" si="139"/>
        <v>41992.999305555553</v>
      </c>
      <c r="S1477" t="str">
        <f t="shared" si="143"/>
        <v>publishing</v>
      </c>
      <c r="T1477" t="str">
        <f t="shared" si="140"/>
        <v>radio &amp; podcasts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 s="3">
        <v>6000</v>
      </c>
      <c r="E1478" s="3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41"/>
        <v>6.6155466666666669</v>
      </c>
      <c r="P1478" s="3">
        <f t="shared" si="138"/>
        <v>43.333275109170302</v>
      </c>
      <c r="Q1478" s="28">
        <f t="shared" si="142"/>
        <v>40765.833587962959</v>
      </c>
      <c r="R1478" s="28">
        <f t="shared" si="139"/>
        <v>40795.833587962959</v>
      </c>
      <c r="S1478" t="str">
        <f t="shared" si="143"/>
        <v>publishing</v>
      </c>
      <c r="T1478" t="str">
        <f t="shared" si="140"/>
        <v>radio &amp; podcasts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 s="3">
        <v>30000</v>
      </c>
      <c r="E1479" s="3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41"/>
        <v>1.1131</v>
      </c>
      <c r="P1479" s="3">
        <f t="shared" si="138"/>
        <v>90.495934959349597</v>
      </c>
      <c r="Q1479" s="28">
        <f t="shared" si="142"/>
        <v>40840.407453703701</v>
      </c>
      <c r="R1479" s="28">
        <f t="shared" si="139"/>
        <v>40899.916666666664</v>
      </c>
      <c r="S1479" t="str">
        <f t="shared" si="143"/>
        <v>publishing</v>
      </c>
      <c r="T1479" t="str">
        <f t="shared" si="140"/>
        <v>radio &amp; podcasts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 s="3">
        <v>50000</v>
      </c>
      <c r="E1480" s="3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41"/>
        <v>11.8161422</v>
      </c>
      <c r="P1480" s="3">
        <f t="shared" si="138"/>
        <v>29.187190495010373</v>
      </c>
      <c r="Q1480" s="28">
        <f t="shared" si="142"/>
        <v>41394.663344907407</v>
      </c>
      <c r="R1480" s="28">
        <f t="shared" si="139"/>
        <v>41408.663344907407</v>
      </c>
      <c r="S1480" t="str">
        <f t="shared" si="143"/>
        <v>publishing</v>
      </c>
      <c r="T1480" t="str">
        <f t="shared" si="140"/>
        <v>radio &amp; podcasts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 s="3">
        <v>1600</v>
      </c>
      <c r="E1481" s="3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41"/>
        <v>1.37375</v>
      </c>
      <c r="P1481" s="3">
        <f t="shared" si="138"/>
        <v>30.95774647887324</v>
      </c>
      <c r="Q1481" s="28">
        <f t="shared" si="142"/>
        <v>41754.536909722221</v>
      </c>
      <c r="R1481" s="28">
        <f t="shared" si="139"/>
        <v>41768.957638888889</v>
      </c>
      <c r="S1481" t="str">
        <f t="shared" si="143"/>
        <v>publishing</v>
      </c>
      <c r="T1481" t="str">
        <f t="shared" si="140"/>
        <v>radio &amp; podcasts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 s="3">
        <v>50000</v>
      </c>
      <c r="E1482" s="3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41"/>
        <v>1.170404</v>
      </c>
      <c r="P1482" s="3">
        <f t="shared" si="138"/>
        <v>92.157795275590544</v>
      </c>
      <c r="Q1482" s="28">
        <f t="shared" si="142"/>
        <v>41464.725682870368</v>
      </c>
      <c r="R1482" s="28">
        <f t="shared" si="139"/>
        <v>41481.5</v>
      </c>
      <c r="S1482" t="str">
        <f t="shared" si="143"/>
        <v>publishing</v>
      </c>
      <c r="T1482" t="str">
        <f t="shared" si="140"/>
        <v>radio &amp; podcasts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 s="3">
        <v>5000</v>
      </c>
      <c r="E1483" s="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41"/>
        <v>2.1000000000000001E-2</v>
      </c>
      <c r="P1483" s="3">
        <f t="shared" si="138"/>
        <v>17.5</v>
      </c>
      <c r="Q1483" s="28">
        <f t="shared" si="142"/>
        <v>41550.714641203704</v>
      </c>
      <c r="R1483" s="28">
        <f t="shared" si="139"/>
        <v>41580.714641203704</v>
      </c>
      <c r="S1483" t="str">
        <f t="shared" si="143"/>
        <v>publishing</v>
      </c>
      <c r="T1483" t="str">
        <f t="shared" si="140"/>
        <v>fiction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 s="3">
        <v>5000</v>
      </c>
      <c r="E1484" s="3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41"/>
        <v>1E-3</v>
      </c>
      <c r="P1484" s="3">
        <f t="shared" si="138"/>
        <v>5</v>
      </c>
      <c r="Q1484" s="28">
        <f t="shared" si="142"/>
        <v>41136.649722222224</v>
      </c>
      <c r="R1484" s="28">
        <f t="shared" si="139"/>
        <v>41159.118750000001</v>
      </c>
      <c r="S1484" t="str">
        <f t="shared" si="143"/>
        <v>publishing</v>
      </c>
      <c r="T1484" t="str">
        <f t="shared" si="140"/>
        <v>fiction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 s="3">
        <v>7000</v>
      </c>
      <c r="E1485" s="3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41"/>
        <v>7.1428571428571426E-3</v>
      </c>
      <c r="P1485" s="3">
        <f t="shared" si="138"/>
        <v>25</v>
      </c>
      <c r="Q1485" s="28">
        <f t="shared" si="142"/>
        <v>42547.984664351847</v>
      </c>
      <c r="R1485" s="28">
        <f t="shared" si="139"/>
        <v>42572.984664351847</v>
      </c>
      <c r="S1485" t="str">
        <f t="shared" si="143"/>
        <v>publishing</v>
      </c>
      <c r="T1485" t="str">
        <f t="shared" si="140"/>
        <v>fiction</v>
      </c>
    </row>
    <row r="1486" spans="1:20" x14ac:dyDescent="0.25">
      <c r="A1486">
        <v>1484</v>
      </c>
      <c r="B1486" s="1" t="s">
        <v>1485</v>
      </c>
      <c r="C1486" s="1" t="s">
        <v>5594</v>
      </c>
      <c r="D1486" s="3">
        <v>2000</v>
      </c>
      <c r="E1486" s="3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41"/>
        <v>0</v>
      </c>
      <c r="P1486" s="3">
        <f t="shared" si="138"/>
        <v>0</v>
      </c>
      <c r="Q1486" s="28">
        <f t="shared" si="142"/>
        <v>41052.992627314808</v>
      </c>
      <c r="R1486" s="28">
        <f t="shared" si="139"/>
        <v>41111.410416666666</v>
      </c>
      <c r="S1486" t="str">
        <f t="shared" si="143"/>
        <v>publishing</v>
      </c>
      <c r="T1486" t="str">
        <f t="shared" si="140"/>
        <v>fiction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 s="3">
        <v>6700</v>
      </c>
      <c r="E1487" s="3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41"/>
        <v>2.2388059701492536E-2</v>
      </c>
      <c r="P1487" s="3">
        <f t="shared" si="138"/>
        <v>50</v>
      </c>
      <c r="Q1487" s="28">
        <f t="shared" si="142"/>
        <v>42130.587650462963</v>
      </c>
      <c r="R1487" s="28">
        <f t="shared" si="139"/>
        <v>42175.587650462963</v>
      </c>
      <c r="S1487" t="str">
        <f t="shared" si="143"/>
        <v>publishing</v>
      </c>
      <c r="T1487" t="str">
        <f t="shared" si="140"/>
        <v>fiction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 s="3">
        <v>20000</v>
      </c>
      <c r="E1488" s="3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41"/>
        <v>2.3999999999999998E-3</v>
      </c>
      <c r="P1488" s="3">
        <f t="shared" si="138"/>
        <v>16</v>
      </c>
      <c r="Q1488" s="28">
        <f t="shared" si="142"/>
        <v>42031.960196759253</v>
      </c>
      <c r="R1488" s="28">
        <f t="shared" si="139"/>
        <v>42061.960196759253</v>
      </c>
      <c r="S1488" t="str">
        <f t="shared" si="143"/>
        <v>publishing</v>
      </c>
      <c r="T1488" t="str">
        <f t="shared" si="140"/>
        <v>fiction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 s="3">
        <v>10000</v>
      </c>
      <c r="E1489" s="3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41"/>
        <v>0</v>
      </c>
      <c r="P1489" s="3">
        <f t="shared" si="138"/>
        <v>0</v>
      </c>
      <c r="Q1489" s="28">
        <f t="shared" si="142"/>
        <v>42554.709155092591</v>
      </c>
      <c r="R1489" s="28">
        <f t="shared" si="139"/>
        <v>42584.709155092591</v>
      </c>
      <c r="S1489" t="str">
        <f t="shared" si="143"/>
        <v>publishing</v>
      </c>
      <c r="T1489" t="str">
        <f t="shared" si="140"/>
        <v>fiction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 s="3">
        <v>15000</v>
      </c>
      <c r="E1490" s="3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41"/>
        <v>2.4E-2</v>
      </c>
      <c r="P1490" s="3">
        <f t="shared" si="138"/>
        <v>60</v>
      </c>
      <c r="Q1490" s="28">
        <f t="shared" si="142"/>
        <v>41614.354861111111</v>
      </c>
      <c r="R1490" s="28">
        <f t="shared" si="139"/>
        <v>41644.354861111111</v>
      </c>
      <c r="S1490" t="str">
        <f t="shared" si="143"/>
        <v>publishing</v>
      </c>
      <c r="T1490" t="str">
        <f t="shared" si="140"/>
        <v>fiction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 s="3">
        <v>5000</v>
      </c>
      <c r="E1491" s="3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41"/>
        <v>0</v>
      </c>
      <c r="P1491" s="3">
        <f t="shared" si="138"/>
        <v>0</v>
      </c>
      <c r="Q1491" s="28">
        <f t="shared" si="142"/>
        <v>41198.403379629628</v>
      </c>
      <c r="R1491" s="28">
        <f t="shared" si="139"/>
        <v>41228.445046296292</v>
      </c>
      <c r="S1491" t="str">
        <f t="shared" si="143"/>
        <v>publishing</v>
      </c>
      <c r="T1491" t="str">
        <f t="shared" si="140"/>
        <v>fiction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 s="3">
        <v>2900</v>
      </c>
      <c r="E1492" s="3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41"/>
        <v>0.30862068965517242</v>
      </c>
      <c r="P1492" s="3">
        <f t="shared" si="138"/>
        <v>47.10526315789474</v>
      </c>
      <c r="Q1492" s="28">
        <f t="shared" si="142"/>
        <v>41520.352708333332</v>
      </c>
      <c r="R1492" s="28">
        <f t="shared" si="139"/>
        <v>41549.352708333332</v>
      </c>
      <c r="S1492" t="str">
        <f t="shared" si="143"/>
        <v>publishing</v>
      </c>
      <c r="T1492" t="str">
        <f t="shared" si="140"/>
        <v>fiction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 s="3">
        <v>1200</v>
      </c>
      <c r="E1493" s="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41"/>
        <v>8.3333333333333329E-2</v>
      </c>
      <c r="P1493" s="3">
        <f t="shared" si="138"/>
        <v>100</v>
      </c>
      <c r="Q1493" s="28">
        <f t="shared" si="142"/>
        <v>41991.505127314813</v>
      </c>
      <c r="R1493" s="28">
        <f t="shared" si="139"/>
        <v>42050.443055555552</v>
      </c>
      <c r="S1493" t="str">
        <f t="shared" si="143"/>
        <v>publishing</v>
      </c>
      <c r="T1493" t="str">
        <f t="shared" si="140"/>
        <v>fiction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 s="3">
        <v>4000</v>
      </c>
      <c r="E1494" s="3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41"/>
        <v>7.4999999999999997E-3</v>
      </c>
      <c r="P1494" s="3">
        <f t="shared" si="138"/>
        <v>15</v>
      </c>
      <c r="Q1494" s="28">
        <f t="shared" si="142"/>
        <v>40682.676458333335</v>
      </c>
      <c r="R1494" s="28">
        <f t="shared" si="139"/>
        <v>40712.676458333335</v>
      </c>
      <c r="S1494" t="str">
        <f t="shared" si="143"/>
        <v>publishing</v>
      </c>
      <c r="T1494" t="str">
        <f t="shared" si="140"/>
        <v>fiction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 s="3">
        <v>2400</v>
      </c>
      <c r="E1495" s="3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41"/>
        <v>0</v>
      </c>
      <c r="P1495" s="3">
        <f t="shared" si="138"/>
        <v>0</v>
      </c>
      <c r="Q1495" s="28">
        <f t="shared" si="142"/>
        <v>41411.658275462964</v>
      </c>
      <c r="R1495" s="28">
        <f t="shared" si="139"/>
        <v>41441.658275462956</v>
      </c>
      <c r="S1495" t="str">
        <f t="shared" si="143"/>
        <v>publishing</v>
      </c>
      <c r="T1495" t="str">
        <f t="shared" si="140"/>
        <v>fiction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 s="3">
        <v>5000</v>
      </c>
      <c r="E1496" s="3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41"/>
        <v>8.8999999999999996E-2</v>
      </c>
      <c r="P1496" s="3">
        <f t="shared" si="138"/>
        <v>40.454545454545453</v>
      </c>
      <c r="Q1496" s="28">
        <f t="shared" si="142"/>
        <v>42067.514039351845</v>
      </c>
      <c r="R1496" s="28">
        <f t="shared" si="139"/>
        <v>42097.443055555552</v>
      </c>
      <c r="S1496" t="str">
        <f t="shared" si="143"/>
        <v>publishing</v>
      </c>
      <c r="T1496" t="str">
        <f t="shared" si="140"/>
        <v>fiction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 s="3">
        <v>2000</v>
      </c>
      <c r="E1497" s="3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41"/>
        <v>0</v>
      </c>
      <c r="P1497" s="3">
        <f t="shared" si="138"/>
        <v>0</v>
      </c>
      <c r="Q1497" s="28">
        <f t="shared" si="142"/>
        <v>40752.581377314811</v>
      </c>
      <c r="R1497" s="28">
        <f t="shared" si="139"/>
        <v>40782.581377314811</v>
      </c>
      <c r="S1497" t="str">
        <f t="shared" si="143"/>
        <v>publishing</v>
      </c>
      <c r="T1497" t="str">
        <f t="shared" si="140"/>
        <v>fiction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 s="3">
        <v>1500</v>
      </c>
      <c r="E1498" s="3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41"/>
        <v>0</v>
      </c>
      <c r="P1498" s="3">
        <f t="shared" si="138"/>
        <v>0</v>
      </c>
      <c r="Q1498" s="28">
        <f t="shared" si="142"/>
        <v>41838.266886574071</v>
      </c>
      <c r="R1498" s="28">
        <f t="shared" si="139"/>
        <v>41898.266886574071</v>
      </c>
      <c r="S1498" t="str">
        <f t="shared" si="143"/>
        <v>publishing</v>
      </c>
      <c r="T1498" t="str">
        <f t="shared" si="140"/>
        <v>fiction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 s="3">
        <v>15000</v>
      </c>
      <c r="E1499" s="3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41"/>
        <v>6.666666666666667E-5</v>
      </c>
      <c r="P1499" s="3">
        <f t="shared" si="138"/>
        <v>1</v>
      </c>
      <c r="Q1499" s="28">
        <f t="shared" si="142"/>
        <v>41444.434282407405</v>
      </c>
      <c r="R1499" s="28">
        <f t="shared" si="139"/>
        <v>41486.613194444442</v>
      </c>
      <c r="S1499" t="str">
        <f t="shared" si="143"/>
        <v>publishing</v>
      </c>
      <c r="T1499" t="str">
        <f t="shared" si="140"/>
        <v>fiction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 s="3">
        <v>3000</v>
      </c>
      <c r="E1500" s="3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41"/>
        <v>1.9E-2</v>
      </c>
      <c r="P1500" s="3">
        <f t="shared" si="138"/>
        <v>19</v>
      </c>
      <c r="Q1500" s="28">
        <f t="shared" si="142"/>
        <v>41840.775208333333</v>
      </c>
      <c r="R1500" s="28">
        <f t="shared" si="139"/>
        <v>41885.775208333333</v>
      </c>
      <c r="S1500" t="str">
        <f t="shared" si="143"/>
        <v>publishing</v>
      </c>
      <c r="T1500" t="str">
        <f t="shared" si="140"/>
        <v>fiction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 s="3">
        <v>2000</v>
      </c>
      <c r="E1501" s="3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41"/>
        <v>2.5000000000000001E-3</v>
      </c>
      <c r="P1501" s="3">
        <f t="shared" si="138"/>
        <v>5</v>
      </c>
      <c r="Q1501" s="28">
        <f t="shared" si="142"/>
        <v>42526.798993055556</v>
      </c>
      <c r="R1501" s="28">
        <f t="shared" si="139"/>
        <v>42586.798993055556</v>
      </c>
      <c r="S1501" t="str">
        <f t="shared" si="143"/>
        <v>publishing</v>
      </c>
      <c r="T1501" t="str">
        <f t="shared" si="140"/>
        <v>fiction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 s="3">
        <v>2800</v>
      </c>
      <c r="E1502" s="3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41"/>
        <v>0.25035714285714283</v>
      </c>
      <c r="P1502" s="3">
        <f t="shared" si="138"/>
        <v>46.733333333333334</v>
      </c>
      <c r="Q1502" s="28">
        <f t="shared" si="142"/>
        <v>41365.69626157407</v>
      </c>
      <c r="R1502" s="28">
        <f t="shared" si="139"/>
        <v>41395.69626157407</v>
      </c>
      <c r="S1502" t="str">
        <f t="shared" si="143"/>
        <v>publishing</v>
      </c>
      <c r="T1502" t="str">
        <f t="shared" si="140"/>
        <v>fiction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 s="3">
        <v>52000</v>
      </c>
      <c r="E1503" s="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41"/>
        <v>1.6633076923076924</v>
      </c>
      <c r="P1503" s="3">
        <f t="shared" si="138"/>
        <v>97.731073446327684</v>
      </c>
      <c r="Q1503" s="28">
        <f t="shared" si="142"/>
        <v>42163.3752662037</v>
      </c>
      <c r="R1503" s="28">
        <f t="shared" si="139"/>
        <v>42193.3752662037</v>
      </c>
      <c r="S1503" t="str">
        <f t="shared" si="143"/>
        <v>photography</v>
      </c>
      <c r="T1503" t="str">
        <f t="shared" si="140"/>
        <v>photobooks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 s="3">
        <v>22000</v>
      </c>
      <c r="E1504" s="3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41"/>
        <v>1.0144545454545455</v>
      </c>
      <c r="P1504" s="3">
        <f t="shared" si="138"/>
        <v>67.835866261398181</v>
      </c>
      <c r="Q1504" s="28">
        <f t="shared" si="142"/>
        <v>42426.33425925926</v>
      </c>
      <c r="R1504" s="28">
        <f t="shared" si="139"/>
        <v>42454.708333333336</v>
      </c>
      <c r="S1504" t="str">
        <f t="shared" si="143"/>
        <v>photography</v>
      </c>
      <c r="T1504" t="str">
        <f t="shared" si="140"/>
        <v>photobooks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 s="3">
        <v>3750</v>
      </c>
      <c r="E1505" s="3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41"/>
        <v>1.0789146666666667</v>
      </c>
      <c r="P1505" s="3">
        <f t="shared" si="138"/>
        <v>56.98492957746479</v>
      </c>
      <c r="Q1505" s="28">
        <f t="shared" si="142"/>
        <v>42606.13890046296</v>
      </c>
      <c r="R1505" s="28">
        <f t="shared" si="139"/>
        <v>42666.13890046296</v>
      </c>
      <c r="S1505" t="str">
        <f t="shared" si="143"/>
        <v>photography</v>
      </c>
      <c r="T1505" t="str">
        <f t="shared" si="140"/>
        <v>photobooks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 s="3">
        <v>6500</v>
      </c>
      <c r="E1506" s="3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41"/>
        <v>2.7793846153846156</v>
      </c>
      <c r="P1506" s="3">
        <f t="shared" si="138"/>
        <v>67.159851301115239</v>
      </c>
      <c r="Q1506" s="28">
        <f t="shared" si="142"/>
        <v>41772.44935185185</v>
      </c>
      <c r="R1506" s="28">
        <f t="shared" si="139"/>
        <v>41800.147916666661</v>
      </c>
      <c r="S1506" t="str">
        <f t="shared" si="143"/>
        <v>photography</v>
      </c>
      <c r="T1506" t="str">
        <f t="shared" si="140"/>
        <v>photobooks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 s="3">
        <v>16000</v>
      </c>
      <c r="E1507" s="3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41"/>
        <v>1.0358125</v>
      </c>
      <c r="P1507" s="3">
        <f t="shared" si="138"/>
        <v>48.037681159420288</v>
      </c>
      <c r="Q1507" s="28">
        <f t="shared" si="142"/>
        <v>42414.234988425924</v>
      </c>
      <c r="R1507" s="28">
        <f t="shared" si="139"/>
        <v>42451.625694444439</v>
      </c>
      <c r="S1507" t="str">
        <f t="shared" si="143"/>
        <v>photography</v>
      </c>
      <c r="T1507" t="str">
        <f t="shared" si="140"/>
        <v>photobooks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 s="3">
        <v>1500</v>
      </c>
      <c r="E1508" s="3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41"/>
        <v>1.1140000000000001</v>
      </c>
      <c r="P1508" s="3">
        <f t="shared" si="138"/>
        <v>38.860465116279073</v>
      </c>
      <c r="Q1508" s="28">
        <f t="shared" si="142"/>
        <v>41814.577592592592</v>
      </c>
      <c r="R1508" s="28">
        <f t="shared" si="139"/>
        <v>41844.577592592592</v>
      </c>
      <c r="S1508" t="str">
        <f t="shared" si="143"/>
        <v>photography</v>
      </c>
      <c r="T1508" t="str">
        <f t="shared" si="140"/>
        <v>photobooks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 s="3">
        <v>1200</v>
      </c>
      <c r="E1509" s="3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41"/>
        <v>2.15</v>
      </c>
      <c r="P1509" s="3">
        <f t="shared" si="138"/>
        <v>78.181818181818187</v>
      </c>
      <c r="Q1509" s="28">
        <f t="shared" si="142"/>
        <v>40254.242002314815</v>
      </c>
      <c r="R1509" s="28">
        <f t="shared" si="139"/>
        <v>40313.131944444445</v>
      </c>
      <c r="S1509" t="str">
        <f t="shared" si="143"/>
        <v>photography</v>
      </c>
      <c r="T1509" t="str">
        <f t="shared" si="140"/>
        <v>photobooks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 s="3">
        <v>18500</v>
      </c>
      <c r="E1510" s="3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41"/>
        <v>1.1076216216216217</v>
      </c>
      <c r="P1510" s="3">
        <f t="shared" si="138"/>
        <v>97.113744075829388</v>
      </c>
      <c r="Q1510" s="28">
        <f t="shared" si="142"/>
        <v>41786.406030092592</v>
      </c>
      <c r="R1510" s="28">
        <f t="shared" si="139"/>
        <v>41817.406030092592</v>
      </c>
      <c r="S1510" t="str">
        <f t="shared" si="143"/>
        <v>photography</v>
      </c>
      <c r="T1510" t="str">
        <f t="shared" si="140"/>
        <v>photobooks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 s="3">
        <v>17500</v>
      </c>
      <c r="E1511" s="3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41"/>
        <v>1.2364125714285714</v>
      </c>
      <c r="P1511" s="3">
        <f t="shared" si="138"/>
        <v>110.39397959183674</v>
      </c>
      <c r="Q1511" s="28">
        <f t="shared" si="142"/>
        <v>42751.325057870366</v>
      </c>
      <c r="R1511" s="28">
        <f t="shared" si="139"/>
        <v>42780.749305555553</v>
      </c>
      <c r="S1511" t="str">
        <f t="shared" si="143"/>
        <v>photography</v>
      </c>
      <c r="T1511" t="str">
        <f t="shared" si="140"/>
        <v>photobooks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 s="3">
        <v>16000</v>
      </c>
      <c r="E1512" s="3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41"/>
        <v>1.0103500000000001</v>
      </c>
      <c r="P1512" s="3">
        <f t="shared" si="138"/>
        <v>39.91506172839506</v>
      </c>
      <c r="Q1512" s="28">
        <f t="shared" si="142"/>
        <v>41809.176828703698</v>
      </c>
      <c r="R1512" s="28">
        <f t="shared" si="139"/>
        <v>41839.176828703705</v>
      </c>
      <c r="S1512" t="str">
        <f t="shared" si="143"/>
        <v>photography</v>
      </c>
      <c r="T1512" t="str">
        <f t="shared" si="140"/>
        <v>photobooks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 s="3">
        <v>14000</v>
      </c>
      <c r="E1513" s="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41"/>
        <v>1.1179285714285714</v>
      </c>
      <c r="P1513" s="3">
        <f t="shared" si="138"/>
        <v>75.975728155339809</v>
      </c>
      <c r="Q1513" s="28">
        <f t="shared" si="142"/>
        <v>42296.375046296293</v>
      </c>
      <c r="R1513" s="28">
        <f t="shared" si="139"/>
        <v>42326.416712962957</v>
      </c>
      <c r="S1513" t="str">
        <f t="shared" si="143"/>
        <v>photography</v>
      </c>
      <c r="T1513" t="str">
        <f t="shared" si="140"/>
        <v>photobooks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 s="3">
        <v>3500</v>
      </c>
      <c r="E1514" s="3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41"/>
        <v>5.5877142857142861</v>
      </c>
      <c r="P1514" s="3">
        <f t="shared" si="138"/>
        <v>58.379104477611939</v>
      </c>
      <c r="Q1514" s="28">
        <f t="shared" si="142"/>
        <v>42741.476145833331</v>
      </c>
      <c r="R1514" s="28">
        <f t="shared" si="139"/>
        <v>42771.476145833331</v>
      </c>
      <c r="S1514" t="str">
        <f t="shared" si="143"/>
        <v>photography</v>
      </c>
      <c r="T1514" t="str">
        <f t="shared" si="140"/>
        <v>photobooks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 s="3">
        <v>8000</v>
      </c>
      <c r="E1515" s="3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41"/>
        <v>1.5001875</v>
      </c>
      <c r="P1515" s="3">
        <f t="shared" si="138"/>
        <v>55.82093023255814</v>
      </c>
      <c r="Q1515" s="28">
        <f t="shared" si="142"/>
        <v>41806.42900462963</v>
      </c>
      <c r="R1515" s="28">
        <f t="shared" si="139"/>
        <v>41836.42900462963</v>
      </c>
      <c r="S1515" t="str">
        <f t="shared" si="143"/>
        <v>photography</v>
      </c>
      <c r="T1515" t="str">
        <f t="shared" si="140"/>
        <v>photobooks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 s="3">
        <v>25000</v>
      </c>
      <c r="E1516" s="3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41"/>
        <v>1.0647599999999999</v>
      </c>
      <c r="P1516" s="3">
        <f t="shared" si="138"/>
        <v>151.24431818181819</v>
      </c>
      <c r="Q1516" s="28">
        <f t="shared" si="142"/>
        <v>42234.389351851853</v>
      </c>
      <c r="R1516" s="28">
        <f t="shared" si="139"/>
        <v>42274.389351851853</v>
      </c>
      <c r="S1516" t="str">
        <f t="shared" si="143"/>
        <v>photography</v>
      </c>
      <c r="T1516" t="str">
        <f t="shared" si="140"/>
        <v>photobooks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 s="3">
        <v>300000</v>
      </c>
      <c r="E1517" s="3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41"/>
        <v>1.57189</v>
      </c>
      <c r="P1517" s="3">
        <f t="shared" si="138"/>
        <v>849.67027027027029</v>
      </c>
      <c r="Q1517" s="28">
        <f t="shared" si="142"/>
        <v>42415.04510416666</v>
      </c>
      <c r="R1517" s="28">
        <f t="shared" si="139"/>
        <v>42445.003437499996</v>
      </c>
      <c r="S1517" t="str">
        <f t="shared" si="143"/>
        <v>photography</v>
      </c>
      <c r="T1517" t="str">
        <f t="shared" si="140"/>
        <v>photobooks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 s="3">
        <v>17000</v>
      </c>
      <c r="E1518" s="3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41"/>
        <v>1.0865882352941176</v>
      </c>
      <c r="P1518" s="3">
        <f t="shared" si="138"/>
        <v>159.24137931034483</v>
      </c>
      <c r="Q1518" s="28">
        <f t="shared" si="142"/>
        <v>42619.258009259262</v>
      </c>
      <c r="R1518" s="28">
        <f t="shared" si="139"/>
        <v>42649.374999999993</v>
      </c>
      <c r="S1518" t="str">
        <f t="shared" si="143"/>
        <v>photography</v>
      </c>
      <c r="T1518" t="str">
        <f t="shared" si="140"/>
        <v>photobooks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 s="3">
        <v>15000</v>
      </c>
      <c r="E1519" s="3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41"/>
        <v>1.6197999999999999</v>
      </c>
      <c r="P1519" s="3">
        <f t="shared" si="138"/>
        <v>39.507317073170732</v>
      </c>
      <c r="Q1519" s="28">
        <f t="shared" si="142"/>
        <v>41948.358252314814</v>
      </c>
      <c r="R1519" s="28">
        <f t="shared" si="139"/>
        <v>41979.041666666664</v>
      </c>
      <c r="S1519" t="str">
        <f t="shared" si="143"/>
        <v>photography</v>
      </c>
      <c r="T1519" t="str">
        <f t="shared" si="140"/>
        <v>photobooks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 s="3">
        <v>15000</v>
      </c>
      <c r="E1520" s="3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41"/>
        <v>2.0536666666666665</v>
      </c>
      <c r="P1520" s="3">
        <f t="shared" si="138"/>
        <v>130.52966101694915</v>
      </c>
      <c r="Q1520" s="28">
        <f t="shared" si="142"/>
        <v>41760.611712962964</v>
      </c>
      <c r="R1520" s="28">
        <f t="shared" si="139"/>
        <v>41790.611712962964</v>
      </c>
      <c r="S1520" t="str">
        <f t="shared" si="143"/>
        <v>photography</v>
      </c>
      <c r="T1520" t="str">
        <f t="shared" si="140"/>
        <v>photobooks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 s="3">
        <v>9000</v>
      </c>
      <c r="E1521" s="3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41"/>
        <v>1.033638888888889</v>
      </c>
      <c r="P1521" s="3">
        <f t="shared" si="138"/>
        <v>64.156896551724131</v>
      </c>
      <c r="Q1521" s="28">
        <f t="shared" si="142"/>
        <v>41782.533368055556</v>
      </c>
      <c r="R1521" s="28">
        <f t="shared" si="139"/>
        <v>41810.707638888889</v>
      </c>
      <c r="S1521" t="str">
        <f t="shared" si="143"/>
        <v>photography</v>
      </c>
      <c r="T1521" t="str">
        <f t="shared" si="140"/>
        <v>photobooks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 s="3">
        <v>18000</v>
      </c>
      <c r="E1522" s="3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41"/>
        <v>1.0347222222222223</v>
      </c>
      <c r="P1522" s="3">
        <f t="shared" si="138"/>
        <v>111.52694610778443</v>
      </c>
      <c r="Q1522" s="28">
        <f t="shared" si="142"/>
        <v>41955.649456018517</v>
      </c>
      <c r="R1522" s="28">
        <f t="shared" si="139"/>
        <v>41991.958333333336</v>
      </c>
      <c r="S1522" t="str">
        <f t="shared" si="143"/>
        <v>photography</v>
      </c>
      <c r="T1522" t="str">
        <f t="shared" si="140"/>
        <v>photobooks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 s="3">
        <v>37500</v>
      </c>
      <c r="E1523" s="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41"/>
        <v>1.0681333333333334</v>
      </c>
      <c r="P1523" s="3">
        <f t="shared" si="138"/>
        <v>170.44680851063831</v>
      </c>
      <c r="Q1523" s="28">
        <f t="shared" si="142"/>
        <v>42492.959386574068</v>
      </c>
      <c r="R1523" s="28">
        <f t="shared" si="139"/>
        <v>42527.959386574068</v>
      </c>
      <c r="S1523" t="str">
        <f t="shared" si="143"/>
        <v>photography</v>
      </c>
      <c r="T1523" t="str">
        <f t="shared" si="140"/>
        <v>photobooks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 s="3">
        <v>43500</v>
      </c>
      <c r="E1524" s="3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41"/>
        <v>1.3896574712643677</v>
      </c>
      <c r="P1524" s="3">
        <f t="shared" si="138"/>
        <v>133.7391592920354</v>
      </c>
      <c r="Q1524" s="28">
        <f t="shared" si="142"/>
        <v>41899.621979166666</v>
      </c>
      <c r="R1524" s="28">
        <f t="shared" si="139"/>
        <v>41929.621979166666</v>
      </c>
      <c r="S1524" t="str">
        <f t="shared" si="143"/>
        <v>photography</v>
      </c>
      <c r="T1524" t="str">
        <f t="shared" si="140"/>
        <v>photobooks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 s="3">
        <v>18500</v>
      </c>
      <c r="E1525" s="3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41"/>
        <v>1.2484324324324325</v>
      </c>
      <c r="P1525" s="3">
        <f t="shared" si="138"/>
        <v>95.834024896265561</v>
      </c>
      <c r="Q1525" s="28">
        <f t="shared" si="142"/>
        <v>41964.543009259258</v>
      </c>
      <c r="R1525" s="28">
        <f t="shared" si="139"/>
        <v>41995.791666666664</v>
      </c>
      <c r="S1525" t="str">
        <f t="shared" si="143"/>
        <v>photography</v>
      </c>
      <c r="T1525" t="str">
        <f t="shared" si="140"/>
        <v>photobooks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 s="3">
        <v>3000</v>
      </c>
      <c r="E1526" s="3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41"/>
        <v>2.0699999999999998</v>
      </c>
      <c r="P1526" s="3">
        <f t="shared" si="138"/>
        <v>221.78571428571428</v>
      </c>
      <c r="Q1526" s="28">
        <f t="shared" si="142"/>
        <v>42756.292708333327</v>
      </c>
      <c r="R1526" s="28">
        <f t="shared" si="139"/>
        <v>42786.292708333327</v>
      </c>
      <c r="S1526" t="str">
        <f t="shared" si="143"/>
        <v>photography</v>
      </c>
      <c r="T1526" t="str">
        <f t="shared" si="140"/>
        <v>photobooks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 s="3">
        <v>2600</v>
      </c>
      <c r="E1527" s="3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41"/>
        <v>1.7400576923076922</v>
      </c>
      <c r="P1527" s="3">
        <f t="shared" si="138"/>
        <v>32.315357142857138</v>
      </c>
      <c r="Q1527" s="28">
        <f t="shared" si="142"/>
        <v>42570.494652777772</v>
      </c>
      <c r="R1527" s="28">
        <f t="shared" si="139"/>
        <v>42600.494652777772</v>
      </c>
      <c r="S1527" t="str">
        <f t="shared" si="143"/>
        <v>photography</v>
      </c>
      <c r="T1527" t="str">
        <f t="shared" si="140"/>
        <v>photobooks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 s="3">
        <v>23000</v>
      </c>
      <c r="E1528" s="3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41"/>
        <v>1.2032608695652174</v>
      </c>
      <c r="P1528" s="3">
        <f t="shared" si="138"/>
        <v>98.839285714285708</v>
      </c>
      <c r="Q1528" s="28">
        <f t="shared" si="142"/>
        <v>42339.067673611113</v>
      </c>
      <c r="R1528" s="28">
        <f t="shared" si="139"/>
        <v>42388.067673611113</v>
      </c>
      <c r="S1528" t="str">
        <f t="shared" si="143"/>
        <v>photography</v>
      </c>
      <c r="T1528" t="str">
        <f t="shared" si="140"/>
        <v>photobooks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 s="3">
        <v>3500</v>
      </c>
      <c r="E1529" s="3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41"/>
        <v>1.1044428571428573</v>
      </c>
      <c r="P1529" s="3">
        <f t="shared" si="138"/>
        <v>55.222142857142863</v>
      </c>
      <c r="Q1529" s="28">
        <f t="shared" si="142"/>
        <v>42780.392199074071</v>
      </c>
      <c r="R1529" s="28">
        <f t="shared" si="139"/>
        <v>42808.350532407407</v>
      </c>
      <c r="S1529" t="str">
        <f t="shared" si="143"/>
        <v>photography</v>
      </c>
      <c r="T1529" t="str">
        <f t="shared" si="140"/>
        <v>photobooks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 s="3">
        <v>3000</v>
      </c>
      <c r="E1530" s="3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41"/>
        <v>2.8156666666666665</v>
      </c>
      <c r="P1530" s="3">
        <f t="shared" si="138"/>
        <v>52.793750000000003</v>
      </c>
      <c r="Q1530" s="28">
        <f t="shared" si="142"/>
        <v>42736.524560185186</v>
      </c>
      <c r="R1530" s="28">
        <f t="shared" si="139"/>
        <v>42766.791666666664</v>
      </c>
      <c r="S1530" t="str">
        <f t="shared" si="143"/>
        <v>photography</v>
      </c>
      <c r="T1530" t="str">
        <f t="shared" si="140"/>
        <v>photobooks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 s="3">
        <v>19000</v>
      </c>
      <c r="E1531" s="3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41"/>
        <v>1.0067894736842105</v>
      </c>
      <c r="P1531" s="3">
        <f t="shared" si="138"/>
        <v>135.66666666666666</v>
      </c>
      <c r="Q1531" s="28">
        <f t="shared" si="142"/>
        <v>42052.420370370368</v>
      </c>
      <c r="R1531" s="28">
        <f t="shared" si="139"/>
        <v>42082.378703703704</v>
      </c>
      <c r="S1531" t="str">
        <f t="shared" si="143"/>
        <v>photography</v>
      </c>
      <c r="T1531" t="str">
        <f t="shared" si="140"/>
        <v>photobooks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 s="3">
        <v>35000</v>
      </c>
      <c r="E1532" s="3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41"/>
        <v>1.3482571428571428</v>
      </c>
      <c r="P1532" s="3">
        <f t="shared" si="138"/>
        <v>53.991990846681922</v>
      </c>
      <c r="Q1532" s="28">
        <f t="shared" si="142"/>
        <v>42275.558969907412</v>
      </c>
      <c r="R1532" s="28">
        <f t="shared" si="139"/>
        <v>42300.558969907404</v>
      </c>
      <c r="S1532" t="str">
        <f t="shared" si="143"/>
        <v>photography</v>
      </c>
      <c r="T1532" t="str">
        <f t="shared" si="140"/>
        <v>photobooks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 s="3">
        <v>2350</v>
      </c>
      <c r="E1533" s="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41"/>
        <v>1.7595744680851064</v>
      </c>
      <c r="P1533" s="3">
        <f t="shared" si="138"/>
        <v>56.643835616438359</v>
      </c>
      <c r="Q1533" s="28">
        <f t="shared" si="142"/>
        <v>41941.594050925924</v>
      </c>
      <c r="R1533" s="28">
        <f t="shared" si="139"/>
        <v>41973.916666666664</v>
      </c>
      <c r="S1533" t="str">
        <f t="shared" si="143"/>
        <v>photography</v>
      </c>
      <c r="T1533" t="str">
        <f t="shared" si="140"/>
        <v>photobooks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 s="3">
        <v>5000</v>
      </c>
      <c r="E1534" s="3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41"/>
        <v>4.8402000000000003</v>
      </c>
      <c r="P1534" s="3">
        <f t="shared" si="138"/>
        <v>82.316326530612244</v>
      </c>
      <c r="Q1534" s="28">
        <f t="shared" si="142"/>
        <v>42391.266956018517</v>
      </c>
      <c r="R1534" s="28">
        <f t="shared" si="139"/>
        <v>42415.416666666664</v>
      </c>
      <c r="S1534" t="str">
        <f t="shared" si="143"/>
        <v>photography</v>
      </c>
      <c r="T1534" t="str">
        <f t="shared" si="140"/>
        <v>photobooks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 s="3">
        <v>45000</v>
      </c>
      <c r="E1535" s="3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41"/>
        <v>1.4514</v>
      </c>
      <c r="P1535" s="3">
        <f t="shared" si="138"/>
        <v>88.26081081081081</v>
      </c>
      <c r="Q1535" s="28">
        <f t="shared" si="142"/>
        <v>42442.793715277774</v>
      </c>
      <c r="R1535" s="28">
        <f t="shared" si="139"/>
        <v>42491.957638888889</v>
      </c>
      <c r="S1535" t="str">
        <f t="shared" si="143"/>
        <v>photography</v>
      </c>
      <c r="T1535" t="str">
        <f t="shared" si="140"/>
        <v>photobooks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 s="3">
        <v>7500</v>
      </c>
      <c r="E1536" s="3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41"/>
        <v>4.1773333333333333</v>
      </c>
      <c r="P1536" s="3">
        <f t="shared" si="138"/>
        <v>84.905149051490511</v>
      </c>
      <c r="Q1536" s="28">
        <f t="shared" si="142"/>
        <v>42221.465995370374</v>
      </c>
      <c r="R1536" s="28">
        <f t="shared" si="139"/>
        <v>42251.465995370367</v>
      </c>
      <c r="S1536" t="str">
        <f t="shared" si="143"/>
        <v>photography</v>
      </c>
      <c r="T1536" t="str">
        <f t="shared" si="140"/>
        <v>photobooks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 s="3">
        <v>4000</v>
      </c>
      <c r="E1537" s="3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41"/>
        <v>1.3242499999999999</v>
      </c>
      <c r="P1537" s="3">
        <f t="shared" si="138"/>
        <v>48.154545454545456</v>
      </c>
      <c r="Q1537" s="28">
        <f t="shared" si="142"/>
        <v>42484.620729166665</v>
      </c>
      <c r="R1537" s="28">
        <f t="shared" si="139"/>
        <v>42513.708333333336</v>
      </c>
      <c r="S1537" t="str">
        <f t="shared" si="143"/>
        <v>photography</v>
      </c>
      <c r="T1537" t="str">
        <f t="shared" si="140"/>
        <v>photobooks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 s="3">
        <v>12000</v>
      </c>
      <c r="E1538" s="3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41"/>
        <v>2.5030841666666666</v>
      </c>
      <c r="P1538" s="3">
        <f t="shared" si="138"/>
        <v>66.015406593406595</v>
      </c>
      <c r="Q1538" s="28">
        <f t="shared" si="142"/>
        <v>42213.593865740739</v>
      </c>
      <c r="R1538" s="28">
        <f t="shared" si="139"/>
        <v>42243.593865740739</v>
      </c>
      <c r="S1538" t="str">
        <f t="shared" si="143"/>
        <v>photography</v>
      </c>
      <c r="T1538" t="str">
        <f t="shared" si="140"/>
        <v>photobooks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 s="3">
        <v>12000</v>
      </c>
      <c r="E1539" s="3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141"/>
        <v>1.7989999999999999</v>
      </c>
      <c r="P1539" s="3">
        <f t="shared" ref="P1539:P1602" si="144">IFERROR(E1539/L1539,0)</f>
        <v>96.375</v>
      </c>
      <c r="Q1539" s="28">
        <f t="shared" si="142"/>
        <v>42552.106793981475</v>
      </c>
      <c r="R1539" s="28">
        <f t="shared" ref="R1539:R1602" si="145">(I1539/86400)+25569+(-5/24)</f>
        <v>42588.541666666664</v>
      </c>
      <c r="S1539" t="str">
        <f t="shared" si="143"/>
        <v>photography</v>
      </c>
      <c r="T1539" t="str">
        <f t="shared" ref="T1539:T1602" si="146">RIGHT(N1539,LEN(N1539)-FIND("/",N1539))</f>
        <v>photobooks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 s="3">
        <v>7000</v>
      </c>
      <c r="E1540" s="3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ref="O1540:O1603" si="147">E1540/D1540</f>
        <v>1.0262857142857142</v>
      </c>
      <c r="P1540" s="3">
        <f t="shared" si="144"/>
        <v>156.17391304347825</v>
      </c>
      <c r="Q1540" s="28">
        <f t="shared" ref="Q1540:Q1603" si="148">(((J1540/60)/60)/24)+DATE(1970,1,1)+(-5/24)</f>
        <v>41981.57372685185</v>
      </c>
      <c r="R1540" s="28">
        <f t="shared" si="145"/>
        <v>42026.57372685185</v>
      </c>
      <c r="S1540" t="str">
        <f t="shared" ref="S1540:S1603" si="149">LEFT(N:N,FIND("/",N1540)-1)</f>
        <v>photography</v>
      </c>
      <c r="T1540" t="str">
        <f t="shared" si="146"/>
        <v>photobooks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 s="3">
        <v>20000</v>
      </c>
      <c r="E1541" s="3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7"/>
        <v>1.359861</v>
      </c>
      <c r="P1541" s="3">
        <f t="shared" si="144"/>
        <v>95.764859154929582</v>
      </c>
      <c r="Q1541" s="28">
        <f t="shared" si="148"/>
        <v>42705.710868055547</v>
      </c>
      <c r="R1541" s="28">
        <f t="shared" si="145"/>
        <v>42738.710868055554</v>
      </c>
      <c r="S1541" t="str">
        <f t="shared" si="149"/>
        <v>photography</v>
      </c>
      <c r="T1541" t="str">
        <f t="shared" si="146"/>
        <v>photobooks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 s="3">
        <v>15000</v>
      </c>
      <c r="E1542" s="3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7"/>
        <v>1.1786666666666668</v>
      </c>
      <c r="P1542" s="3">
        <f t="shared" si="144"/>
        <v>180.40816326530611</v>
      </c>
      <c r="Q1542" s="28">
        <f t="shared" si="148"/>
        <v>41938.798796296294</v>
      </c>
      <c r="R1542" s="28">
        <f t="shared" si="145"/>
        <v>41968.843749999993</v>
      </c>
      <c r="S1542" t="str">
        <f t="shared" si="149"/>
        <v>photography</v>
      </c>
      <c r="T1542" t="str">
        <f t="shared" si="146"/>
        <v>photobooks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 s="3">
        <v>18000</v>
      </c>
      <c r="E1543" s="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7"/>
        <v>3.3333333333333332E-4</v>
      </c>
      <c r="P1543" s="3">
        <f t="shared" si="144"/>
        <v>3</v>
      </c>
      <c r="Q1543" s="28">
        <f t="shared" si="148"/>
        <v>41974.503912037035</v>
      </c>
      <c r="R1543" s="28">
        <f t="shared" si="145"/>
        <v>42004.503912037035</v>
      </c>
      <c r="S1543" t="str">
        <f t="shared" si="149"/>
        <v>photography</v>
      </c>
      <c r="T1543" t="str">
        <f t="shared" si="146"/>
        <v>nature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 s="3">
        <v>500</v>
      </c>
      <c r="E1544" s="3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7"/>
        <v>0.04</v>
      </c>
      <c r="P1544" s="3">
        <f t="shared" si="144"/>
        <v>20</v>
      </c>
      <c r="Q1544" s="28">
        <f t="shared" si="148"/>
        <v>42170.788194444445</v>
      </c>
      <c r="R1544" s="28">
        <f t="shared" si="145"/>
        <v>42185.788194444445</v>
      </c>
      <c r="S1544" t="str">
        <f t="shared" si="149"/>
        <v>photography</v>
      </c>
      <c r="T1544" t="str">
        <f t="shared" si="146"/>
        <v>nature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 s="3">
        <v>2250</v>
      </c>
      <c r="E1545" s="3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7"/>
        <v>4.4444444444444444E-3</v>
      </c>
      <c r="P1545" s="3">
        <f t="shared" si="144"/>
        <v>10</v>
      </c>
      <c r="Q1545" s="28">
        <f t="shared" si="148"/>
        <v>41935.301319444443</v>
      </c>
      <c r="R1545" s="28">
        <f t="shared" si="145"/>
        <v>41965.342986111107</v>
      </c>
      <c r="S1545" t="str">
        <f t="shared" si="149"/>
        <v>photography</v>
      </c>
      <c r="T1545" t="str">
        <f t="shared" si="146"/>
        <v>nature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 s="3">
        <v>1000</v>
      </c>
      <c r="E1546" s="3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7"/>
        <v>0</v>
      </c>
      <c r="P1546" s="3">
        <f t="shared" si="144"/>
        <v>0</v>
      </c>
      <c r="Q1546" s="28">
        <f t="shared" si="148"/>
        <v>42052.842870370368</v>
      </c>
      <c r="R1546" s="28">
        <f t="shared" si="145"/>
        <v>42094.804166666661</v>
      </c>
      <c r="S1546" t="str">
        <f t="shared" si="149"/>
        <v>photography</v>
      </c>
      <c r="T1546" t="str">
        <f t="shared" si="146"/>
        <v>nature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 s="3">
        <v>3000</v>
      </c>
      <c r="E1547" s="3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7"/>
        <v>3.3333333333333332E-4</v>
      </c>
      <c r="P1547" s="3">
        <f t="shared" si="144"/>
        <v>1</v>
      </c>
      <c r="Q1547" s="28">
        <f t="shared" si="148"/>
        <v>42031.676319444443</v>
      </c>
      <c r="R1547" s="28">
        <f t="shared" si="145"/>
        <v>42065.677777777775</v>
      </c>
      <c r="S1547" t="str">
        <f t="shared" si="149"/>
        <v>photography</v>
      </c>
      <c r="T1547" t="str">
        <f t="shared" si="146"/>
        <v>nature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 s="3">
        <v>1000</v>
      </c>
      <c r="E1548" s="3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7"/>
        <v>0.28899999999999998</v>
      </c>
      <c r="P1548" s="3">
        <f t="shared" si="144"/>
        <v>26.272727272727273</v>
      </c>
      <c r="Q1548" s="28">
        <f t="shared" si="148"/>
        <v>41839.004618055551</v>
      </c>
      <c r="R1548" s="28">
        <f t="shared" si="145"/>
        <v>41899.004618055551</v>
      </c>
      <c r="S1548" t="str">
        <f t="shared" si="149"/>
        <v>photography</v>
      </c>
      <c r="T1548" t="str">
        <f t="shared" si="146"/>
        <v>nature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 s="3">
        <v>20</v>
      </c>
      <c r="E1549" s="3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7"/>
        <v>0</v>
      </c>
      <c r="P1549" s="3">
        <f t="shared" si="144"/>
        <v>0</v>
      </c>
      <c r="Q1549" s="28">
        <f t="shared" si="148"/>
        <v>42782.218541666669</v>
      </c>
      <c r="R1549" s="28">
        <f t="shared" si="145"/>
        <v>42789.218541666669</v>
      </c>
      <c r="S1549" t="str">
        <f t="shared" si="149"/>
        <v>photography</v>
      </c>
      <c r="T1549" t="str">
        <f t="shared" si="146"/>
        <v>nature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 s="3">
        <v>700</v>
      </c>
      <c r="E1550" s="3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7"/>
        <v>8.5714285714285715E-2</v>
      </c>
      <c r="P1550" s="3">
        <f t="shared" si="144"/>
        <v>60</v>
      </c>
      <c r="Q1550" s="28">
        <f t="shared" si="148"/>
        <v>42286.673842592594</v>
      </c>
      <c r="R1550" s="28">
        <f t="shared" si="145"/>
        <v>42316.715509259258</v>
      </c>
      <c r="S1550" t="str">
        <f t="shared" si="149"/>
        <v>photography</v>
      </c>
      <c r="T1550" t="str">
        <f t="shared" si="146"/>
        <v>nature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 s="3">
        <v>500</v>
      </c>
      <c r="E1551" s="3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7"/>
        <v>0.34</v>
      </c>
      <c r="P1551" s="3">
        <f t="shared" si="144"/>
        <v>28.333333333333332</v>
      </c>
      <c r="Q1551" s="28">
        <f t="shared" si="148"/>
        <v>42280.927766203698</v>
      </c>
      <c r="R1551" s="28">
        <f t="shared" si="145"/>
        <v>42310.96943287037</v>
      </c>
      <c r="S1551" t="str">
        <f t="shared" si="149"/>
        <v>photography</v>
      </c>
      <c r="T1551" t="str">
        <f t="shared" si="146"/>
        <v>nature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 s="3">
        <v>750</v>
      </c>
      <c r="E1552" s="3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7"/>
        <v>0.13466666666666666</v>
      </c>
      <c r="P1552" s="3">
        <f t="shared" si="144"/>
        <v>14.428571428571429</v>
      </c>
      <c r="Q1552" s="28">
        <f t="shared" si="148"/>
        <v>42472.24113425926</v>
      </c>
      <c r="R1552" s="28">
        <f t="shared" si="145"/>
        <v>42502.24113425926</v>
      </c>
      <c r="S1552" t="str">
        <f t="shared" si="149"/>
        <v>photography</v>
      </c>
      <c r="T1552" t="str">
        <f t="shared" si="146"/>
        <v>nature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 s="3">
        <v>3500</v>
      </c>
      <c r="E1553" s="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7"/>
        <v>0</v>
      </c>
      <c r="P1553" s="3">
        <f t="shared" si="144"/>
        <v>0</v>
      </c>
      <c r="Q1553" s="28">
        <f t="shared" si="148"/>
        <v>42121.616192129623</v>
      </c>
      <c r="R1553" s="28">
        <f t="shared" si="145"/>
        <v>42151.616192129623</v>
      </c>
      <c r="S1553" t="str">
        <f t="shared" si="149"/>
        <v>photography</v>
      </c>
      <c r="T1553" t="str">
        <f t="shared" si="146"/>
        <v>nature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 s="3">
        <v>4300</v>
      </c>
      <c r="E1554" s="3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7"/>
        <v>0.49186046511627907</v>
      </c>
      <c r="P1554" s="3">
        <f t="shared" si="144"/>
        <v>132.1875</v>
      </c>
      <c r="Q1554" s="28">
        <f t="shared" si="148"/>
        <v>41892.480416666665</v>
      </c>
      <c r="R1554" s="28">
        <f t="shared" si="145"/>
        <v>41912.957638888889</v>
      </c>
      <c r="S1554" t="str">
        <f t="shared" si="149"/>
        <v>photography</v>
      </c>
      <c r="T1554" t="str">
        <f t="shared" si="146"/>
        <v>nature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 s="3">
        <v>6000</v>
      </c>
      <c r="E1555" s="3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7"/>
        <v>0</v>
      </c>
      <c r="P1555" s="3">
        <f t="shared" si="144"/>
        <v>0</v>
      </c>
      <c r="Q1555" s="28">
        <f t="shared" si="148"/>
        <v>42219.074618055551</v>
      </c>
      <c r="R1555" s="28">
        <f t="shared" si="145"/>
        <v>42249.074618055551</v>
      </c>
      <c r="S1555" t="str">
        <f t="shared" si="149"/>
        <v>photography</v>
      </c>
      <c r="T1555" t="str">
        <f t="shared" si="146"/>
        <v>nature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 s="3">
        <v>20000</v>
      </c>
      <c r="E1556" s="3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7"/>
        <v>0</v>
      </c>
      <c r="P1556" s="3">
        <f t="shared" si="144"/>
        <v>0</v>
      </c>
      <c r="Q1556" s="28">
        <f t="shared" si="148"/>
        <v>42188.043865740743</v>
      </c>
      <c r="R1556" s="28">
        <f t="shared" si="145"/>
        <v>42218.043865740743</v>
      </c>
      <c r="S1556" t="str">
        <f t="shared" si="149"/>
        <v>photography</v>
      </c>
      <c r="T1556" t="str">
        <f t="shared" si="146"/>
        <v>nature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 s="3">
        <v>750</v>
      </c>
      <c r="E1557" s="3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7"/>
        <v>0</v>
      </c>
      <c r="P1557" s="3">
        <f t="shared" si="144"/>
        <v>0</v>
      </c>
      <c r="Q1557" s="28">
        <f t="shared" si="148"/>
        <v>42241.405462962961</v>
      </c>
      <c r="R1557" s="28">
        <f t="shared" si="145"/>
        <v>42264.499999999993</v>
      </c>
      <c r="S1557" t="str">
        <f t="shared" si="149"/>
        <v>photography</v>
      </c>
      <c r="T1557" t="str">
        <f t="shared" si="146"/>
        <v>nature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 s="3">
        <v>1500</v>
      </c>
      <c r="E1558" s="3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7"/>
        <v>0.45133333333333331</v>
      </c>
      <c r="P1558" s="3">
        <f t="shared" si="144"/>
        <v>56.416666666666664</v>
      </c>
      <c r="Q1558" s="28">
        <f t="shared" si="148"/>
        <v>42524.944722222215</v>
      </c>
      <c r="R1558" s="28">
        <f t="shared" si="145"/>
        <v>42554.944722222215</v>
      </c>
      <c r="S1558" t="str">
        <f t="shared" si="149"/>
        <v>photography</v>
      </c>
      <c r="T1558" t="str">
        <f t="shared" si="146"/>
        <v>nature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 s="3">
        <v>2500</v>
      </c>
      <c r="E1559" s="3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7"/>
        <v>0.04</v>
      </c>
      <c r="P1559" s="3">
        <f t="shared" si="144"/>
        <v>100</v>
      </c>
      <c r="Q1559" s="28">
        <f t="shared" si="148"/>
        <v>41871.444826388884</v>
      </c>
      <c r="R1559" s="28">
        <f t="shared" si="145"/>
        <v>41902.444826388884</v>
      </c>
      <c r="S1559" t="str">
        <f t="shared" si="149"/>
        <v>photography</v>
      </c>
      <c r="T1559" t="str">
        <f t="shared" si="146"/>
        <v>nature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 s="3">
        <v>750</v>
      </c>
      <c r="E1560" s="3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7"/>
        <v>4.6666666666666669E-2</v>
      </c>
      <c r="P1560" s="3">
        <f t="shared" si="144"/>
        <v>11.666666666666666</v>
      </c>
      <c r="Q1560" s="28">
        <f t="shared" si="148"/>
        <v>42185.189340277771</v>
      </c>
      <c r="R1560" s="28">
        <f t="shared" si="145"/>
        <v>42244.299999999996</v>
      </c>
      <c r="S1560" t="str">
        <f t="shared" si="149"/>
        <v>photography</v>
      </c>
      <c r="T1560" t="str">
        <f t="shared" si="146"/>
        <v>nature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 s="3">
        <v>15000</v>
      </c>
      <c r="E1561" s="3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7"/>
        <v>3.3333333333333335E-3</v>
      </c>
      <c r="P1561" s="3">
        <f t="shared" si="144"/>
        <v>50</v>
      </c>
      <c r="Q1561" s="28">
        <f t="shared" si="148"/>
        <v>42107.844895833325</v>
      </c>
      <c r="R1561" s="28">
        <f t="shared" si="145"/>
        <v>42122.844895833332</v>
      </c>
      <c r="S1561" t="str">
        <f t="shared" si="149"/>
        <v>photography</v>
      </c>
      <c r="T1561" t="str">
        <f t="shared" si="146"/>
        <v>nature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 s="3">
        <v>2500</v>
      </c>
      <c r="E1562" s="3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7"/>
        <v>3.7600000000000001E-2</v>
      </c>
      <c r="P1562" s="3">
        <f t="shared" si="144"/>
        <v>23.5</v>
      </c>
      <c r="Q1562" s="28">
        <f t="shared" si="148"/>
        <v>41935.812418981477</v>
      </c>
      <c r="R1562" s="28">
        <f t="shared" si="145"/>
        <v>41955.854085648149</v>
      </c>
      <c r="S1562" t="str">
        <f t="shared" si="149"/>
        <v>photography</v>
      </c>
      <c r="T1562" t="str">
        <f t="shared" si="146"/>
        <v>nature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 s="3">
        <v>10000</v>
      </c>
      <c r="E1563" s="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7"/>
        <v>6.7000000000000002E-3</v>
      </c>
      <c r="P1563" s="3">
        <f t="shared" si="144"/>
        <v>67</v>
      </c>
      <c r="Q1563" s="28">
        <f t="shared" si="148"/>
        <v>41554.833368055552</v>
      </c>
      <c r="R1563" s="28">
        <f t="shared" si="145"/>
        <v>41584.875034722216</v>
      </c>
      <c r="S1563" t="str">
        <f t="shared" si="149"/>
        <v>publishing</v>
      </c>
      <c r="T1563" t="str">
        <f t="shared" si="146"/>
        <v>art books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 s="3">
        <v>4000</v>
      </c>
      <c r="E1564" s="3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7"/>
        <v>0</v>
      </c>
      <c r="P1564" s="3">
        <f t="shared" si="144"/>
        <v>0</v>
      </c>
      <c r="Q1564" s="28">
        <f t="shared" si="148"/>
        <v>40079.357824074068</v>
      </c>
      <c r="R1564" s="28">
        <f t="shared" si="145"/>
        <v>40148.826388888883</v>
      </c>
      <c r="S1564" t="str">
        <f t="shared" si="149"/>
        <v>publishing</v>
      </c>
      <c r="T1564" t="str">
        <f t="shared" si="146"/>
        <v>art books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 s="3">
        <v>6000</v>
      </c>
      <c r="E1565" s="3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7"/>
        <v>1.4166666666666666E-2</v>
      </c>
      <c r="P1565" s="3">
        <f t="shared" si="144"/>
        <v>42.5</v>
      </c>
      <c r="Q1565" s="28">
        <f t="shared" si="148"/>
        <v>41652.534155092588</v>
      </c>
      <c r="R1565" s="28">
        <f t="shared" si="145"/>
        <v>41712.492488425924</v>
      </c>
      <c r="S1565" t="str">
        <f t="shared" si="149"/>
        <v>publishing</v>
      </c>
      <c r="T1565" t="str">
        <f t="shared" si="146"/>
        <v>art books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 s="3">
        <v>10000</v>
      </c>
      <c r="E1566" s="3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7"/>
        <v>1E-3</v>
      </c>
      <c r="P1566" s="3">
        <f t="shared" si="144"/>
        <v>10</v>
      </c>
      <c r="Q1566" s="28">
        <f t="shared" si="148"/>
        <v>42121.158668981479</v>
      </c>
      <c r="R1566" s="28">
        <f t="shared" si="145"/>
        <v>42152.628472222219</v>
      </c>
      <c r="S1566" t="str">
        <f t="shared" si="149"/>
        <v>publishing</v>
      </c>
      <c r="T1566" t="str">
        <f t="shared" si="146"/>
        <v>art books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 s="3">
        <v>4000</v>
      </c>
      <c r="E1567" s="3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7"/>
        <v>2.5000000000000001E-2</v>
      </c>
      <c r="P1567" s="3">
        <f t="shared" si="144"/>
        <v>100</v>
      </c>
      <c r="Q1567" s="28">
        <f t="shared" si="148"/>
        <v>40672.521539351852</v>
      </c>
      <c r="R1567" s="28">
        <f t="shared" si="145"/>
        <v>40702.521539351852</v>
      </c>
      <c r="S1567" t="str">
        <f t="shared" si="149"/>
        <v>publishing</v>
      </c>
      <c r="T1567" t="str">
        <f t="shared" si="146"/>
        <v>art books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 s="3">
        <v>30000</v>
      </c>
      <c r="E1568" s="3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7"/>
        <v>0.21249999999999999</v>
      </c>
      <c r="P1568" s="3">
        <f t="shared" si="144"/>
        <v>108.05084745762711</v>
      </c>
      <c r="Q1568" s="28">
        <f t="shared" si="148"/>
        <v>42549.708379629628</v>
      </c>
      <c r="R1568" s="28">
        <f t="shared" si="145"/>
        <v>42578.708333333336</v>
      </c>
      <c r="S1568" t="str">
        <f t="shared" si="149"/>
        <v>publishing</v>
      </c>
      <c r="T1568" t="str">
        <f t="shared" si="146"/>
        <v>art books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 s="3">
        <v>8500</v>
      </c>
      <c r="E1569" s="3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7"/>
        <v>4.1176470588235294E-2</v>
      </c>
      <c r="P1569" s="3">
        <f t="shared" si="144"/>
        <v>26.923076923076923</v>
      </c>
      <c r="Q1569" s="28">
        <f t="shared" si="148"/>
        <v>41671.728530092587</v>
      </c>
      <c r="R1569" s="28">
        <f t="shared" si="145"/>
        <v>41686.791666666664</v>
      </c>
      <c r="S1569" t="str">
        <f t="shared" si="149"/>
        <v>publishing</v>
      </c>
      <c r="T1569" t="str">
        <f t="shared" si="146"/>
        <v>art books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 s="3">
        <v>25000</v>
      </c>
      <c r="E1570" s="3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7"/>
        <v>0.13639999999999999</v>
      </c>
      <c r="P1570" s="3">
        <f t="shared" si="144"/>
        <v>155</v>
      </c>
      <c r="Q1570" s="28">
        <f t="shared" si="148"/>
        <v>41961.853993055549</v>
      </c>
      <c r="R1570" s="28">
        <f t="shared" si="145"/>
        <v>41996.853993055549</v>
      </c>
      <c r="S1570" t="str">
        <f t="shared" si="149"/>
        <v>publishing</v>
      </c>
      <c r="T1570" t="str">
        <f t="shared" si="146"/>
        <v>art books</v>
      </c>
    </row>
    <row r="1571" spans="1:20" x14ac:dyDescent="0.25">
      <c r="A1571">
        <v>1569</v>
      </c>
      <c r="B1571" s="1" t="s">
        <v>1570</v>
      </c>
      <c r="C1571" s="1" t="s">
        <v>5679</v>
      </c>
      <c r="D1571" s="3">
        <v>30000</v>
      </c>
      <c r="E1571" s="3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7"/>
        <v>0</v>
      </c>
      <c r="P1571" s="3">
        <f t="shared" si="144"/>
        <v>0</v>
      </c>
      <c r="Q1571" s="28">
        <f t="shared" si="148"/>
        <v>41389.471226851849</v>
      </c>
      <c r="R1571" s="28">
        <f t="shared" si="145"/>
        <v>41419.471226851849</v>
      </c>
      <c r="S1571" t="str">
        <f t="shared" si="149"/>
        <v>publishing</v>
      </c>
      <c r="T1571" t="str">
        <f t="shared" si="146"/>
        <v>art books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 s="3">
        <v>6000</v>
      </c>
      <c r="E1572" s="3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7"/>
        <v>0.41399999999999998</v>
      </c>
      <c r="P1572" s="3">
        <f t="shared" si="144"/>
        <v>47.769230769230766</v>
      </c>
      <c r="Q1572" s="28">
        <f t="shared" si="148"/>
        <v>42438.605115740742</v>
      </c>
      <c r="R1572" s="28">
        <f t="shared" si="145"/>
        <v>42468.56344907407</v>
      </c>
      <c r="S1572" t="str">
        <f t="shared" si="149"/>
        <v>publishing</v>
      </c>
      <c r="T1572" t="str">
        <f t="shared" si="146"/>
        <v>art books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 s="3">
        <v>12100</v>
      </c>
      <c r="E1573" s="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7"/>
        <v>6.6115702479338841E-3</v>
      </c>
      <c r="P1573" s="3">
        <f t="shared" si="144"/>
        <v>20</v>
      </c>
      <c r="Q1573" s="28">
        <f t="shared" si="148"/>
        <v>42144.561145833337</v>
      </c>
      <c r="R1573" s="28">
        <f t="shared" si="145"/>
        <v>42174.56114583333</v>
      </c>
      <c r="S1573" t="str">
        <f t="shared" si="149"/>
        <v>publishing</v>
      </c>
      <c r="T1573" t="str">
        <f t="shared" si="146"/>
        <v>art books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 s="3">
        <v>2500</v>
      </c>
      <c r="E1574" s="3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7"/>
        <v>0.05</v>
      </c>
      <c r="P1574" s="3">
        <f t="shared" si="144"/>
        <v>41.666666666666664</v>
      </c>
      <c r="Q1574" s="28">
        <f t="shared" si="148"/>
        <v>42403.824756944443</v>
      </c>
      <c r="R1574" s="28">
        <f t="shared" si="145"/>
        <v>42428.790972222218</v>
      </c>
      <c r="S1574" t="str">
        <f t="shared" si="149"/>
        <v>publishing</v>
      </c>
      <c r="T1574" t="str">
        <f t="shared" si="146"/>
        <v>art books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 s="3">
        <v>9000</v>
      </c>
      <c r="E1575" s="3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7"/>
        <v>2.4777777777777777E-2</v>
      </c>
      <c r="P1575" s="3">
        <f t="shared" si="144"/>
        <v>74.333333333333329</v>
      </c>
      <c r="Q1575" s="28">
        <f t="shared" si="148"/>
        <v>42785.791689814818</v>
      </c>
      <c r="R1575" s="28">
        <f t="shared" si="145"/>
        <v>42825.957638888889</v>
      </c>
      <c r="S1575" t="str">
        <f t="shared" si="149"/>
        <v>publishing</v>
      </c>
      <c r="T1575" t="str">
        <f t="shared" si="146"/>
        <v>art books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 s="3">
        <v>10000</v>
      </c>
      <c r="E1576" s="3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7"/>
        <v>5.0599999999999999E-2</v>
      </c>
      <c r="P1576" s="3">
        <f t="shared" si="144"/>
        <v>84.333333333333329</v>
      </c>
      <c r="Q1576" s="28">
        <f t="shared" si="148"/>
        <v>42017.719085648147</v>
      </c>
      <c r="R1576" s="28">
        <f t="shared" si="145"/>
        <v>42052.719085648147</v>
      </c>
      <c r="S1576" t="str">
        <f t="shared" si="149"/>
        <v>publishing</v>
      </c>
      <c r="T1576" t="str">
        <f t="shared" si="146"/>
        <v>art books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 s="3">
        <v>10000</v>
      </c>
      <c r="E1577" s="3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7"/>
        <v>0.2291</v>
      </c>
      <c r="P1577" s="3">
        <f t="shared" si="144"/>
        <v>65.457142857142856</v>
      </c>
      <c r="Q1577" s="28">
        <f t="shared" si="148"/>
        <v>41799.315925925926</v>
      </c>
      <c r="R1577" s="28">
        <f t="shared" si="145"/>
        <v>41829.315925925919</v>
      </c>
      <c r="S1577" t="str">
        <f t="shared" si="149"/>
        <v>publishing</v>
      </c>
      <c r="T1577" t="str">
        <f t="shared" si="146"/>
        <v>art books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 s="3">
        <v>5000</v>
      </c>
      <c r="E1578" s="3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7"/>
        <v>0.13</v>
      </c>
      <c r="P1578" s="3">
        <f t="shared" si="144"/>
        <v>65</v>
      </c>
      <c r="Q1578" s="28">
        <f t="shared" si="148"/>
        <v>42140.670925925922</v>
      </c>
      <c r="R1578" s="28">
        <f t="shared" si="145"/>
        <v>42185.670925925922</v>
      </c>
      <c r="S1578" t="str">
        <f t="shared" si="149"/>
        <v>publishing</v>
      </c>
      <c r="T1578" t="str">
        <f t="shared" si="146"/>
        <v>art books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 s="3">
        <v>10000</v>
      </c>
      <c r="E1579" s="3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7"/>
        <v>5.4999999999999997E-3</v>
      </c>
      <c r="P1579" s="3">
        <f t="shared" si="144"/>
        <v>27.5</v>
      </c>
      <c r="Q1579" s="28">
        <f t="shared" si="148"/>
        <v>41054.639444444445</v>
      </c>
      <c r="R1579" s="28">
        <f t="shared" si="145"/>
        <v>41114.639444444438</v>
      </c>
      <c r="S1579" t="str">
        <f t="shared" si="149"/>
        <v>publishing</v>
      </c>
      <c r="T1579" t="str">
        <f t="shared" si="146"/>
        <v>art books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 s="3">
        <v>1897</v>
      </c>
      <c r="E1580" s="3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7"/>
        <v>0.10806536636794939</v>
      </c>
      <c r="P1580" s="3">
        <f t="shared" si="144"/>
        <v>51.25</v>
      </c>
      <c r="Q1580" s="28">
        <f t="shared" si="148"/>
        <v>40398.857534722221</v>
      </c>
      <c r="R1580" s="28">
        <f t="shared" si="145"/>
        <v>40422.875</v>
      </c>
      <c r="S1580" t="str">
        <f t="shared" si="149"/>
        <v>publishing</v>
      </c>
      <c r="T1580" t="str">
        <f t="shared" si="146"/>
        <v>art books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 s="3">
        <v>3333</v>
      </c>
      <c r="E1581" s="3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7"/>
        <v>8.4008400840084006E-3</v>
      </c>
      <c r="P1581" s="3">
        <f t="shared" si="144"/>
        <v>14</v>
      </c>
      <c r="Q1581" s="28">
        <f t="shared" si="148"/>
        <v>41481.788090277776</v>
      </c>
      <c r="R1581" s="28">
        <f t="shared" si="145"/>
        <v>41514.788090277776</v>
      </c>
      <c r="S1581" t="str">
        <f t="shared" si="149"/>
        <v>publishing</v>
      </c>
      <c r="T1581" t="str">
        <f t="shared" si="146"/>
        <v>art books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 s="3">
        <v>1750</v>
      </c>
      <c r="E1582" s="3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7"/>
        <v>0</v>
      </c>
      <c r="P1582" s="3">
        <f t="shared" si="144"/>
        <v>0</v>
      </c>
      <c r="Q1582" s="28">
        <f t="shared" si="148"/>
        <v>40989.841736111113</v>
      </c>
      <c r="R1582" s="28">
        <f t="shared" si="145"/>
        <v>41049.841736111106</v>
      </c>
      <c r="S1582" t="str">
        <f t="shared" si="149"/>
        <v>publishing</v>
      </c>
      <c r="T1582" t="str">
        <f t="shared" si="146"/>
        <v>art books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 s="3">
        <v>1000</v>
      </c>
      <c r="E1583" s="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7"/>
        <v>5.0000000000000001E-3</v>
      </c>
      <c r="P1583" s="3">
        <f t="shared" si="144"/>
        <v>5</v>
      </c>
      <c r="Q1583" s="28">
        <f t="shared" si="148"/>
        <v>42325.240624999999</v>
      </c>
      <c r="R1583" s="28">
        <f t="shared" si="145"/>
        <v>42357.240624999999</v>
      </c>
      <c r="S1583" t="str">
        <f t="shared" si="149"/>
        <v>photography</v>
      </c>
      <c r="T1583" t="str">
        <f t="shared" si="146"/>
        <v>places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 s="3">
        <v>1000</v>
      </c>
      <c r="E1584" s="3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7"/>
        <v>9.2999999999999999E-2</v>
      </c>
      <c r="P1584" s="3">
        <f t="shared" si="144"/>
        <v>31</v>
      </c>
      <c r="Q1584" s="28">
        <f t="shared" si="148"/>
        <v>42246.581631944442</v>
      </c>
      <c r="R1584" s="28">
        <f t="shared" si="145"/>
        <v>42303.680555555555</v>
      </c>
      <c r="S1584" t="str">
        <f t="shared" si="149"/>
        <v>photography</v>
      </c>
      <c r="T1584" t="str">
        <f t="shared" si="146"/>
        <v>places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 s="3">
        <v>20000</v>
      </c>
      <c r="E1585" s="3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7"/>
        <v>7.5000000000000002E-4</v>
      </c>
      <c r="P1585" s="3">
        <f t="shared" si="144"/>
        <v>15</v>
      </c>
      <c r="Q1585" s="28">
        <f t="shared" si="148"/>
        <v>41877.696655092594</v>
      </c>
      <c r="R1585" s="28">
        <f t="shared" si="145"/>
        <v>41907.696655092594</v>
      </c>
      <c r="S1585" t="str">
        <f t="shared" si="149"/>
        <v>photography</v>
      </c>
      <c r="T1585" t="str">
        <f t="shared" si="146"/>
        <v>places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 s="3">
        <v>1200</v>
      </c>
      <c r="E1586" s="3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7"/>
        <v>0</v>
      </c>
      <c r="P1586" s="3">
        <f t="shared" si="144"/>
        <v>0</v>
      </c>
      <c r="Q1586" s="28">
        <f t="shared" si="148"/>
        <v>41779.440983796296</v>
      </c>
      <c r="R1586" s="28">
        <f t="shared" si="145"/>
        <v>41789.440983796296</v>
      </c>
      <c r="S1586" t="str">
        <f t="shared" si="149"/>
        <v>photography</v>
      </c>
      <c r="T1586" t="str">
        <f t="shared" si="146"/>
        <v>places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 s="3">
        <v>2000</v>
      </c>
      <c r="E1587" s="3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7"/>
        <v>0.79</v>
      </c>
      <c r="P1587" s="3">
        <f t="shared" si="144"/>
        <v>131.66666666666666</v>
      </c>
      <c r="Q1587" s="28">
        <f t="shared" si="148"/>
        <v>42707.687129629623</v>
      </c>
      <c r="R1587" s="28">
        <f t="shared" si="145"/>
        <v>42729.249999999993</v>
      </c>
      <c r="S1587" t="str">
        <f t="shared" si="149"/>
        <v>photography</v>
      </c>
      <c r="T1587" t="str">
        <f t="shared" si="146"/>
        <v>places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 s="3">
        <v>1500</v>
      </c>
      <c r="E1588" s="3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7"/>
        <v>0</v>
      </c>
      <c r="P1588" s="3">
        <f t="shared" si="144"/>
        <v>0</v>
      </c>
      <c r="Q1588" s="28">
        <f t="shared" si="148"/>
        <v>42068.896087962967</v>
      </c>
      <c r="R1588" s="28">
        <f t="shared" si="145"/>
        <v>42098.854421296295</v>
      </c>
      <c r="S1588" t="str">
        <f t="shared" si="149"/>
        <v>photography</v>
      </c>
      <c r="T1588" t="str">
        <f t="shared" si="146"/>
        <v>places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 s="3">
        <v>7500</v>
      </c>
      <c r="E1589" s="3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7"/>
        <v>1.3333333333333334E-4</v>
      </c>
      <c r="P1589" s="3">
        <f t="shared" si="144"/>
        <v>1</v>
      </c>
      <c r="Q1589" s="28">
        <f t="shared" si="148"/>
        <v>41956.742650462962</v>
      </c>
      <c r="R1589" s="28">
        <f t="shared" si="145"/>
        <v>41986.742650462962</v>
      </c>
      <c r="S1589" t="str">
        <f t="shared" si="149"/>
        <v>photography</v>
      </c>
      <c r="T1589" t="str">
        <f t="shared" si="146"/>
        <v>places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 s="3">
        <v>516</v>
      </c>
      <c r="E1590" s="3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7"/>
        <v>0</v>
      </c>
      <c r="P1590" s="3">
        <f t="shared" si="144"/>
        <v>0</v>
      </c>
      <c r="Q1590" s="28">
        <f t="shared" si="148"/>
        <v>42005.041655092595</v>
      </c>
      <c r="R1590" s="28">
        <f t="shared" si="145"/>
        <v>42035.633333333331</v>
      </c>
      <c r="S1590" t="str">
        <f t="shared" si="149"/>
        <v>photography</v>
      </c>
      <c r="T1590" t="str">
        <f t="shared" si="146"/>
        <v>places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 s="3">
        <v>1200</v>
      </c>
      <c r="E1591" s="3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7"/>
        <v>0</v>
      </c>
      <c r="P1591" s="3">
        <f t="shared" si="144"/>
        <v>0</v>
      </c>
      <c r="Q1591" s="28">
        <f t="shared" si="148"/>
        <v>42256.776458333326</v>
      </c>
      <c r="R1591" s="28">
        <f t="shared" si="145"/>
        <v>42286.776458333326</v>
      </c>
      <c r="S1591" t="str">
        <f t="shared" si="149"/>
        <v>photography</v>
      </c>
      <c r="T1591" t="str">
        <f t="shared" si="146"/>
        <v>places</v>
      </c>
    </row>
    <row r="1592" spans="1:20" x14ac:dyDescent="0.25">
      <c r="A1592">
        <v>1590</v>
      </c>
      <c r="B1592" s="1" t="s">
        <v>1591</v>
      </c>
      <c r="C1592" s="1" t="s">
        <v>5700</v>
      </c>
      <c r="D1592" s="3">
        <v>60000</v>
      </c>
      <c r="E1592" s="3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7"/>
        <v>1.7000000000000001E-2</v>
      </c>
      <c r="P1592" s="3">
        <f t="shared" si="144"/>
        <v>510</v>
      </c>
      <c r="Q1592" s="28">
        <f t="shared" si="148"/>
        <v>42240.648888888885</v>
      </c>
      <c r="R1592" s="28">
        <f t="shared" si="145"/>
        <v>42270.648888888885</v>
      </c>
      <c r="S1592" t="str">
        <f t="shared" si="149"/>
        <v>photography</v>
      </c>
      <c r="T1592" t="str">
        <f t="shared" si="146"/>
        <v>places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 s="3">
        <v>14000</v>
      </c>
      <c r="E1593" s="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7"/>
        <v>0.29228571428571426</v>
      </c>
      <c r="P1593" s="3">
        <f t="shared" si="144"/>
        <v>44.478260869565219</v>
      </c>
      <c r="Q1593" s="28">
        <f t="shared" si="148"/>
        <v>42433.517835648141</v>
      </c>
      <c r="R1593" s="28">
        <f t="shared" si="145"/>
        <v>42463.476168981484</v>
      </c>
      <c r="S1593" t="str">
        <f t="shared" si="149"/>
        <v>photography</v>
      </c>
      <c r="T1593" t="str">
        <f t="shared" si="146"/>
        <v>places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 s="3">
        <v>25</v>
      </c>
      <c r="E1594" s="3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7"/>
        <v>0</v>
      </c>
      <c r="P1594" s="3">
        <f t="shared" si="144"/>
        <v>0</v>
      </c>
      <c r="Q1594" s="28">
        <f t="shared" si="148"/>
        <v>42045.86440972222</v>
      </c>
      <c r="R1594" s="28">
        <f t="shared" si="145"/>
        <v>42090.822743055549</v>
      </c>
      <c r="S1594" t="str">
        <f t="shared" si="149"/>
        <v>photography</v>
      </c>
      <c r="T1594" t="str">
        <f t="shared" si="146"/>
        <v>places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 s="3">
        <v>22000</v>
      </c>
      <c r="E1595" s="3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7"/>
        <v>1.3636363636363637E-4</v>
      </c>
      <c r="P1595" s="3">
        <f t="shared" si="144"/>
        <v>1</v>
      </c>
      <c r="Q1595" s="28">
        <f t="shared" si="148"/>
        <v>42033.63721064815</v>
      </c>
      <c r="R1595" s="28">
        <f t="shared" si="145"/>
        <v>42063.63721064815</v>
      </c>
      <c r="S1595" t="str">
        <f t="shared" si="149"/>
        <v>photography</v>
      </c>
      <c r="T1595" t="str">
        <f t="shared" si="146"/>
        <v>places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 s="3">
        <v>1000</v>
      </c>
      <c r="E1596" s="3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7"/>
        <v>0.20499999999999999</v>
      </c>
      <c r="P1596" s="3">
        <f t="shared" si="144"/>
        <v>20.5</v>
      </c>
      <c r="Q1596" s="28">
        <f t="shared" si="148"/>
        <v>42445.504421296289</v>
      </c>
      <c r="R1596" s="28">
        <f t="shared" si="145"/>
        <v>42505.472916666666</v>
      </c>
      <c r="S1596" t="str">
        <f t="shared" si="149"/>
        <v>photography</v>
      </c>
      <c r="T1596" t="str">
        <f t="shared" si="146"/>
        <v>places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 s="3">
        <v>100000</v>
      </c>
      <c r="E1597" s="3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7"/>
        <v>2.8E-3</v>
      </c>
      <c r="P1597" s="3">
        <f t="shared" si="144"/>
        <v>40</v>
      </c>
      <c r="Q1597" s="28">
        <f t="shared" si="148"/>
        <v>41779.84175925926</v>
      </c>
      <c r="R1597" s="28">
        <f t="shared" si="145"/>
        <v>41808.634027777771</v>
      </c>
      <c r="S1597" t="str">
        <f t="shared" si="149"/>
        <v>photography</v>
      </c>
      <c r="T1597" t="str">
        <f t="shared" si="146"/>
        <v>places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 s="3">
        <v>3250</v>
      </c>
      <c r="E1598" s="3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7"/>
        <v>2.3076923076923078E-2</v>
      </c>
      <c r="P1598" s="3">
        <f t="shared" si="144"/>
        <v>25</v>
      </c>
      <c r="Q1598" s="28">
        <f t="shared" si="148"/>
        <v>41941.221863425926</v>
      </c>
      <c r="R1598" s="28">
        <f t="shared" si="145"/>
        <v>41986.26353009259</v>
      </c>
      <c r="S1598" t="str">
        <f t="shared" si="149"/>
        <v>photography</v>
      </c>
      <c r="T1598" t="str">
        <f t="shared" si="146"/>
        <v>places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 s="3">
        <v>15000</v>
      </c>
      <c r="E1599" s="3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7"/>
        <v>0</v>
      </c>
      <c r="P1599" s="3">
        <f t="shared" si="144"/>
        <v>0</v>
      </c>
      <c r="Q1599" s="28">
        <f t="shared" si="148"/>
        <v>42603.145798611113</v>
      </c>
      <c r="R1599" s="28">
        <f t="shared" si="145"/>
        <v>42633.145798611113</v>
      </c>
      <c r="S1599" t="str">
        <f t="shared" si="149"/>
        <v>photography</v>
      </c>
      <c r="T1599" t="str">
        <f t="shared" si="146"/>
        <v>places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 s="3">
        <v>800</v>
      </c>
      <c r="E1600" s="3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7"/>
        <v>1.25E-3</v>
      </c>
      <c r="P1600" s="3">
        <f t="shared" si="144"/>
        <v>1</v>
      </c>
      <c r="Q1600" s="28">
        <f t="shared" si="148"/>
        <v>42151.459004629629</v>
      </c>
      <c r="R1600" s="28">
        <f t="shared" si="145"/>
        <v>42211.459004629629</v>
      </c>
      <c r="S1600" t="str">
        <f t="shared" si="149"/>
        <v>photography</v>
      </c>
      <c r="T1600" t="str">
        <f t="shared" si="146"/>
        <v>places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 s="3">
        <v>500</v>
      </c>
      <c r="E1601" s="3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7"/>
        <v>0</v>
      </c>
      <c r="P1601" s="3">
        <f t="shared" si="144"/>
        <v>0</v>
      </c>
      <c r="Q1601" s="28">
        <f t="shared" si="148"/>
        <v>42438.330740740734</v>
      </c>
      <c r="R1601" s="28">
        <f t="shared" si="145"/>
        <v>42468.289074074077</v>
      </c>
      <c r="S1601" t="str">
        <f t="shared" si="149"/>
        <v>photography</v>
      </c>
      <c r="T1601" t="str">
        <f t="shared" si="146"/>
        <v>places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 s="3">
        <v>5000</v>
      </c>
      <c r="E1602" s="3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7"/>
        <v>7.3400000000000007E-2</v>
      </c>
      <c r="P1602" s="3">
        <f t="shared" si="144"/>
        <v>40.777777777777779</v>
      </c>
      <c r="Q1602" s="28">
        <f t="shared" si="148"/>
        <v>41790.848981481482</v>
      </c>
      <c r="R1602" s="28">
        <f t="shared" si="145"/>
        <v>41835.007638888885</v>
      </c>
      <c r="S1602" t="str">
        <f t="shared" si="149"/>
        <v>photography</v>
      </c>
      <c r="T1602" t="str">
        <f t="shared" si="146"/>
        <v>places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 s="3">
        <v>2500</v>
      </c>
      <c r="E1603" s="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47"/>
        <v>1.082492</v>
      </c>
      <c r="P1603" s="3">
        <f t="shared" ref="P1603:P1666" si="150">IFERROR(E1603/L1603,0)</f>
        <v>48.325535714285714</v>
      </c>
      <c r="Q1603" s="28">
        <f t="shared" si="148"/>
        <v>40637.884641203702</v>
      </c>
      <c r="R1603" s="28">
        <f t="shared" ref="R1603:R1666" si="151">(I1603/86400)+25569+(-5/24)</f>
        <v>40667.884641203702</v>
      </c>
      <c r="S1603" t="str">
        <f t="shared" si="149"/>
        <v>music</v>
      </c>
      <c r="T1603" t="str">
        <f t="shared" ref="T1603:T1666" si="152">RIGHT(N1603,LEN(N1603)-FIND("/",N1603))</f>
        <v>rock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 s="3">
        <v>1500</v>
      </c>
      <c r="E1604" s="3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ref="O1604:O1667" si="153">E1604/D1604</f>
        <v>1.0016666666666667</v>
      </c>
      <c r="P1604" s="3">
        <f t="shared" si="150"/>
        <v>46.953125</v>
      </c>
      <c r="Q1604" s="28">
        <f t="shared" ref="Q1604:Q1667" si="154">(((J1604/60)/60)/24)+DATE(1970,1,1)+(-5/24)</f>
        <v>40788.089317129627</v>
      </c>
      <c r="R1604" s="28">
        <f t="shared" si="151"/>
        <v>40830.75</v>
      </c>
      <c r="S1604" t="str">
        <f t="shared" ref="S1604:S1667" si="155">LEFT(N:N,FIND("/",N1604)-1)</f>
        <v>music</v>
      </c>
      <c r="T1604" t="str">
        <f t="shared" si="152"/>
        <v>rock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 s="3">
        <v>2000</v>
      </c>
      <c r="E1605" s="3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3"/>
        <v>1.0003299999999999</v>
      </c>
      <c r="P1605" s="3">
        <f t="shared" si="150"/>
        <v>66.688666666666663</v>
      </c>
      <c r="Q1605" s="28">
        <f t="shared" si="154"/>
        <v>40875.961331018516</v>
      </c>
      <c r="R1605" s="28">
        <f t="shared" si="151"/>
        <v>40935.961331018516</v>
      </c>
      <c r="S1605" t="str">
        <f t="shared" si="155"/>
        <v>music</v>
      </c>
      <c r="T1605" t="str">
        <f t="shared" si="152"/>
        <v>rock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 s="3">
        <v>2800</v>
      </c>
      <c r="E1606" s="3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3"/>
        <v>1.2210714285714286</v>
      </c>
      <c r="P1606" s="3">
        <f t="shared" si="150"/>
        <v>48.842857142857142</v>
      </c>
      <c r="Q1606" s="28">
        <f t="shared" si="154"/>
        <v>40945.636979166666</v>
      </c>
      <c r="R1606" s="28">
        <f t="shared" si="151"/>
        <v>40985.595312500001</v>
      </c>
      <c r="S1606" t="str">
        <f t="shared" si="155"/>
        <v>music</v>
      </c>
      <c r="T1606" t="str">
        <f t="shared" si="152"/>
        <v>rock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 s="3">
        <v>6000</v>
      </c>
      <c r="E1607" s="3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3"/>
        <v>1.0069333333333335</v>
      </c>
      <c r="P1607" s="3">
        <f t="shared" si="150"/>
        <v>137.30909090909091</v>
      </c>
      <c r="Q1607" s="28">
        <f t="shared" si="154"/>
        <v>40746.804548611108</v>
      </c>
      <c r="R1607" s="28">
        <f t="shared" si="151"/>
        <v>40756.083333333328</v>
      </c>
      <c r="S1607" t="str">
        <f t="shared" si="155"/>
        <v>music</v>
      </c>
      <c r="T1607" t="str">
        <f t="shared" si="152"/>
        <v>rock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 s="3">
        <v>8000</v>
      </c>
      <c r="E1608" s="3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3"/>
        <v>1.01004125</v>
      </c>
      <c r="P1608" s="3">
        <f t="shared" si="150"/>
        <v>87.829673913043479</v>
      </c>
      <c r="Q1608" s="28">
        <f t="shared" si="154"/>
        <v>40535.903217592589</v>
      </c>
      <c r="R1608" s="28">
        <f t="shared" si="151"/>
        <v>40625.861550925925</v>
      </c>
      <c r="S1608" t="str">
        <f t="shared" si="155"/>
        <v>music</v>
      </c>
      <c r="T1608" t="str">
        <f t="shared" si="152"/>
        <v>rock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 s="3">
        <v>10000</v>
      </c>
      <c r="E1609" s="3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3"/>
        <v>1.4511000000000001</v>
      </c>
      <c r="P1609" s="3">
        <f t="shared" si="150"/>
        <v>70.785365853658533</v>
      </c>
      <c r="Q1609" s="28">
        <f t="shared" si="154"/>
        <v>41053.600127314814</v>
      </c>
      <c r="R1609" s="28">
        <f t="shared" si="151"/>
        <v>41074.600127314814</v>
      </c>
      <c r="S1609" t="str">
        <f t="shared" si="155"/>
        <v>music</v>
      </c>
      <c r="T1609" t="str">
        <f t="shared" si="152"/>
        <v>rock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 s="3">
        <v>1200</v>
      </c>
      <c r="E1610" s="3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3"/>
        <v>1.0125</v>
      </c>
      <c r="P1610" s="3">
        <f t="shared" si="150"/>
        <v>52.826086956521742</v>
      </c>
      <c r="Q1610" s="28">
        <f t="shared" si="154"/>
        <v>41607.622523148144</v>
      </c>
      <c r="R1610" s="28">
        <f t="shared" si="151"/>
        <v>41640.018055555549</v>
      </c>
      <c r="S1610" t="str">
        <f t="shared" si="155"/>
        <v>music</v>
      </c>
      <c r="T1610" t="str">
        <f t="shared" si="152"/>
        <v>rock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 s="3">
        <v>1500</v>
      </c>
      <c r="E1611" s="3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3"/>
        <v>1.1833333333333333</v>
      </c>
      <c r="P1611" s="3">
        <f t="shared" si="150"/>
        <v>443.75</v>
      </c>
      <c r="Q1611" s="28">
        <f t="shared" si="154"/>
        <v>40795.792928240735</v>
      </c>
      <c r="R1611" s="28">
        <f t="shared" si="151"/>
        <v>40849.125</v>
      </c>
      <c r="S1611" t="str">
        <f t="shared" si="155"/>
        <v>music</v>
      </c>
      <c r="T1611" t="str">
        <f t="shared" si="152"/>
        <v>rock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 s="3">
        <v>2000</v>
      </c>
      <c r="E1612" s="3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3"/>
        <v>2.7185000000000001</v>
      </c>
      <c r="P1612" s="3">
        <f t="shared" si="150"/>
        <v>48.544642857142854</v>
      </c>
      <c r="Q1612" s="28">
        <f t="shared" si="154"/>
        <v>41228.716550925921</v>
      </c>
      <c r="R1612" s="28">
        <f t="shared" si="151"/>
        <v>41258.716550925921</v>
      </c>
      <c r="S1612" t="str">
        <f t="shared" si="155"/>
        <v>music</v>
      </c>
      <c r="T1612" t="str">
        <f t="shared" si="152"/>
        <v>rock</v>
      </c>
    </row>
    <row r="1613" spans="1:20" x14ac:dyDescent="0.25">
      <c r="A1613">
        <v>1611</v>
      </c>
      <c r="B1613" s="1" t="s">
        <v>1612</v>
      </c>
      <c r="C1613" s="1" t="s">
        <v>5721</v>
      </c>
      <c r="D1613" s="3">
        <v>800</v>
      </c>
      <c r="E1613" s="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3"/>
        <v>1.25125</v>
      </c>
      <c r="P1613" s="3">
        <f t="shared" si="150"/>
        <v>37.074074074074076</v>
      </c>
      <c r="Q1613" s="28">
        <f t="shared" si="154"/>
        <v>41408.792037037034</v>
      </c>
      <c r="R1613" s="28">
        <f t="shared" si="151"/>
        <v>41429.792037037034</v>
      </c>
      <c r="S1613" t="str">
        <f t="shared" si="155"/>
        <v>music</v>
      </c>
      <c r="T1613" t="str">
        <f t="shared" si="152"/>
        <v>rock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 s="3">
        <v>500</v>
      </c>
      <c r="E1614" s="3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3"/>
        <v>1.1000000000000001</v>
      </c>
      <c r="P1614" s="3">
        <f t="shared" si="150"/>
        <v>50</v>
      </c>
      <c r="Q1614" s="28">
        <f t="shared" si="154"/>
        <v>41246.666481481479</v>
      </c>
      <c r="R1614" s="28">
        <f t="shared" si="151"/>
        <v>41276.666481481479</v>
      </c>
      <c r="S1614" t="str">
        <f t="shared" si="155"/>
        <v>music</v>
      </c>
      <c r="T1614" t="str">
        <f t="shared" si="152"/>
        <v>rock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 s="3">
        <v>1000</v>
      </c>
      <c r="E1615" s="3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3"/>
        <v>1.0149999999999999</v>
      </c>
      <c r="P1615" s="3">
        <f t="shared" si="150"/>
        <v>39.03846153846154</v>
      </c>
      <c r="Q1615" s="28">
        <f t="shared" si="154"/>
        <v>41081.861134259256</v>
      </c>
      <c r="R1615" s="28">
        <f t="shared" si="151"/>
        <v>41111.861134259256</v>
      </c>
      <c r="S1615" t="str">
        <f t="shared" si="155"/>
        <v>music</v>
      </c>
      <c r="T1615" t="str">
        <f t="shared" si="152"/>
        <v>rock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 s="3">
        <v>5000</v>
      </c>
      <c r="E1616" s="3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3"/>
        <v>1.0269999999999999</v>
      </c>
      <c r="P1616" s="3">
        <f t="shared" si="150"/>
        <v>66.688311688311686</v>
      </c>
      <c r="Q1616" s="28">
        <f t="shared" si="154"/>
        <v>41794.772789351846</v>
      </c>
      <c r="R1616" s="28">
        <f t="shared" si="151"/>
        <v>41854.5</v>
      </c>
      <c r="S1616" t="str">
        <f t="shared" si="155"/>
        <v>music</v>
      </c>
      <c r="T1616" t="str">
        <f t="shared" si="152"/>
        <v>rock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 s="3">
        <v>8000</v>
      </c>
      <c r="E1617" s="3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3"/>
        <v>1.1412500000000001</v>
      </c>
      <c r="P1617" s="3">
        <f t="shared" si="150"/>
        <v>67.132352941176464</v>
      </c>
      <c r="Q1617" s="28">
        <f t="shared" si="154"/>
        <v>40844.842546296291</v>
      </c>
      <c r="R1617" s="28">
        <f t="shared" si="151"/>
        <v>40889.884212962963</v>
      </c>
      <c r="S1617" t="str">
        <f t="shared" si="155"/>
        <v>music</v>
      </c>
      <c r="T1617" t="str">
        <f t="shared" si="152"/>
        <v>rock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 s="3">
        <v>10000</v>
      </c>
      <c r="E1618" s="3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3"/>
        <v>1.042</v>
      </c>
      <c r="P1618" s="3">
        <f t="shared" si="150"/>
        <v>66.369426751592357</v>
      </c>
      <c r="Q1618" s="28">
        <f t="shared" si="154"/>
        <v>41194.507187499999</v>
      </c>
      <c r="R1618" s="28">
        <f t="shared" si="151"/>
        <v>41235.708333333328</v>
      </c>
      <c r="S1618" t="str">
        <f t="shared" si="155"/>
        <v>music</v>
      </c>
      <c r="T1618" t="str">
        <f t="shared" si="152"/>
        <v>rock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 s="3">
        <v>7000</v>
      </c>
      <c r="E1619" s="3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3"/>
        <v>1.4585714285714286</v>
      </c>
      <c r="P1619" s="3">
        <f t="shared" si="150"/>
        <v>64.620253164556956</v>
      </c>
      <c r="Q1619" s="28">
        <f t="shared" si="154"/>
        <v>41546.455879629626</v>
      </c>
      <c r="R1619" s="28">
        <f t="shared" si="151"/>
        <v>41579.583333333328</v>
      </c>
      <c r="S1619" t="str">
        <f t="shared" si="155"/>
        <v>music</v>
      </c>
      <c r="T1619" t="str">
        <f t="shared" si="152"/>
        <v>rock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 s="3">
        <v>1500</v>
      </c>
      <c r="E1620" s="3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3"/>
        <v>1.0506666666666666</v>
      </c>
      <c r="P1620" s="3">
        <f t="shared" si="150"/>
        <v>58.370370370370374</v>
      </c>
      <c r="Q1620" s="28">
        <f t="shared" si="154"/>
        <v>41301.446006944439</v>
      </c>
      <c r="R1620" s="28">
        <f t="shared" si="151"/>
        <v>41341.446006944439</v>
      </c>
      <c r="S1620" t="str">
        <f t="shared" si="155"/>
        <v>music</v>
      </c>
      <c r="T1620" t="str">
        <f t="shared" si="152"/>
        <v>rock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 s="3">
        <v>1500</v>
      </c>
      <c r="E1621" s="3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3"/>
        <v>1.3333333333333333</v>
      </c>
      <c r="P1621" s="3">
        <f t="shared" si="150"/>
        <v>86.956521739130437</v>
      </c>
      <c r="Q1621" s="28">
        <f t="shared" si="154"/>
        <v>41875.977847222224</v>
      </c>
      <c r="R1621" s="28">
        <f t="shared" si="151"/>
        <v>41896.977847222217</v>
      </c>
      <c r="S1621" t="str">
        <f t="shared" si="155"/>
        <v>music</v>
      </c>
      <c r="T1621" t="str">
        <f t="shared" si="152"/>
        <v>rock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 s="3">
        <v>1000</v>
      </c>
      <c r="E1622" s="3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3"/>
        <v>1.1299999999999999</v>
      </c>
      <c r="P1622" s="3">
        <f t="shared" si="150"/>
        <v>66.470588235294116</v>
      </c>
      <c r="Q1622" s="28">
        <f t="shared" si="154"/>
        <v>41321.131249999999</v>
      </c>
      <c r="R1622" s="28">
        <f t="shared" si="151"/>
        <v>41328.131249999999</v>
      </c>
      <c r="S1622" t="str">
        <f t="shared" si="155"/>
        <v>music</v>
      </c>
      <c r="T1622" t="str">
        <f t="shared" si="152"/>
        <v>rock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 s="3">
        <v>5000</v>
      </c>
      <c r="E1623" s="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3"/>
        <v>1.212</v>
      </c>
      <c r="P1623" s="3">
        <f t="shared" si="150"/>
        <v>163.78378378378378</v>
      </c>
      <c r="Q1623" s="28">
        <f t="shared" si="154"/>
        <v>41003.398321759254</v>
      </c>
      <c r="R1623" s="28">
        <f t="shared" si="151"/>
        <v>41056.957638888889</v>
      </c>
      <c r="S1623" t="str">
        <f t="shared" si="155"/>
        <v>music</v>
      </c>
      <c r="T1623" t="str">
        <f t="shared" si="152"/>
        <v>rock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 s="3">
        <v>6900</v>
      </c>
      <c r="E1624" s="3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3"/>
        <v>1.0172463768115942</v>
      </c>
      <c r="P1624" s="3">
        <f t="shared" si="150"/>
        <v>107.98461538461538</v>
      </c>
      <c r="Q1624" s="28">
        <f t="shared" si="154"/>
        <v>41950.086504629624</v>
      </c>
      <c r="R1624" s="28">
        <f t="shared" si="151"/>
        <v>41990.124305555553</v>
      </c>
      <c r="S1624" t="str">
        <f t="shared" si="155"/>
        <v>music</v>
      </c>
      <c r="T1624" t="str">
        <f t="shared" si="152"/>
        <v>rock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 s="3">
        <v>750</v>
      </c>
      <c r="E1625" s="3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3"/>
        <v>1.0106666666666666</v>
      </c>
      <c r="P1625" s="3">
        <f t="shared" si="150"/>
        <v>42.111111111111114</v>
      </c>
      <c r="Q1625" s="28">
        <f t="shared" si="154"/>
        <v>41453.480196759258</v>
      </c>
      <c r="R1625" s="28">
        <f t="shared" si="151"/>
        <v>41513.480196759258</v>
      </c>
      <c r="S1625" t="str">
        <f t="shared" si="155"/>
        <v>music</v>
      </c>
      <c r="T1625" t="str">
        <f t="shared" si="152"/>
        <v>rock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 s="3">
        <v>1000</v>
      </c>
      <c r="E1626" s="3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3"/>
        <v>1.18</v>
      </c>
      <c r="P1626" s="3">
        <f t="shared" si="150"/>
        <v>47.2</v>
      </c>
      <c r="Q1626" s="28">
        <f t="shared" si="154"/>
        <v>41243.158969907403</v>
      </c>
      <c r="R1626" s="28">
        <f t="shared" si="151"/>
        <v>41283.158969907403</v>
      </c>
      <c r="S1626" t="str">
        <f t="shared" si="155"/>
        <v>music</v>
      </c>
      <c r="T1626" t="str">
        <f t="shared" si="152"/>
        <v>rock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 s="3">
        <v>7500</v>
      </c>
      <c r="E1627" s="3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3"/>
        <v>1.5533333333333332</v>
      </c>
      <c r="P1627" s="3">
        <f t="shared" si="150"/>
        <v>112.01923076923077</v>
      </c>
      <c r="Q1627" s="28">
        <f t="shared" si="154"/>
        <v>41135.491354166668</v>
      </c>
      <c r="R1627" s="28">
        <f t="shared" si="151"/>
        <v>41163.491354166668</v>
      </c>
      <c r="S1627" t="str">
        <f t="shared" si="155"/>
        <v>music</v>
      </c>
      <c r="T1627" t="str">
        <f t="shared" si="152"/>
        <v>rock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 s="3">
        <v>8000</v>
      </c>
      <c r="E1628" s="3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3"/>
        <v>1.0118750000000001</v>
      </c>
      <c r="P1628" s="3">
        <f t="shared" si="150"/>
        <v>74.953703703703709</v>
      </c>
      <c r="Q1628" s="28">
        <f t="shared" si="154"/>
        <v>41579.639664351853</v>
      </c>
      <c r="R1628" s="28">
        <f t="shared" si="151"/>
        <v>41609.681331018517</v>
      </c>
      <c r="S1628" t="str">
        <f t="shared" si="155"/>
        <v>music</v>
      </c>
      <c r="T1628" t="str">
        <f t="shared" si="152"/>
        <v>rock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 s="3">
        <v>2000</v>
      </c>
      <c r="E1629" s="3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3"/>
        <v>1.17</v>
      </c>
      <c r="P1629" s="3">
        <f t="shared" si="150"/>
        <v>61.578947368421055</v>
      </c>
      <c r="Q1629" s="28">
        <f t="shared" si="154"/>
        <v>41205.498715277776</v>
      </c>
      <c r="R1629" s="28">
        <f t="shared" si="151"/>
        <v>41238.999305555553</v>
      </c>
      <c r="S1629" t="str">
        <f t="shared" si="155"/>
        <v>music</v>
      </c>
      <c r="T1629" t="str">
        <f t="shared" si="152"/>
        <v>rock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 s="3">
        <v>4000</v>
      </c>
      <c r="E1630" s="3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3"/>
        <v>1.00925</v>
      </c>
      <c r="P1630" s="3">
        <f t="shared" si="150"/>
        <v>45.875</v>
      </c>
      <c r="Q1630" s="28">
        <f t="shared" si="154"/>
        <v>41774.528726851851</v>
      </c>
      <c r="R1630" s="28">
        <f t="shared" si="151"/>
        <v>41807.528726851851</v>
      </c>
      <c r="S1630" t="str">
        <f t="shared" si="155"/>
        <v>music</v>
      </c>
      <c r="T1630" t="str">
        <f t="shared" si="152"/>
        <v>rock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 s="3">
        <v>6000</v>
      </c>
      <c r="E1631" s="3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3"/>
        <v>1.0366666666666666</v>
      </c>
      <c r="P1631" s="3">
        <f t="shared" si="150"/>
        <v>75.853658536585371</v>
      </c>
      <c r="Q1631" s="28">
        <f t="shared" si="154"/>
        <v>41645.658946759257</v>
      </c>
      <c r="R1631" s="28">
        <f t="shared" si="151"/>
        <v>41690.658946759257</v>
      </c>
      <c r="S1631" t="str">
        <f t="shared" si="155"/>
        <v>music</v>
      </c>
      <c r="T1631" t="str">
        <f t="shared" si="152"/>
        <v>rock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 s="3">
        <v>4000</v>
      </c>
      <c r="E1632" s="3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3"/>
        <v>2.6524999999999999</v>
      </c>
      <c r="P1632" s="3">
        <f t="shared" si="150"/>
        <v>84.206349206349202</v>
      </c>
      <c r="Q1632" s="28">
        <f t="shared" si="154"/>
        <v>40939.629340277774</v>
      </c>
      <c r="R1632" s="28">
        <f t="shared" si="151"/>
        <v>40970.082638888889</v>
      </c>
      <c r="S1632" t="str">
        <f t="shared" si="155"/>
        <v>music</v>
      </c>
      <c r="T1632" t="str">
        <f t="shared" si="152"/>
        <v>rock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 s="3">
        <v>10000</v>
      </c>
      <c r="E1633" s="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3"/>
        <v>1.5590999999999999</v>
      </c>
      <c r="P1633" s="3">
        <f t="shared" si="150"/>
        <v>117.22556390977444</v>
      </c>
      <c r="Q1633" s="28">
        <f t="shared" si="154"/>
        <v>41164.65116898148</v>
      </c>
      <c r="R1633" s="28">
        <f t="shared" si="151"/>
        <v>41194.65116898148</v>
      </c>
      <c r="S1633" t="str">
        <f t="shared" si="155"/>
        <v>music</v>
      </c>
      <c r="T1633" t="str">
        <f t="shared" si="152"/>
        <v>rock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 s="3">
        <v>4000</v>
      </c>
      <c r="E1634" s="3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3"/>
        <v>1.0162500000000001</v>
      </c>
      <c r="P1634" s="3">
        <f t="shared" si="150"/>
        <v>86.489361702127653</v>
      </c>
      <c r="Q1634" s="28">
        <f t="shared" si="154"/>
        <v>40750.132569444439</v>
      </c>
      <c r="R1634" s="28">
        <f t="shared" si="151"/>
        <v>40810.132569444446</v>
      </c>
      <c r="S1634" t="str">
        <f t="shared" si="155"/>
        <v>music</v>
      </c>
      <c r="T1634" t="str">
        <f t="shared" si="152"/>
        <v>rock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 s="3">
        <v>10000</v>
      </c>
      <c r="E1635" s="3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3"/>
        <v>1</v>
      </c>
      <c r="P1635" s="3">
        <f t="shared" si="150"/>
        <v>172.41379310344828</v>
      </c>
      <c r="Q1635" s="28">
        <f t="shared" si="154"/>
        <v>40896.675416666665</v>
      </c>
      <c r="R1635" s="28">
        <f t="shared" si="151"/>
        <v>40924</v>
      </c>
      <c r="S1635" t="str">
        <f t="shared" si="155"/>
        <v>music</v>
      </c>
      <c r="T1635" t="str">
        <f t="shared" si="152"/>
        <v>rock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 s="3">
        <v>2000</v>
      </c>
      <c r="E1636" s="3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3"/>
        <v>1.0049999999999999</v>
      </c>
      <c r="P1636" s="3">
        <f t="shared" si="150"/>
        <v>62.8125</v>
      </c>
      <c r="Q1636" s="28">
        <f t="shared" si="154"/>
        <v>40657.981493055551</v>
      </c>
      <c r="R1636" s="28">
        <f t="shared" si="151"/>
        <v>40696.040972222218</v>
      </c>
      <c r="S1636" t="str">
        <f t="shared" si="155"/>
        <v>music</v>
      </c>
      <c r="T1636" t="str">
        <f t="shared" si="152"/>
        <v>rock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 s="3">
        <v>2000</v>
      </c>
      <c r="E1637" s="3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3"/>
        <v>1.2529999999999999</v>
      </c>
      <c r="P1637" s="3">
        <f t="shared" si="150"/>
        <v>67.729729729729726</v>
      </c>
      <c r="Q1637" s="28">
        <f t="shared" si="154"/>
        <v>42502.660428240742</v>
      </c>
      <c r="R1637" s="28">
        <f t="shared" si="151"/>
        <v>42562.660428240742</v>
      </c>
      <c r="S1637" t="str">
        <f t="shared" si="155"/>
        <v>music</v>
      </c>
      <c r="T1637" t="str">
        <f t="shared" si="152"/>
        <v>rock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 s="3">
        <v>4500</v>
      </c>
      <c r="E1638" s="3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3"/>
        <v>1.0355555555555556</v>
      </c>
      <c r="P1638" s="3">
        <f t="shared" si="150"/>
        <v>53.5632183908046</v>
      </c>
      <c r="Q1638" s="28">
        <f t="shared" si="154"/>
        <v>40662.878333333334</v>
      </c>
      <c r="R1638" s="28">
        <f t="shared" si="151"/>
        <v>40705.958333333328</v>
      </c>
      <c r="S1638" t="str">
        <f t="shared" si="155"/>
        <v>music</v>
      </c>
      <c r="T1638" t="str">
        <f t="shared" si="152"/>
        <v>rock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 s="3">
        <v>500</v>
      </c>
      <c r="E1639" s="3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3"/>
        <v>1.038</v>
      </c>
      <c r="P1639" s="3">
        <f t="shared" si="150"/>
        <v>34.6</v>
      </c>
      <c r="Q1639" s="28">
        <f t="shared" si="154"/>
        <v>40122.543287037035</v>
      </c>
      <c r="R1639" s="28">
        <f t="shared" si="151"/>
        <v>40178.777083333327</v>
      </c>
      <c r="S1639" t="str">
        <f t="shared" si="155"/>
        <v>music</v>
      </c>
      <c r="T1639" t="str">
        <f t="shared" si="152"/>
        <v>rock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 s="3">
        <v>1000</v>
      </c>
      <c r="E1640" s="3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3"/>
        <v>1.05</v>
      </c>
      <c r="P1640" s="3">
        <f t="shared" si="150"/>
        <v>38.888888888888886</v>
      </c>
      <c r="Q1640" s="28">
        <f t="shared" si="154"/>
        <v>41288.478796296295</v>
      </c>
      <c r="R1640" s="28">
        <f t="shared" si="151"/>
        <v>41333.684027777774</v>
      </c>
      <c r="S1640" t="str">
        <f t="shared" si="155"/>
        <v>music</v>
      </c>
      <c r="T1640" t="str">
        <f t="shared" si="152"/>
        <v>rock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 s="3">
        <v>1800</v>
      </c>
      <c r="E1641" s="3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3"/>
        <v>1</v>
      </c>
      <c r="P1641" s="3">
        <f t="shared" si="150"/>
        <v>94.736842105263165</v>
      </c>
      <c r="Q1641" s="28">
        <f t="shared" si="154"/>
        <v>40941.444039351853</v>
      </c>
      <c r="R1641" s="28">
        <f t="shared" si="151"/>
        <v>40971.444039351853</v>
      </c>
      <c r="S1641" t="str">
        <f t="shared" si="155"/>
        <v>music</v>
      </c>
      <c r="T1641" t="str">
        <f t="shared" si="152"/>
        <v>rock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 s="3">
        <v>400</v>
      </c>
      <c r="E1642" s="3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3"/>
        <v>1.6986000000000001</v>
      </c>
      <c r="P1642" s="3">
        <f t="shared" si="150"/>
        <v>39.967058823529413</v>
      </c>
      <c r="Q1642" s="28">
        <f t="shared" si="154"/>
        <v>40379.022627314815</v>
      </c>
      <c r="R1642" s="28">
        <f t="shared" si="151"/>
        <v>40392.874305555553</v>
      </c>
      <c r="S1642" t="str">
        <f t="shared" si="155"/>
        <v>music</v>
      </c>
      <c r="T1642" t="str">
        <f t="shared" si="152"/>
        <v>rock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 s="3">
        <v>2500</v>
      </c>
      <c r="E1643" s="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3"/>
        <v>1.014</v>
      </c>
      <c r="P1643" s="3">
        <f t="shared" si="150"/>
        <v>97.5</v>
      </c>
      <c r="Q1643" s="28">
        <f t="shared" si="154"/>
        <v>41962.388240740744</v>
      </c>
      <c r="R1643" s="28">
        <f t="shared" si="151"/>
        <v>41992.388240740744</v>
      </c>
      <c r="S1643" t="str">
        <f t="shared" si="155"/>
        <v>music</v>
      </c>
      <c r="T1643" t="str">
        <f t="shared" si="152"/>
        <v>pop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 s="3">
        <v>1200</v>
      </c>
      <c r="E1644" s="3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3"/>
        <v>1</v>
      </c>
      <c r="P1644" s="3">
        <f t="shared" si="150"/>
        <v>42.857142857142854</v>
      </c>
      <c r="Q1644" s="28">
        <f t="shared" si="154"/>
        <v>40687.816284722219</v>
      </c>
      <c r="R1644" s="28">
        <f t="shared" si="151"/>
        <v>40707.816284722219</v>
      </c>
      <c r="S1644" t="str">
        <f t="shared" si="155"/>
        <v>music</v>
      </c>
      <c r="T1644" t="str">
        <f t="shared" si="152"/>
        <v>pop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 s="3">
        <v>5000</v>
      </c>
      <c r="E1645" s="3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3"/>
        <v>1.2470000000000001</v>
      </c>
      <c r="P1645" s="3">
        <f t="shared" si="150"/>
        <v>168.51351351351352</v>
      </c>
      <c r="Q1645" s="28">
        <f t="shared" si="154"/>
        <v>41146.615879629629</v>
      </c>
      <c r="R1645" s="28">
        <f t="shared" si="151"/>
        <v>41176.615879629629</v>
      </c>
      <c r="S1645" t="str">
        <f t="shared" si="155"/>
        <v>music</v>
      </c>
      <c r="T1645" t="str">
        <f t="shared" si="152"/>
        <v>pop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 s="3">
        <v>10000</v>
      </c>
      <c r="E1646" s="3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3"/>
        <v>1.095</v>
      </c>
      <c r="P1646" s="3">
        <f t="shared" si="150"/>
        <v>85.546875</v>
      </c>
      <c r="Q1646" s="28">
        <f t="shared" si="154"/>
        <v>41174.851388888885</v>
      </c>
      <c r="R1646" s="28">
        <f t="shared" si="151"/>
        <v>41234.893055555549</v>
      </c>
      <c r="S1646" t="str">
        <f t="shared" si="155"/>
        <v>music</v>
      </c>
      <c r="T1646" t="str">
        <f t="shared" si="152"/>
        <v>pop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 s="3">
        <v>5000</v>
      </c>
      <c r="E1647" s="3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3"/>
        <v>1.1080000000000001</v>
      </c>
      <c r="P1647" s="3">
        <f t="shared" si="150"/>
        <v>554</v>
      </c>
      <c r="Q1647" s="28">
        <f t="shared" si="154"/>
        <v>41521.409027777772</v>
      </c>
      <c r="R1647" s="28">
        <f t="shared" si="151"/>
        <v>41535.40902777778</v>
      </c>
      <c r="S1647" t="str">
        <f t="shared" si="155"/>
        <v>music</v>
      </c>
      <c r="T1647" t="str">
        <f t="shared" si="152"/>
        <v>pop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 s="3">
        <v>2000</v>
      </c>
      <c r="E1648" s="3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3"/>
        <v>1.1020000000000001</v>
      </c>
      <c r="P1648" s="3">
        <f t="shared" si="150"/>
        <v>26.554216867469879</v>
      </c>
      <c r="Q1648" s="28">
        <f t="shared" si="154"/>
        <v>41833.241932870369</v>
      </c>
      <c r="R1648" s="28">
        <f t="shared" si="151"/>
        <v>41865.549305555549</v>
      </c>
      <c r="S1648" t="str">
        <f t="shared" si="155"/>
        <v>music</v>
      </c>
      <c r="T1648" t="str">
        <f t="shared" si="152"/>
        <v>pop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 s="3">
        <v>5000</v>
      </c>
      <c r="E1649" s="3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3"/>
        <v>1.0471999999999999</v>
      </c>
      <c r="P1649" s="3">
        <f t="shared" si="150"/>
        <v>113.82608695652173</v>
      </c>
      <c r="Q1649" s="28">
        <f t="shared" si="154"/>
        <v>41039.201122685183</v>
      </c>
      <c r="R1649" s="28">
        <f t="shared" si="151"/>
        <v>41069.201122685183</v>
      </c>
      <c r="S1649" t="str">
        <f t="shared" si="155"/>
        <v>music</v>
      </c>
      <c r="T1649" t="str">
        <f t="shared" si="152"/>
        <v>pop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 s="3">
        <v>2300</v>
      </c>
      <c r="E1650" s="3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3"/>
        <v>1.2526086956521738</v>
      </c>
      <c r="P1650" s="3">
        <f t="shared" si="150"/>
        <v>32.011111111111113</v>
      </c>
      <c r="Q1650" s="28">
        <f t="shared" si="154"/>
        <v>40592.496319444443</v>
      </c>
      <c r="R1650" s="28">
        <f t="shared" si="151"/>
        <v>40622.454652777778</v>
      </c>
      <c r="S1650" t="str">
        <f t="shared" si="155"/>
        <v>music</v>
      </c>
      <c r="T1650" t="str">
        <f t="shared" si="152"/>
        <v>pop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 s="3">
        <v>3800</v>
      </c>
      <c r="E1651" s="3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3"/>
        <v>1.0058763157894737</v>
      </c>
      <c r="P1651" s="3">
        <f t="shared" si="150"/>
        <v>47.189259259259259</v>
      </c>
      <c r="Q1651" s="28">
        <f t="shared" si="154"/>
        <v>41737.476331018515</v>
      </c>
      <c r="R1651" s="28">
        <f t="shared" si="151"/>
        <v>41782.476331018515</v>
      </c>
      <c r="S1651" t="str">
        <f t="shared" si="155"/>
        <v>music</v>
      </c>
      <c r="T1651" t="str">
        <f t="shared" si="152"/>
        <v>pop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 s="3">
        <v>2000</v>
      </c>
      <c r="E1652" s="3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3"/>
        <v>1.4155</v>
      </c>
      <c r="P1652" s="3">
        <f t="shared" si="150"/>
        <v>88.46875</v>
      </c>
      <c r="Q1652" s="28">
        <f t="shared" si="154"/>
        <v>41526.227280092593</v>
      </c>
      <c r="R1652" s="28">
        <f t="shared" si="151"/>
        <v>41556.227280092593</v>
      </c>
      <c r="S1652" t="str">
        <f t="shared" si="155"/>
        <v>music</v>
      </c>
      <c r="T1652" t="str">
        <f t="shared" si="152"/>
        <v>pop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 s="3">
        <v>2000</v>
      </c>
      <c r="E1653" s="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3"/>
        <v>1.0075000000000001</v>
      </c>
      <c r="P1653" s="3">
        <f t="shared" si="150"/>
        <v>100.75</v>
      </c>
      <c r="Q1653" s="28">
        <f t="shared" si="154"/>
        <v>40625.692361111105</v>
      </c>
      <c r="R1653" s="28">
        <f t="shared" si="151"/>
        <v>40659.082638888889</v>
      </c>
      <c r="S1653" t="str">
        <f t="shared" si="155"/>
        <v>music</v>
      </c>
      <c r="T1653" t="str">
        <f t="shared" si="152"/>
        <v>pop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 s="3">
        <v>4500</v>
      </c>
      <c r="E1654" s="3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3"/>
        <v>1.0066666666666666</v>
      </c>
      <c r="P1654" s="3">
        <f t="shared" si="150"/>
        <v>64.714285714285708</v>
      </c>
      <c r="Q1654" s="28">
        <f t="shared" si="154"/>
        <v>41572.284641203703</v>
      </c>
      <c r="R1654" s="28">
        <f t="shared" si="151"/>
        <v>41602.326307870368</v>
      </c>
      <c r="S1654" t="str">
        <f t="shared" si="155"/>
        <v>music</v>
      </c>
      <c r="T1654" t="str">
        <f t="shared" si="152"/>
        <v>pop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 s="3">
        <v>5000</v>
      </c>
      <c r="E1655" s="3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3"/>
        <v>1.7423040000000001</v>
      </c>
      <c r="P1655" s="3">
        <f t="shared" si="150"/>
        <v>51.854285714285716</v>
      </c>
      <c r="Q1655" s="28">
        <f t="shared" si="154"/>
        <v>40626.626111111109</v>
      </c>
      <c r="R1655" s="28">
        <f t="shared" si="151"/>
        <v>40657.626111111109</v>
      </c>
      <c r="S1655" t="str">
        <f t="shared" si="155"/>
        <v>music</v>
      </c>
      <c r="T1655" t="str">
        <f t="shared" si="152"/>
        <v>pop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 s="3">
        <v>1100</v>
      </c>
      <c r="E1656" s="3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3"/>
        <v>1.199090909090909</v>
      </c>
      <c r="P1656" s="3">
        <f t="shared" si="150"/>
        <v>38.794117647058826</v>
      </c>
      <c r="Q1656" s="28">
        <f t="shared" si="154"/>
        <v>40987.682407407403</v>
      </c>
      <c r="R1656" s="28">
        <f t="shared" si="151"/>
        <v>41017.682407407403</v>
      </c>
      <c r="S1656" t="str">
        <f t="shared" si="155"/>
        <v>music</v>
      </c>
      <c r="T1656" t="str">
        <f t="shared" si="152"/>
        <v>pop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 s="3">
        <v>1500</v>
      </c>
      <c r="E1657" s="3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3"/>
        <v>1.4286666666666668</v>
      </c>
      <c r="P1657" s="3">
        <f t="shared" si="150"/>
        <v>44.645833333333336</v>
      </c>
      <c r="Q1657" s="28">
        <f t="shared" si="154"/>
        <v>40974.583564814813</v>
      </c>
      <c r="R1657" s="28">
        <f t="shared" si="151"/>
        <v>41004.541898148142</v>
      </c>
      <c r="S1657" t="str">
        <f t="shared" si="155"/>
        <v>music</v>
      </c>
      <c r="T1657" t="str">
        <f t="shared" si="152"/>
        <v>pop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 s="3">
        <v>7500</v>
      </c>
      <c r="E1658" s="3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3"/>
        <v>1.0033493333333334</v>
      </c>
      <c r="P1658" s="3">
        <f t="shared" si="150"/>
        <v>156.77333333333334</v>
      </c>
      <c r="Q1658" s="28">
        <f t="shared" si="154"/>
        <v>41226.720509259256</v>
      </c>
      <c r="R1658" s="28">
        <f t="shared" si="151"/>
        <v>41256.720509259256</v>
      </c>
      <c r="S1658" t="str">
        <f t="shared" si="155"/>
        <v>music</v>
      </c>
      <c r="T1658" t="str">
        <f t="shared" si="152"/>
        <v>pop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 s="3">
        <v>25000</v>
      </c>
      <c r="E1659" s="3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3"/>
        <v>1.0493380000000001</v>
      </c>
      <c r="P1659" s="3">
        <f t="shared" si="150"/>
        <v>118.70339366515837</v>
      </c>
      <c r="Q1659" s="28">
        <f t="shared" si="154"/>
        <v>41023.573703703703</v>
      </c>
      <c r="R1659" s="28">
        <f t="shared" si="151"/>
        <v>41053.573703703703</v>
      </c>
      <c r="S1659" t="str">
        <f t="shared" si="155"/>
        <v>music</v>
      </c>
      <c r="T1659" t="str">
        <f t="shared" si="152"/>
        <v>pop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 s="3">
        <v>6000</v>
      </c>
      <c r="E1660" s="3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3"/>
        <v>1.3223333333333334</v>
      </c>
      <c r="P1660" s="3">
        <f t="shared" si="150"/>
        <v>74.149532710280369</v>
      </c>
      <c r="Q1660" s="28">
        <f t="shared" si="154"/>
        <v>41223.013506944444</v>
      </c>
      <c r="R1660" s="28">
        <f t="shared" si="151"/>
        <v>41261.388888888883</v>
      </c>
      <c r="S1660" t="str">
        <f t="shared" si="155"/>
        <v>music</v>
      </c>
      <c r="T1660" t="str">
        <f t="shared" si="152"/>
        <v>pop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 s="3">
        <v>500</v>
      </c>
      <c r="E1661" s="3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3"/>
        <v>1.1279999999999999</v>
      </c>
      <c r="P1661" s="3">
        <f t="shared" si="150"/>
        <v>12.533333333333333</v>
      </c>
      <c r="Q1661" s="28">
        <f t="shared" si="154"/>
        <v>41596.705104166664</v>
      </c>
      <c r="R1661" s="28">
        <f t="shared" si="151"/>
        <v>41625.291666666664</v>
      </c>
      <c r="S1661" t="str">
        <f t="shared" si="155"/>
        <v>music</v>
      </c>
      <c r="T1661" t="str">
        <f t="shared" si="152"/>
        <v>pop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 s="3">
        <v>80</v>
      </c>
      <c r="E1662" s="3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3"/>
        <v>12.5375</v>
      </c>
      <c r="P1662" s="3">
        <f t="shared" si="150"/>
        <v>27.861111111111111</v>
      </c>
      <c r="Q1662" s="28">
        <f t="shared" si="154"/>
        <v>42459.485532407409</v>
      </c>
      <c r="R1662" s="28">
        <f t="shared" si="151"/>
        <v>42490.707638888889</v>
      </c>
      <c r="S1662" t="str">
        <f t="shared" si="155"/>
        <v>music</v>
      </c>
      <c r="T1662" t="str">
        <f t="shared" si="152"/>
        <v>pop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 s="3">
        <v>7900</v>
      </c>
      <c r="E1663" s="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3"/>
        <v>1.0250632911392406</v>
      </c>
      <c r="P1663" s="3">
        <f t="shared" si="150"/>
        <v>80.178217821782184</v>
      </c>
      <c r="Q1663" s="28">
        <f t="shared" si="154"/>
        <v>42343.789710648147</v>
      </c>
      <c r="R1663" s="28">
        <f t="shared" si="151"/>
        <v>42386.666666666664</v>
      </c>
      <c r="S1663" t="str">
        <f t="shared" si="155"/>
        <v>music</v>
      </c>
      <c r="T1663" t="str">
        <f t="shared" si="152"/>
        <v>pop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 s="3">
        <v>8000</v>
      </c>
      <c r="E1664" s="3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3"/>
        <v>1.026375</v>
      </c>
      <c r="P1664" s="3">
        <f t="shared" si="150"/>
        <v>132.43548387096774</v>
      </c>
      <c r="Q1664" s="28">
        <f t="shared" si="154"/>
        <v>40847.99</v>
      </c>
      <c r="R1664" s="28">
        <f t="shared" si="151"/>
        <v>40908.031666666662</v>
      </c>
      <c r="S1664" t="str">
        <f t="shared" si="155"/>
        <v>music</v>
      </c>
      <c r="T1664" t="str">
        <f t="shared" si="152"/>
        <v>pop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 s="3">
        <v>1000</v>
      </c>
      <c r="E1665" s="3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3"/>
        <v>1.08</v>
      </c>
      <c r="P1665" s="3">
        <f t="shared" si="150"/>
        <v>33.75</v>
      </c>
      <c r="Q1665" s="28">
        <f t="shared" si="154"/>
        <v>42005.813738425924</v>
      </c>
      <c r="R1665" s="28">
        <f t="shared" si="151"/>
        <v>42035.813738425924</v>
      </c>
      <c r="S1665" t="str">
        <f t="shared" si="155"/>
        <v>music</v>
      </c>
      <c r="T1665" t="str">
        <f t="shared" si="152"/>
        <v>pop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 s="3">
        <v>2500</v>
      </c>
      <c r="E1666" s="3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3"/>
        <v>1.2240879999999998</v>
      </c>
      <c r="P1666" s="3">
        <f t="shared" si="150"/>
        <v>34.384494382022467</v>
      </c>
      <c r="Q1666" s="28">
        <f t="shared" si="154"/>
        <v>40939.553449074068</v>
      </c>
      <c r="R1666" s="28">
        <f t="shared" si="151"/>
        <v>40983.957638888889</v>
      </c>
      <c r="S1666" t="str">
        <f t="shared" si="155"/>
        <v>music</v>
      </c>
      <c r="T1666" t="str">
        <f t="shared" si="152"/>
        <v>pop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 s="3">
        <v>3500</v>
      </c>
      <c r="E1667" s="3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53"/>
        <v>1.1945714285714286</v>
      </c>
      <c r="P1667" s="3">
        <f t="shared" ref="P1667:P1730" si="156">IFERROR(E1667/L1667,0)</f>
        <v>44.956989247311824</v>
      </c>
      <c r="Q1667" s="28">
        <f t="shared" si="154"/>
        <v>40564.441122685181</v>
      </c>
      <c r="R1667" s="28">
        <f t="shared" ref="R1667:R1730" si="157">(I1667/86400)+25569+(-5/24)</f>
        <v>40595.916666666664</v>
      </c>
      <c r="S1667" t="str">
        <f t="shared" si="155"/>
        <v>music</v>
      </c>
      <c r="T1667" t="str">
        <f t="shared" ref="T1667:T1730" si="158">RIGHT(N1667,LEN(N1667)-FIND("/",N1667))</f>
        <v>pop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 s="3">
        <v>2500</v>
      </c>
      <c r="E1668" s="3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ref="O1668:O1731" si="159">E1668/D1668</f>
        <v>1.6088</v>
      </c>
      <c r="P1668" s="3">
        <f t="shared" si="156"/>
        <v>41.04081632653061</v>
      </c>
      <c r="Q1668" s="28">
        <f t="shared" ref="Q1668:Q1731" si="160">(((J1668/60)/60)/24)+DATE(1970,1,1)+(-5/24)</f>
        <v>41331.04482638889</v>
      </c>
      <c r="R1668" s="28">
        <f t="shared" si="157"/>
        <v>41361.003159722219</v>
      </c>
      <c r="S1668" t="str">
        <f t="shared" ref="S1668:S1731" si="161">LEFT(N:N,FIND("/",N1668)-1)</f>
        <v>music</v>
      </c>
      <c r="T1668" t="str">
        <f t="shared" si="158"/>
        <v>pop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 s="3">
        <v>3400</v>
      </c>
      <c r="E1669" s="3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9"/>
        <v>1.2685294117647059</v>
      </c>
      <c r="P1669" s="3">
        <f t="shared" si="156"/>
        <v>52.597560975609753</v>
      </c>
      <c r="Q1669" s="28">
        <f t="shared" si="160"/>
        <v>41681.862245370365</v>
      </c>
      <c r="R1669" s="28">
        <f t="shared" si="157"/>
        <v>41709.082638888889</v>
      </c>
      <c r="S1669" t="str">
        <f t="shared" si="161"/>
        <v>music</v>
      </c>
      <c r="T1669" t="str">
        <f t="shared" si="158"/>
        <v>pop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 s="3">
        <v>8000</v>
      </c>
      <c r="E1670" s="3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9"/>
        <v>1.026375</v>
      </c>
      <c r="P1670" s="3">
        <f t="shared" si="156"/>
        <v>70.784482758620683</v>
      </c>
      <c r="Q1670" s="28">
        <f t="shared" si="160"/>
        <v>40844.941423611104</v>
      </c>
      <c r="R1670" s="28">
        <f t="shared" si="157"/>
        <v>40874.983090277776</v>
      </c>
      <c r="S1670" t="str">
        <f t="shared" si="161"/>
        <v>music</v>
      </c>
      <c r="T1670" t="str">
        <f t="shared" si="158"/>
        <v>pop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 s="3">
        <v>2000</v>
      </c>
      <c r="E1671" s="3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9"/>
        <v>1.3975</v>
      </c>
      <c r="P1671" s="3">
        <f t="shared" si="156"/>
        <v>53.75</v>
      </c>
      <c r="Q1671" s="28">
        <f t="shared" si="160"/>
        <v>42461.676805555551</v>
      </c>
      <c r="R1671" s="28">
        <f t="shared" si="157"/>
        <v>42521.676805555551</v>
      </c>
      <c r="S1671" t="str">
        <f t="shared" si="161"/>
        <v>music</v>
      </c>
      <c r="T1671" t="str">
        <f t="shared" si="158"/>
        <v>pop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 s="3">
        <v>1000</v>
      </c>
      <c r="E1672" s="3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9"/>
        <v>1.026</v>
      </c>
      <c r="P1672" s="3">
        <f t="shared" si="156"/>
        <v>44.608695652173914</v>
      </c>
      <c r="Q1672" s="28">
        <f t="shared" si="160"/>
        <v>40313.722210648149</v>
      </c>
      <c r="R1672" s="28">
        <f t="shared" si="157"/>
        <v>40363.958333333328</v>
      </c>
      <c r="S1672" t="str">
        <f t="shared" si="161"/>
        <v>music</v>
      </c>
      <c r="T1672" t="str">
        <f t="shared" si="158"/>
        <v>pop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 s="3">
        <v>2000</v>
      </c>
      <c r="E1673" s="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9"/>
        <v>1.0067349999999999</v>
      </c>
      <c r="P1673" s="3">
        <f t="shared" si="156"/>
        <v>26.148961038961041</v>
      </c>
      <c r="Q1673" s="28">
        <f t="shared" si="160"/>
        <v>42553.335810185185</v>
      </c>
      <c r="R1673" s="28">
        <f t="shared" si="157"/>
        <v>42583.335810185185</v>
      </c>
      <c r="S1673" t="str">
        <f t="shared" si="161"/>
        <v>music</v>
      </c>
      <c r="T1673" t="str">
        <f t="shared" si="158"/>
        <v>pop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 s="3">
        <v>1700</v>
      </c>
      <c r="E1674" s="3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9"/>
        <v>1.1294117647058823</v>
      </c>
      <c r="P1674" s="3">
        <f t="shared" si="156"/>
        <v>39.183673469387756</v>
      </c>
      <c r="Q1674" s="28">
        <f t="shared" si="160"/>
        <v>41034.448263888888</v>
      </c>
      <c r="R1674" s="28">
        <f t="shared" si="157"/>
        <v>41064.448263888888</v>
      </c>
      <c r="S1674" t="str">
        <f t="shared" si="161"/>
        <v>music</v>
      </c>
      <c r="T1674" t="str">
        <f t="shared" si="158"/>
        <v>pop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 s="3">
        <v>2100</v>
      </c>
      <c r="E1675" s="3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9"/>
        <v>1.2809523809523808</v>
      </c>
      <c r="P1675" s="3">
        <f t="shared" si="156"/>
        <v>45.593220338983052</v>
      </c>
      <c r="Q1675" s="28">
        <f t="shared" si="160"/>
        <v>42039.670046296298</v>
      </c>
      <c r="R1675" s="28">
        <f t="shared" si="157"/>
        <v>42069.670046296298</v>
      </c>
      <c r="S1675" t="str">
        <f t="shared" si="161"/>
        <v>music</v>
      </c>
      <c r="T1675" t="str">
        <f t="shared" si="158"/>
        <v>pop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 s="3">
        <v>5000</v>
      </c>
      <c r="E1676" s="3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9"/>
        <v>2.0169999999999999</v>
      </c>
      <c r="P1676" s="3">
        <f t="shared" si="156"/>
        <v>89.247787610619469</v>
      </c>
      <c r="Q1676" s="28">
        <f t="shared" si="160"/>
        <v>42569.397060185183</v>
      </c>
      <c r="R1676" s="28">
        <f t="shared" si="157"/>
        <v>42600.082638888889</v>
      </c>
      <c r="S1676" t="str">
        <f t="shared" si="161"/>
        <v>music</v>
      </c>
      <c r="T1676" t="str">
        <f t="shared" si="158"/>
        <v>pop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 s="3">
        <v>1000</v>
      </c>
      <c r="E1677" s="3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9"/>
        <v>1.37416</v>
      </c>
      <c r="P1677" s="3">
        <f t="shared" si="156"/>
        <v>40.416470588235299</v>
      </c>
      <c r="Q1677" s="28">
        <f t="shared" si="160"/>
        <v>40802.524768518517</v>
      </c>
      <c r="R1677" s="28">
        <f t="shared" si="157"/>
        <v>40832.710416666661</v>
      </c>
      <c r="S1677" t="str">
        <f t="shared" si="161"/>
        <v>music</v>
      </c>
      <c r="T1677" t="str">
        <f t="shared" si="158"/>
        <v>pop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 s="3">
        <v>3000</v>
      </c>
      <c r="E1678" s="3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9"/>
        <v>1.1533333333333333</v>
      </c>
      <c r="P1678" s="3">
        <f t="shared" si="156"/>
        <v>82.38095238095238</v>
      </c>
      <c r="Q1678" s="28">
        <f t="shared" si="160"/>
        <v>40973.517905092594</v>
      </c>
      <c r="R1678" s="28">
        <f t="shared" si="157"/>
        <v>41019.957638888889</v>
      </c>
      <c r="S1678" t="str">
        <f t="shared" si="161"/>
        <v>music</v>
      </c>
      <c r="T1678" t="str">
        <f t="shared" si="158"/>
        <v>pop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 s="3">
        <v>6000</v>
      </c>
      <c r="E1679" s="3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9"/>
        <v>1.1166666666666667</v>
      </c>
      <c r="P1679" s="3">
        <f t="shared" si="156"/>
        <v>159.52380952380952</v>
      </c>
      <c r="Q1679" s="28">
        <f t="shared" si="160"/>
        <v>42416.198796296296</v>
      </c>
      <c r="R1679" s="28">
        <f t="shared" si="157"/>
        <v>42476.040972222218</v>
      </c>
      <c r="S1679" t="str">
        <f t="shared" si="161"/>
        <v>music</v>
      </c>
      <c r="T1679" t="str">
        <f t="shared" si="158"/>
        <v>pop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 s="3">
        <v>1500</v>
      </c>
      <c r="E1680" s="3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9"/>
        <v>1.1839999999999999</v>
      </c>
      <c r="P1680" s="3">
        <f t="shared" si="156"/>
        <v>36.244897959183675</v>
      </c>
      <c r="Q1680" s="28">
        <f t="shared" si="160"/>
        <v>41662.646655092591</v>
      </c>
      <c r="R1680" s="28">
        <f t="shared" si="157"/>
        <v>41676.646655092591</v>
      </c>
      <c r="S1680" t="str">
        <f t="shared" si="161"/>
        <v>music</v>
      </c>
      <c r="T1680" t="str">
        <f t="shared" si="158"/>
        <v>pop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 s="3">
        <v>2000</v>
      </c>
      <c r="E1681" s="3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9"/>
        <v>1.75</v>
      </c>
      <c r="P1681" s="3">
        <f t="shared" si="156"/>
        <v>62.5</v>
      </c>
      <c r="Q1681" s="28">
        <f t="shared" si="160"/>
        <v>40722.860474537032</v>
      </c>
      <c r="R1681" s="28">
        <f t="shared" si="157"/>
        <v>40745.860474537032</v>
      </c>
      <c r="S1681" t="str">
        <f t="shared" si="161"/>
        <v>music</v>
      </c>
      <c r="T1681" t="str">
        <f t="shared" si="158"/>
        <v>pop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 s="3">
        <v>1000</v>
      </c>
      <c r="E1682" s="3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9"/>
        <v>1.175</v>
      </c>
      <c r="P1682" s="3">
        <f t="shared" si="156"/>
        <v>47</v>
      </c>
      <c r="Q1682" s="28">
        <f t="shared" si="160"/>
        <v>41802.549386574072</v>
      </c>
      <c r="R1682" s="28">
        <f t="shared" si="157"/>
        <v>41832.549386574072</v>
      </c>
      <c r="S1682" t="str">
        <f t="shared" si="161"/>
        <v>music</v>
      </c>
      <c r="T1682" t="str">
        <f t="shared" si="158"/>
        <v>pop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 s="3">
        <v>65000</v>
      </c>
      <c r="E1683" s="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9"/>
        <v>1.0142212307692309</v>
      </c>
      <c r="P1683" s="3">
        <f t="shared" si="156"/>
        <v>74.575090497737563</v>
      </c>
      <c r="Q1683" s="28">
        <f t="shared" si="160"/>
        <v>42773.91300925926</v>
      </c>
      <c r="R1683" s="28">
        <f t="shared" si="157"/>
        <v>42822.874999999993</v>
      </c>
      <c r="S1683" t="str">
        <f t="shared" si="161"/>
        <v>music</v>
      </c>
      <c r="T1683" t="str">
        <f t="shared" si="158"/>
        <v>faith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 s="3">
        <v>6000</v>
      </c>
      <c r="E1684" s="3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9"/>
        <v>0</v>
      </c>
      <c r="P1684" s="3">
        <f t="shared" si="156"/>
        <v>0</v>
      </c>
      <c r="Q1684" s="28">
        <f t="shared" si="160"/>
        <v>42779.005324074074</v>
      </c>
      <c r="R1684" s="28">
        <f t="shared" si="157"/>
        <v>42838.963657407403</v>
      </c>
      <c r="S1684" t="str">
        <f t="shared" si="161"/>
        <v>music</v>
      </c>
      <c r="T1684" t="str">
        <f t="shared" si="158"/>
        <v>faith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 s="3">
        <v>3500</v>
      </c>
      <c r="E1685" s="3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9"/>
        <v>0.21714285714285714</v>
      </c>
      <c r="P1685" s="3">
        <f t="shared" si="156"/>
        <v>76</v>
      </c>
      <c r="Q1685" s="28">
        <f t="shared" si="160"/>
        <v>42808.57335648148</v>
      </c>
      <c r="R1685" s="28">
        <f t="shared" si="157"/>
        <v>42832.57335648148</v>
      </c>
      <c r="S1685" t="str">
        <f t="shared" si="161"/>
        <v>music</v>
      </c>
      <c r="T1685" t="str">
        <f t="shared" si="158"/>
        <v>faith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 s="3">
        <v>8000</v>
      </c>
      <c r="E1686" s="3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9"/>
        <v>1.0912500000000001</v>
      </c>
      <c r="P1686" s="3">
        <f t="shared" si="156"/>
        <v>86.43564356435644</v>
      </c>
      <c r="Q1686" s="28">
        <f t="shared" si="160"/>
        <v>42783.606956018521</v>
      </c>
      <c r="R1686" s="28">
        <f t="shared" si="157"/>
        <v>42811.565289351849</v>
      </c>
      <c r="S1686" t="str">
        <f t="shared" si="161"/>
        <v>music</v>
      </c>
      <c r="T1686" t="str">
        <f t="shared" si="158"/>
        <v>faith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 s="3">
        <v>350</v>
      </c>
      <c r="E1687" s="3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9"/>
        <v>1.0285714285714285</v>
      </c>
      <c r="P1687" s="3">
        <f t="shared" si="156"/>
        <v>24</v>
      </c>
      <c r="Q1687" s="28">
        <f t="shared" si="160"/>
        <v>42788.041932870365</v>
      </c>
      <c r="R1687" s="28">
        <f t="shared" si="157"/>
        <v>42818.0002662037</v>
      </c>
      <c r="S1687" t="str">
        <f t="shared" si="161"/>
        <v>music</v>
      </c>
      <c r="T1687" t="str">
        <f t="shared" si="158"/>
        <v>faith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 s="3">
        <v>5000</v>
      </c>
      <c r="E1688" s="3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9"/>
        <v>3.5999999999999999E-3</v>
      </c>
      <c r="P1688" s="3">
        <f t="shared" si="156"/>
        <v>18</v>
      </c>
      <c r="Q1688" s="28">
        <f t="shared" si="160"/>
        <v>42792.635636574072</v>
      </c>
      <c r="R1688" s="28">
        <f t="shared" si="157"/>
        <v>42852.593969907401</v>
      </c>
      <c r="S1688" t="str">
        <f t="shared" si="161"/>
        <v>music</v>
      </c>
      <c r="T1688" t="str">
        <f t="shared" si="158"/>
        <v>faith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 s="3">
        <v>10000</v>
      </c>
      <c r="E1689" s="3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9"/>
        <v>0.3125</v>
      </c>
      <c r="P1689" s="3">
        <f t="shared" si="156"/>
        <v>80.128205128205124</v>
      </c>
      <c r="Q1689" s="28">
        <f t="shared" si="160"/>
        <v>42801.838483796295</v>
      </c>
      <c r="R1689" s="28">
        <f t="shared" si="157"/>
        <v>42835.635416666664</v>
      </c>
      <c r="S1689" t="str">
        <f t="shared" si="161"/>
        <v>music</v>
      </c>
      <c r="T1689" t="str">
        <f t="shared" si="158"/>
        <v>faith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 s="3">
        <v>4000</v>
      </c>
      <c r="E1690" s="3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9"/>
        <v>0.443</v>
      </c>
      <c r="P1690" s="3">
        <f t="shared" si="156"/>
        <v>253.14285714285714</v>
      </c>
      <c r="Q1690" s="28">
        <f t="shared" si="160"/>
        <v>42804.326319444437</v>
      </c>
      <c r="R1690" s="28">
        <f t="shared" si="157"/>
        <v>42834.28465277778</v>
      </c>
      <c r="S1690" t="str">
        <f t="shared" si="161"/>
        <v>music</v>
      </c>
      <c r="T1690" t="str">
        <f t="shared" si="158"/>
        <v>faith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 s="3">
        <v>2400</v>
      </c>
      <c r="E1691" s="3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9"/>
        <v>1</v>
      </c>
      <c r="P1691" s="3">
        <f t="shared" si="156"/>
        <v>171.42857142857142</v>
      </c>
      <c r="Q1691" s="28">
        <f t="shared" si="160"/>
        <v>42780.734143518515</v>
      </c>
      <c r="R1691" s="28">
        <f t="shared" si="157"/>
        <v>42810.692476851851</v>
      </c>
      <c r="S1691" t="str">
        <f t="shared" si="161"/>
        <v>music</v>
      </c>
      <c r="T1691" t="str">
        <f t="shared" si="158"/>
        <v>faith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 s="3">
        <v>2500</v>
      </c>
      <c r="E1692" s="3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9"/>
        <v>0.254</v>
      </c>
      <c r="P1692" s="3">
        <f t="shared" si="156"/>
        <v>57.727272727272727</v>
      </c>
      <c r="Q1692" s="28">
        <f t="shared" si="160"/>
        <v>42801.222708333335</v>
      </c>
      <c r="R1692" s="28">
        <f t="shared" si="157"/>
        <v>42831.181041666663</v>
      </c>
      <c r="S1692" t="str">
        <f t="shared" si="161"/>
        <v>music</v>
      </c>
      <c r="T1692" t="str">
        <f t="shared" si="158"/>
        <v>faith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 s="3">
        <v>30000</v>
      </c>
      <c r="E1693" s="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9"/>
        <v>0.33473333333333333</v>
      </c>
      <c r="P1693" s="3">
        <f t="shared" si="156"/>
        <v>264.26315789473682</v>
      </c>
      <c r="Q1693" s="28">
        <f t="shared" si="160"/>
        <v>42795.49314814814</v>
      </c>
      <c r="R1693" s="28">
        <f t="shared" si="157"/>
        <v>42827.833333333336</v>
      </c>
      <c r="S1693" t="str">
        <f t="shared" si="161"/>
        <v>music</v>
      </c>
      <c r="T1693" t="str">
        <f t="shared" si="158"/>
        <v>faith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 s="3">
        <v>5000</v>
      </c>
      <c r="E1694" s="3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9"/>
        <v>0.47799999999999998</v>
      </c>
      <c r="P1694" s="3">
        <f t="shared" si="156"/>
        <v>159.33333333333334</v>
      </c>
      <c r="Q1694" s="28">
        <f t="shared" si="160"/>
        <v>42787.94290509259</v>
      </c>
      <c r="R1694" s="28">
        <f t="shared" si="157"/>
        <v>42820.790972222218</v>
      </c>
      <c r="S1694" t="str">
        <f t="shared" si="161"/>
        <v>music</v>
      </c>
      <c r="T1694" t="str">
        <f t="shared" si="158"/>
        <v>faith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 s="3">
        <v>3000</v>
      </c>
      <c r="E1695" s="3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9"/>
        <v>9.3333333333333338E-2</v>
      </c>
      <c r="P1695" s="3">
        <f t="shared" si="156"/>
        <v>35</v>
      </c>
      <c r="Q1695" s="28">
        <f t="shared" si="160"/>
        <v>42803.711944444447</v>
      </c>
      <c r="R1695" s="28">
        <f t="shared" si="157"/>
        <v>42834.624999999993</v>
      </c>
      <c r="S1695" t="str">
        <f t="shared" si="161"/>
        <v>music</v>
      </c>
      <c r="T1695" t="str">
        <f t="shared" si="158"/>
        <v>faith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 s="3">
        <v>10000</v>
      </c>
      <c r="E1696" s="3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9"/>
        <v>5.0000000000000001E-4</v>
      </c>
      <c r="P1696" s="3">
        <f t="shared" si="156"/>
        <v>5</v>
      </c>
      <c r="Q1696" s="28">
        <f t="shared" si="160"/>
        <v>42791.461504629631</v>
      </c>
      <c r="R1696" s="28">
        <f t="shared" si="157"/>
        <v>42820.98333333333</v>
      </c>
      <c r="S1696" t="str">
        <f t="shared" si="161"/>
        <v>music</v>
      </c>
      <c r="T1696" t="str">
        <f t="shared" si="158"/>
        <v>faith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 s="3">
        <v>12000</v>
      </c>
      <c r="E1697" s="3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9"/>
        <v>0.11708333333333333</v>
      </c>
      <c r="P1697" s="3">
        <f t="shared" si="156"/>
        <v>61.086956521739133</v>
      </c>
      <c r="Q1697" s="28">
        <f t="shared" si="160"/>
        <v>42800.823078703703</v>
      </c>
      <c r="R1697" s="28">
        <f t="shared" si="157"/>
        <v>42834.833333333336</v>
      </c>
      <c r="S1697" t="str">
        <f t="shared" si="161"/>
        <v>music</v>
      </c>
      <c r="T1697" t="str">
        <f t="shared" si="158"/>
        <v>faith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 s="3">
        <v>300000</v>
      </c>
      <c r="E1698" s="3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9"/>
        <v>0</v>
      </c>
      <c r="P1698" s="3">
        <f t="shared" si="156"/>
        <v>0</v>
      </c>
      <c r="Q1698" s="28">
        <f t="shared" si="160"/>
        <v>42795.861238425925</v>
      </c>
      <c r="R1698" s="28">
        <f t="shared" si="157"/>
        <v>42825.819571759253</v>
      </c>
      <c r="S1698" t="str">
        <f t="shared" si="161"/>
        <v>music</v>
      </c>
      <c r="T1698" t="str">
        <f t="shared" si="158"/>
        <v>faith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 s="3">
        <v>12500</v>
      </c>
      <c r="E1699" s="3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9"/>
        <v>0.20208000000000001</v>
      </c>
      <c r="P1699" s="3">
        <f t="shared" si="156"/>
        <v>114.81818181818181</v>
      </c>
      <c r="Q1699" s="28">
        <f t="shared" si="160"/>
        <v>42804.82462962962</v>
      </c>
      <c r="R1699" s="28">
        <f t="shared" si="157"/>
        <v>42834.782962962963</v>
      </c>
      <c r="S1699" t="str">
        <f t="shared" si="161"/>
        <v>music</v>
      </c>
      <c r="T1699" t="str">
        <f t="shared" si="158"/>
        <v>faith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 s="3">
        <v>125000</v>
      </c>
      <c r="E1700" s="3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9"/>
        <v>0</v>
      </c>
      <c r="P1700" s="3">
        <f t="shared" si="156"/>
        <v>0</v>
      </c>
      <c r="Q1700" s="28">
        <f t="shared" si="160"/>
        <v>42795.999537037038</v>
      </c>
      <c r="R1700" s="28">
        <f t="shared" si="157"/>
        <v>42819.939583333333</v>
      </c>
      <c r="S1700" t="str">
        <f t="shared" si="161"/>
        <v>music</v>
      </c>
      <c r="T1700" t="str">
        <f t="shared" si="158"/>
        <v>faith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 s="3">
        <v>5105</v>
      </c>
      <c r="E1701" s="3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9"/>
        <v>4.2311459353574929E-2</v>
      </c>
      <c r="P1701" s="3">
        <f t="shared" si="156"/>
        <v>54</v>
      </c>
      <c r="Q1701" s="28">
        <f t="shared" si="160"/>
        <v>42806.655613425923</v>
      </c>
      <c r="R1701" s="28">
        <f t="shared" si="157"/>
        <v>42836.655613425923</v>
      </c>
      <c r="S1701" t="str">
        <f t="shared" si="161"/>
        <v>music</v>
      </c>
      <c r="T1701" t="str">
        <f t="shared" si="158"/>
        <v>faith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 s="3">
        <v>20000</v>
      </c>
      <c r="E1702" s="3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9"/>
        <v>0.2606</v>
      </c>
      <c r="P1702" s="3">
        <f t="shared" si="156"/>
        <v>65.974683544303801</v>
      </c>
      <c r="Q1702" s="28">
        <f t="shared" si="160"/>
        <v>42795.863310185181</v>
      </c>
      <c r="R1702" s="28">
        <f t="shared" si="157"/>
        <v>42825.958333333336</v>
      </c>
      <c r="S1702" t="str">
        <f t="shared" si="161"/>
        <v>music</v>
      </c>
      <c r="T1702" t="str">
        <f t="shared" si="158"/>
        <v>faith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 s="3">
        <v>5050</v>
      </c>
      <c r="E1703" s="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9"/>
        <v>1.9801980198019802E-3</v>
      </c>
      <c r="P1703" s="3">
        <f t="shared" si="156"/>
        <v>5</v>
      </c>
      <c r="Q1703" s="28">
        <f t="shared" si="160"/>
        <v>41989.456076388888</v>
      </c>
      <c r="R1703" s="28">
        <f t="shared" si="157"/>
        <v>42019.456076388888</v>
      </c>
      <c r="S1703" t="str">
        <f t="shared" si="161"/>
        <v>music</v>
      </c>
      <c r="T1703" t="str">
        <f t="shared" si="158"/>
        <v>faith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 s="3">
        <v>16500</v>
      </c>
      <c r="E1704" s="3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9"/>
        <v>6.0606060606060605E-5</v>
      </c>
      <c r="P1704" s="3">
        <f t="shared" si="156"/>
        <v>1</v>
      </c>
      <c r="Q1704" s="28">
        <f t="shared" si="160"/>
        <v>42063.661458333336</v>
      </c>
      <c r="R1704" s="28">
        <f t="shared" si="157"/>
        <v>42093.619791666664</v>
      </c>
      <c r="S1704" t="str">
        <f t="shared" si="161"/>
        <v>music</v>
      </c>
      <c r="T1704" t="str">
        <f t="shared" si="158"/>
        <v>faith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 s="3">
        <v>5000</v>
      </c>
      <c r="E1705" s="3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9"/>
        <v>1.0200000000000001E-2</v>
      </c>
      <c r="P1705" s="3">
        <f t="shared" si="156"/>
        <v>25.5</v>
      </c>
      <c r="Q1705" s="28">
        <f t="shared" si="160"/>
        <v>42187.073344907411</v>
      </c>
      <c r="R1705" s="28">
        <f t="shared" si="157"/>
        <v>42247.073344907403</v>
      </c>
      <c r="S1705" t="str">
        <f t="shared" si="161"/>
        <v>music</v>
      </c>
      <c r="T1705" t="str">
        <f t="shared" si="158"/>
        <v>faith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 s="3">
        <v>2000</v>
      </c>
      <c r="E1706" s="3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9"/>
        <v>0.65100000000000002</v>
      </c>
      <c r="P1706" s="3">
        <f t="shared" si="156"/>
        <v>118.36363636363636</v>
      </c>
      <c r="Q1706" s="28">
        <f t="shared" si="160"/>
        <v>42020.931400462963</v>
      </c>
      <c r="R1706" s="28">
        <f t="shared" si="157"/>
        <v>42050.931400462963</v>
      </c>
      <c r="S1706" t="str">
        <f t="shared" si="161"/>
        <v>music</v>
      </c>
      <c r="T1706" t="str">
        <f t="shared" si="158"/>
        <v>faith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 s="3">
        <v>2000</v>
      </c>
      <c r="E1707" s="3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9"/>
        <v>0</v>
      </c>
      <c r="P1707" s="3">
        <f t="shared" si="156"/>
        <v>0</v>
      </c>
      <c r="Q1707" s="28">
        <f t="shared" si="160"/>
        <v>42244.808402777773</v>
      </c>
      <c r="R1707" s="28">
        <f t="shared" si="157"/>
        <v>42256.458333333336</v>
      </c>
      <c r="S1707" t="str">
        <f t="shared" si="161"/>
        <v>music</v>
      </c>
      <c r="T1707" t="str">
        <f t="shared" si="158"/>
        <v>faith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 s="3">
        <v>5500</v>
      </c>
      <c r="E1708" s="3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9"/>
        <v>0</v>
      </c>
      <c r="P1708" s="3">
        <f t="shared" si="156"/>
        <v>0</v>
      </c>
      <c r="Q1708" s="28">
        <f t="shared" si="160"/>
        <v>42179.098055555551</v>
      </c>
      <c r="R1708" s="28">
        <f t="shared" si="157"/>
        <v>42239.098055555551</v>
      </c>
      <c r="S1708" t="str">
        <f t="shared" si="161"/>
        <v>music</v>
      </c>
      <c r="T1708" t="str">
        <f t="shared" si="158"/>
        <v>faith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 s="3">
        <v>5000</v>
      </c>
      <c r="E1709" s="3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9"/>
        <v>9.74E-2</v>
      </c>
      <c r="P1709" s="3">
        <f t="shared" si="156"/>
        <v>54.111111111111114</v>
      </c>
      <c r="Q1709" s="28">
        <f t="shared" si="160"/>
        <v>42427.512673611105</v>
      </c>
      <c r="R1709" s="28">
        <f t="shared" si="157"/>
        <v>42457.471006944441</v>
      </c>
      <c r="S1709" t="str">
        <f t="shared" si="161"/>
        <v>music</v>
      </c>
      <c r="T1709" t="str">
        <f t="shared" si="158"/>
        <v>faith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 s="3">
        <v>7000</v>
      </c>
      <c r="E1710" s="3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9"/>
        <v>0</v>
      </c>
      <c r="P1710" s="3">
        <f t="shared" si="156"/>
        <v>0</v>
      </c>
      <c r="Q1710" s="28">
        <f t="shared" si="160"/>
        <v>42451.658634259256</v>
      </c>
      <c r="R1710" s="28">
        <f t="shared" si="157"/>
        <v>42491.658634259256</v>
      </c>
      <c r="S1710" t="str">
        <f t="shared" si="161"/>
        <v>music</v>
      </c>
      <c r="T1710" t="str">
        <f t="shared" si="158"/>
        <v>faith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 s="3">
        <v>1750</v>
      </c>
      <c r="E1711" s="3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9"/>
        <v>4.8571428571428571E-2</v>
      </c>
      <c r="P1711" s="3">
        <f t="shared" si="156"/>
        <v>21.25</v>
      </c>
      <c r="Q1711" s="28">
        <f t="shared" si="160"/>
        <v>41841.355486111104</v>
      </c>
      <c r="R1711" s="28">
        <f t="shared" si="157"/>
        <v>41882.610416666663</v>
      </c>
      <c r="S1711" t="str">
        <f t="shared" si="161"/>
        <v>music</v>
      </c>
      <c r="T1711" t="str">
        <f t="shared" si="158"/>
        <v>faith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 s="3">
        <v>5000</v>
      </c>
      <c r="E1712" s="3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9"/>
        <v>6.7999999999999996E-3</v>
      </c>
      <c r="P1712" s="3">
        <f t="shared" si="156"/>
        <v>34</v>
      </c>
      <c r="Q1712" s="28">
        <f t="shared" si="160"/>
        <v>42341.382962962954</v>
      </c>
      <c r="R1712" s="28">
        <f t="shared" si="157"/>
        <v>42387.333333333336</v>
      </c>
      <c r="S1712" t="str">
        <f t="shared" si="161"/>
        <v>music</v>
      </c>
      <c r="T1712" t="str">
        <f t="shared" si="158"/>
        <v>faith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 s="3">
        <v>10000</v>
      </c>
      <c r="E1713" s="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9"/>
        <v>0.105</v>
      </c>
      <c r="P1713" s="3">
        <f t="shared" si="156"/>
        <v>525</v>
      </c>
      <c r="Q1713" s="28">
        <f t="shared" si="160"/>
        <v>41852.437893518516</v>
      </c>
      <c r="R1713" s="28">
        <f t="shared" si="157"/>
        <v>41883.437893518516</v>
      </c>
      <c r="S1713" t="str">
        <f t="shared" si="161"/>
        <v>music</v>
      </c>
      <c r="T1713" t="str">
        <f t="shared" si="158"/>
        <v>faith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 s="3">
        <v>5000</v>
      </c>
      <c r="E1714" s="3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9"/>
        <v>0</v>
      </c>
      <c r="P1714" s="3">
        <f t="shared" si="156"/>
        <v>0</v>
      </c>
      <c r="Q1714" s="28">
        <f t="shared" si="160"/>
        <v>42125.705474537033</v>
      </c>
      <c r="R1714" s="28">
        <f t="shared" si="157"/>
        <v>42185.705474537033</v>
      </c>
      <c r="S1714" t="str">
        <f t="shared" si="161"/>
        <v>music</v>
      </c>
      <c r="T1714" t="str">
        <f t="shared" si="158"/>
        <v>faith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 s="3">
        <v>3000</v>
      </c>
      <c r="E1715" s="3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9"/>
        <v>1.6666666666666666E-2</v>
      </c>
      <c r="P1715" s="3">
        <f t="shared" si="156"/>
        <v>50</v>
      </c>
      <c r="Q1715" s="28">
        <f t="shared" si="160"/>
        <v>41887.592731481483</v>
      </c>
      <c r="R1715" s="28">
        <f t="shared" si="157"/>
        <v>41917.592731481483</v>
      </c>
      <c r="S1715" t="str">
        <f t="shared" si="161"/>
        <v>music</v>
      </c>
      <c r="T1715" t="str">
        <f t="shared" si="158"/>
        <v>faith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 s="3">
        <v>25000</v>
      </c>
      <c r="E1716" s="3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9"/>
        <v>7.868E-2</v>
      </c>
      <c r="P1716" s="3">
        <f t="shared" si="156"/>
        <v>115.70588235294117</v>
      </c>
      <c r="Q1716" s="28">
        <f t="shared" si="160"/>
        <v>42095.710196759253</v>
      </c>
      <c r="R1716" s="28">
        <f t="shared" si="157"/>
        <v>42125.710196759253</v>
      </c>
      <c r="S1716" t="str">
        <f t="shared" si="161"/>
        <v>music</v>
      </c>
      <c r="T1716" t="str">
        <f t="shared" si="158"/>
        <v>faith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 s="3">
        <v>5000</v>
      </c>
      <c r="E1717" s="3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9"/>
        <v>2.2000000000000001E-3</v>
      </c>
      <c r="P1717" s="3">
        <f t="shared" si="156"/>
        <v>5.5</v>
      </c>
      <c r="Q1717" s="28">
        <f t="shared" si="160"/>
        <v>42064.009085648147</v>
      </c>
      <c r="R1717" s="28">
        <f t="shared" si="157"/>
        <v>42093.931944444441</v>
      </c>
      <c r="S1717" t="str">
        <f t="shared" si="161"/>
        <v>music</v>
      </c>
      <c r="T1717" t="str">
        <f t="shared" si="158"/>
        <v>faith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 s="3">
        <v>2000</v>
      </c>
      <c r="E1718" s="3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9"/>
        <v>7.4999999999999997E-2</v>
      </c>
      <c r="P1718" s="3">
        <f t="shared" si="156"/>
        <v>50</v>
      </c>
      <c r="Q1718" s="28">
        <f t="shared" si="160"/>
        <v>42673.369201388887</v>
      </c>
      <c r="R1718" s="28">
        <f t="shared" si="157"/>
        <v>42713.410868055558</v>
      </c>
      <c r="S1718" t="str">
        <f t="shared" si="161"/>
        <v>music</v>
      </c>
      <c r="T1718" t="str">
        <f t="shared" si="158"/>
        <v>faith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 s="3">
        <v>3265</v>
      </c>
      <c r="E1719" s="3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9"/>
        <v>0.42725880551301687</v>
      </c>
      <c r="P1719" s="3">
        <f t="shared" si="156"/>
        <v>34.024390243902438</v>
      </c>
      <c r="Q1719" s="28">
        <f t="shared" si="160"/>
        <v>42460.773587962954</v>
      </c>
      <c r="R1719" s="28">
        <f t="shared" si="157"/>
        <v>42480.958333333336</v>
      </c>
      <c r="S1719" t="str">
        <f t="shared" si="161"/>
        <v>music</v>
      </c>
      <c r="T1719" t="str">
        <f t="shared" si="158"/>
        <v>faith</v>
      </c>
    </row>
    <row r="1720" spans="1:20" x14ac:dyDescent="0.25">
      <c r="A1720">
        <v>1718</v>
      </c>
      <c r="B1720" s="1" t="s">
        <v>1719</v>
      </c>
      <c r="C1720" s="1" t="s">
        <v>5828</v>
      </c>
      <c r="D1720" s="3">
        <v>35000</v>
      </c>
      <c r="E1720" s="3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9"/>
        <v>2.142857142857143E-3</v>
      </c>
      <c r="P1720" s="3">
        <f t="shared" si="156"/>
        <v>37.5</v>
      </c>
      <c r="Q1720" s="28">
        <f t="shared" si="160"/>
        <v>42460.402187499996</v>
      </c>
      <c r="R1720" s="28">
        <f t="shared" si="157"/>
        <v>42503.999305555553</v>
      </c>
      <c r="S1720" t="str">
        <f t="shared" si="161"/>
        <v>music</v>
      </c>
      <c r="T1720" t="str">
        <f t="shared" si="158"/>
        <v>faith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 s="3">
        <v>4000</v>
      </c>
      <c r="E1721" s="3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9"/>
        <v>8.7500000000000008E-3</v>
      </c>
      <c r="P1721" s="3">
        <f t="shared" si="156"/>
        <v>11.666666666666666</v>
      </c>
      <c r="Q1721" s="28">
        <f t="shared" si="160"/>
        <v>41869.326284722221</v>
      </c>
      <c r="R1721" s="28">
        <f t="shared" si="157"/>
        <v>41899.326284722221</v>
      </c>
      <c r="S1721" t="str">
        <f t="shared" si="161"/>
        <v>music</v>
      </c>
      <c r="T1721" t="str">
        <f t="shared" si="158"/>
        <v>faith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 s="3">
        <v>4000</v>
      </c>
      <c r="E1722" s="3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9"/>
        <v>5.6250000000000001E-2</v>
      </c>
      <c r="P1722" s="3">
        <f t="shared" si="156"/>
        <v>28.125</v>
      </c>
      <c r="Q1722" s="28">
        <f t="shared" si="160"/>
        <v>41922.574895833335</v>
      </c>
      <c r="R1722" s="28">
        <f t="shared" si="157"/>
        <v>41952.616562499999</v>
      </c>
      <c r="S1722" t="str">
        <f t="shared" si="161"/>
        <v>music</v>
      </c>
      <c r="T1722" t="str">
        <f t="shared" si="158"/>
        <v>faith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 s="3">
        <v>5000</v>
      </c>
      <c r="E1723" s="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9"/>
        <v>0</v>
      </c>
      <c r="P1723" s="3">
        <f t="shared" si="156"/>
        <v>0</v>
      </c>
      <c r="Q1723" s="28">
        <f t="shared" si="160"/>
        <v>42319.25304398148</v>
      </c>
      <c r="R1723" s="28">
        <f t="shared" si="157"/>
        <v>42349.25304398148</v>
      </c>
      <c r="S1723" t="str">
        <f t="shared" si="161"/>
        <v>music</v>
      </c>
      <c r="T1723" t="str">
        <f t="shared" si="158"/>
        <v>faith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 s="3">
        <v>2880</v>
      </c>
      <c r="E1724" s="3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9"/>
        <v>3.4722222222222224E-4</v>
      </c>
      <c r="P1724" s="3">
        <f t="shared" si="156"/>
        <v>1</v>
      </c>
      <c r="Q1724" s="28">
        <f t="shared" si="160"/>
        <v>42425.752650462957</v>
      </c>
      <c r="R1724" s="28">
        <f t="shared" si="157"/>
        <v>42462.798611111109</v>
      </c>
      <c r="S1724" t="str">
        <f t="shared" si="161"/>
        <v>music</v>
      </c>
      <c r="T1724" t="str">
        <f t="shared" si="158"/>
        <v>faith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 s="3">
        <v>10000</v>
      </c>
      <c r="E1725" s="3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9"/>
        <v>6.5000000000000002E-2</v>
      </c>
      <c r="P1725" s="3">
        <f t="shared" si="156"/>
        <v>216.66666666666666</v>
      </c>
      <c r="Q1725" s="28">
        <f t="shared" si="160"/>
        <v>42129.617071759254</v>
      </c>
      <c r="R1725" s="28">
        <f t="shared" si="157"/>
        <v>42186.041666666664</v>
      </c>
      <c r="S1725" t="str">
        <f t="shared" si="161"/>
        <v>music</v>
      </c>
      <c r="T1725" t="str">
        <f t="shared" si="158"/>
        <v>faith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 s="3">
        <v>6000</v>
      </c>
      <c r="E1726" s="3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9"/>
        <v>5.8333333333333336E-3</v>
      </c>
      <c r="P1726" s="3">
        <f t="shared" si="156"/>
        <v>8.75</v>
      </c>
      <c r="Q1726" s="28">
        <f t="shared" si="160"/>
        <v>41912.724097222221</v>
      </c>
      <c r="R1726" s="28">
        <f t="shared" si="157"/>
        <v>41942.724097222221</v>
      </c>
      <c r="S1726" t="str">
        <f t="shared" si="161"/>
        <v>music</v>
      </c>
      <c r="T1726" t="str">
        <f t="shared" si="158"/>
        <v>faith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 s="3">
        <v>5500</v>
      </c>
      <c r="E1727" s="3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9"/>
        <v>0.10181818181818182</v>
      </c>
      <c r="P1727" s="3">
        <f t="shared" si="156"/>
        <v>62.222222222222221</v>
      </c>
      <c r="Q1727" s="28">
        <f t="shared" si="160"/>
        <v>41845.759826388887</v>
      </c>
      <c r="R1727" s="28">
        <f t="shared" si="157"/>
        <v>41875.759826388887</v>
      </c>
      <c r="S1727" t="str">
        <f t="shared" si="161"/>
        <v>music</v>
      </c>
      <c r="T1727" t="str">
        <f t="shared" si="158"/>
        <v>faith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 s="3">
        <v>6500</v>
      </c>
      <c r="E1728" s="3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9"/>
        <v>0.33784615384615385</v>
      </c>
      <c r="P1728" s="3">
        <f t="shared" si="156"/>
        <v>137.25</v>
      </c>
      <c r="Q1728" s="28">
        <f t="shared" si="160"/>
        <v>41788.711388888885</v>
      </c>
      <c r="R1728" s="28">
        <f t="shared" si="157"/>
        <v>41817.711388888885</v>
      </c>
      <c r="S1728" t="str">
        <f t="shared" si="161"/>
        <v>music</v>
      </c>
      <c r="T1728" t="str">
        <f t="shared" si="158"/>
        <v>faith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 s="3">
        <v>3000</v>
      </c>
      <c r="E1729" s="3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9"/>
        <v>3.3333333333333332E-4</v>
      </c>
      <c r="P1729" s="3">
        <f t="shared" si="156"/>
        <v>1</v>
      </c>
      <c r="Q1729" s="28">
        <f t="shared" si="160"/>
        <v>42044.719641203708</v>
      </c>
      <c r="R1729" s="28">
        <f t="shared" si="157"/>
        <v>42099.249999999993</v>
      </c>
      <c r="S1729" t="str">
        <f t="shared" si="161"/>
        <v>music</v>
      </c>
      <c r="T1729" t="str">
        <f t="shared" si="158"/>
        <v>faith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 s="3">
        <v>1250</v>
      </c>
      <c r="E1730" s="3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9"/>
        <v>0.68400000000000005</v>
      </c>
      <c r="P1730" s="3">
        <f t="shared" si="156"/>
        <v>122.14285714285714</v>
      </c>
      <c r="Q1730" s="28">
        <f t="shared" si="160"/>
        <v>42268.417523148142</v>
      </c>
      <c r="R1730" s="28">
        <f t="shared" si="157"/>
        <v>42298.417523148142</v>
      </c>
      <c r="S1730" t="str">
        <f t="shared" si="161"/>
        <v>music</v>
      </c>
      <c r="T1730" t="str">
        <f t="shared" si="158"/>
        <v>faith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 s="3">
        <v>10000</v>
      </c>
      <c r="E1731" s="3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59"/>
        <v>0</v>
      </c>
      <c r="P1731" s="3">
        <f t="shared" ref="P1731:P1794" si="162">IFERROR(E1731/L1731,0)</f>
        <v>0</v>
      </c>
      <c r="Q1731" s="28">
        <f t="shared" si="160"/>
        <v>42470.843819444439</v>
      </c>
      <c r="R1731" s="28">
        <f t="shared" ref="R1731:R1794" si="163">(I1731/86400)+25569+(-5/24)</f>
        <v>42530.843819444439</v>
      </c>
      <c r="S1731" t="str">
        <f t="shared" si="161"/>
        <v>music</v>
      </c>
      <c r="T1731" t="str">
        <f t="shared" ref="T1731:T1794" si="164">RIGHT(N1731,LEN(N1731)-FIND("/",N1731))</f>
        <v>faith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 s="3">
        <v>3000</v>
      </c>
      <c r="E1732" s="3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ref="O1732:O1795" si="165">E1732/D1732</f>
        <v>0</v>
      </c>
      <c r="P1732" s="3">
        <f t="shared" si="162"/>
        <v>0</v>
      </c>
      <c r="Q1732" s="28">
        <f t="shared" ref="Q1732:Q1795" si="166">(((J1732/60)/60)/24)+DATE(1970,1,1)+(-5/24)</f>
        <v>42271.879432870373</v>
      </c>
      <c r="R1732" s="28">
        <f t="shared" si="163"/>
        <v>42301.879432870366</v>
      </c>
      <c r="S1732" t="str">
        <f t="shared" ref="S1732:S1795" si="167">LEFT(N:N,FIND("/",N1732)-1)</f>
        <v>music</v>
      </c>
      <c r="T1732" t="str">
        <f t="shared" si="164"/>
        <v>faith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 s="3">
        <v>1000</v>
      </c>
      <c r="E1733" s="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5"/>
        <v>0</v>
      </c>
      <c r="P1733" s="3">
        <f t="shared" si="162"/>
        <v>0</v>
      </c>
      <c r="Q1733" s="28">
        <f t="shared" si="166"/>
        <v>42152.698518518511</v>
      </c>
      <c r="R1733" s="28">
        <f t="shared" si="163"/>
        <v>42166.416666666664</v>
      </c>
      <c r="S1733" t="str">
        <f t="shared" si="167"/>
        <v>music</v>
      </c>
      <c r="T1733" t="str">
        <f t="shared" si="164"/>
        <v>faith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 s="3">
        <v>4000</v>
      </c>
      <c r="E1734" s="3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5"/>
        <v>0</v>
      </c>
      <c r="P1734" s="3">
        <f t="shared" si="162"/>
        <v>0</v>
      </c>
      <c r="Q1734" s="28">
        <f t="shared" si="166"/>
        <v>42325.475474537037</v>
      </c>
      <c r="R1734" s="28">
        <f t="shared" si="163"/>
        <v>42384.999999999993</v>
      </c>
      <c r="S1734" t="str">
        <f t="shared" si="167"/>
        <v>music</v>
      </c>
      <c r="T1734" t="str">
        <f t="shared" si="164"/>
        <v>faith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 s="3">
        <v>10000</v>
      </c>
      <c r="E1735" s="3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5"/>
        <v>0</v>
      </c>
      <c r="P1735" s="3">
        <f t="shared" si="162"/>
        <v>0</v>
      </c>
      <c r="Q1735" s="28">
        <f t="shared" si="166"/>
        <v>42614.467291666668</v>
      </c>
      <c r="R1735" s="28">
        <f t="shared" si="163"/>
        <v>42626.687499999993</v>
      </c>
      <c r="S1735" t="str">
        <f t="shared" si="167"/>
        <v>music</v>
      </c>
      <c r="T1735" t="str">
        <f t="shared" si="164"/>
        <v>faith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 s="3">
        <v>4500</v>
      </c>
      <c r="E1736" s="3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5"/>
        <v>2.2222222222222223E-4</v>
      </c>
      <c r="P1736" s="3">
        <f t="shared" si="162"/>
        <v>1</v>
      </c>
      <c r="Q1736" s="28">
        <f t="shared" si="166"/>
        <v>42101.828194444439</v>
      </c>
      <c r="R1736" s="28">
        <f t="shared" si="163"/>
        <v>42131.828194444439</v>
      </c>
      <c r="S1736" t="str">
        <f t="shared" si="167"/>
        <v>music</v>
      </c>
      <c r="T1736" t="str">
        <f t="shared" si="164"/>
        <v>faith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 s="3">
        <v>1000</v>
      </c>
      <c r="E1737" s="3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5"/>
        <v>0.11</v>
      </c>
      <c r="P1737" s="3">
        <f t="shared" si="162"/>
        <v>55</v>
      </c>
      <c r="Q1737" s="28">
        <f t="shared" si="166"/>
        <v>42559.605844907412</v>
      </c>
      <c r="R1737" s="28">
        <f t="shared" si="163"/>
        <v>42589.605844907404</v>
      </c>
      <c r="S1737" t="str">
        <f t="shared" si="167"/>
        <v>music</v>
      </c>
      <c r="T1737" t="str">
        <f t="shared" si="164"/>
        <v>faith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 s="3">
        <v>3000</v>
      </c>
      <c r="E1738" s="3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5"/>
        <v>7.3333333333333332E-3</v>
      </c>
      <c r="P1738" s="3">
        <f t="shared" si="162"/>
        <v>22</v>
      </c>
      <c r="Q1738" s="28">
        <f t="shared" si="166"/>
        <v>42286.65315972222</v>
      </c>
      <c r="R1738" s="28">
        <f t="shared" si="163"/>
        <v>42316.694826388884</v>
      </c>
      <c r="S1738" t="str">
        <f t="shared" si="167"/>
        <v>music</v>
      </c>
      <c r="T1738" t="str">
        <f t="shared" si="164"/>
        <v>faith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 s="3">
        <v>4000</v>
      </c>
      <c r="E1739" s="3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5"/>
        <v>0.21249999999999999</v>
      </c>
      <c r="P1739" s="3">
        <f t="shared" si="162"/>
        <v>56.666666666666664</v>
      </c>
      <c r="Q1739" s="28">
        <f t="shared" si="166"/>
        <v>42175.740648148152</v>
      </c>
      <c r="R1739" s="28">
        <f t="shared" si="163"/>
        <v>42205.740648148145</v>
      </c>
      <c r="S1739" t="str">
        <f t="shared" si="167"/>
        <v>music</v>
      </c>
      <c r="T1739" t="str">
        <f t="shared" si="164"/>
        <v>faith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 s="3">
        <v>5000</v>
      </c>
      <c r="E1740" s="3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5"/>
        <v>4.0000000000000001E-3</v>
      </c>
      <c r="P1740" s="3">
        <f t="shared" si="162"/>
        <v>20</v>
      </c>
      <c r="Q1740" s="28">
        <f t="shared" si="166"/>
        <v>41884.665995370371</v>
      </c>
      <c r="R1740" s="28">
        <f t="shared" si="163"/>
        <v>41914.665995370371</v>
      </c>
      <c r="S1740" t="str">
        <f t="shared" si="167"/>
        <v>music</v>
      </c>
      <c r="T1740" t="str">
        <f t="shared" si="164"/>
        <v>faith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 s="3">
        <v>1000</v>
      </c>
      <c r="E1741" s="3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5"/>
        <v>1E-3</v>
      </c>
      <c r="P1741" s="3">
        <f t="shared" si="162"/>
        <v>1</v>
      </c>
      <c r="Q1741" s="28">
        <f t="shared" si="166"/>
        <v>42435.665879629632</v>
      </c>
      <c r="R1741" s="28">
        <f t="shared" si="163"/>
        <v>42494.624212962961</v>
      </c>
      <c r="S1741" t="str">
        <f t="shared" si="167"/>
        <v>music</v>
      </c>
      <c r="T1741" t="str">
        <f t="shared" si="164"/>
        <v>faith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 s="3">
        <v>3000</v>
      </c>
      <c r="E1742" s="3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5"/>
        <v>0</v>
      </c>
      <c r="P1742" s="3">
        <f t="shared" si="162"/>
        <v>0</v>
      </c>
      <c r="Q1742" s="28">
        <f t="shared" si="166"/>
        <v>42171.60905092593</v>
      </c>
      <c r="R1742" s="28">
        <f t="shared" si="163"/>
        <v>42201.609050925923</v>
      </c>
      <c r="S1742" t="str">
        <f t="shared" si="167"/>
        <v>music</v>
      </c>
      <c r="T1742" t="str">
        <f t="shared" si="164"/>
        <v>faith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 s="3">
        <v>1200</v>
      </c>
      <c r="E1743" s="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5"/>
        <v>1.1083333333333334</v>
      </c>
      <c r="P1743" s="3">
        <f t="shared" si="162"/>
        <v>25.576923076923077</v>
      </c>
      <c r="Q1743" s="28">
        <f t="shared" si="166"/>
        <v>42120.419803240737</v>
      </c>
      <c r="R1743" s="28">
        <f t="shared" si="163"/>
        <v>42165.419803240737</v>
      </c>
      <c r="S1743" t="str">
        <f t="shared" si="167"/>
        <v>photography</v>
      </c>
      <c r="T1743" t="str">
        <f t="shared" si="164"/>
        <v>photobooks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 s="3">
        <v>2000</v>
      </c>
      <c r="E1744" s="3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5"/>
        <v>1.0874999999999999</v>
      </c>
      <c r="P1744" s="3">
        <f t="shared" si="162"/>
        <v>63.970588235294116</v>
      </c>
      <c r="Q1744" s="28">
        <f t="shared" si="166"/>
        <v>42710.668634259251</v>
      </c>
      <c r="R1744" s="28">
        <f t="shared" si="163"/>
        <v>42742.666666666664</v>
      </c>
      <c r="S1744" t="str">
        <f t="shared" si="167"/>
        <v>photography</v>
      </c>
      <c r="T1744" t="str">
        <f t="shared" si="164"/>
        <v>photobooks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 s="3">
        <v>6000</v>
      </c>
      <c r="E1745" s="3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5"/>
        <v>1.0041666666666667</v>
      </c>
      <c r="P1745" s="3">
        <f t="shared" si="162"/>
        <v>89.925373134328353</v>
      </c>
      <c r="Q1745" s="28">
        <f t="shared" si="166"/>
        <v>42586.717303240737</v>
      </c>
      <c r="R1745" s="28">
        <f t="shared" si="163"/>
        <v>42608.957638888889</v>
      </c>
      <c r="S1745" t="str">
        <f t="shared" si="167"/>
        <v>photography</v>
      </c>
      <c r="T1745" t="str">
        <f t="shared" si="164"/>
        <v>photobooks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 s="3">
        <v>5500</v>
      </c>
      <c r="E1746" s="3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5"/>
        <v>1.1845454545454546</v>
      </c>
      <c r="P1746" s="3">
        <f t="shared" si="162"/>
        <v>93.071428571428569</v>
      </c>
      <c r="Q1746" s="28">
        <f t="shared" si="166"/>
        <v>42026.396724537037</v>
      </c>
      <c r="R1746" s="28">
        <f t="shared" si="163"/>
        <v>42071.355057870365</v>
      </c>
      <c r="S1746" t="str">
        <f t="shared" si="167"/>
        <v>photography</v>
      </c>
      <c r="T1746" t="str">
        <f t="shared" si="164"/>
        <v>photobooks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 s="3">
        <v>7000</v>
      </c>
      <c r="E1747" s="3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5"/>
        <v>1.1401428571428571</v>
      </c>
      <c r="P1747" s="3">
        <f t="shared" si="162"/>
        <v>89.674157303370791</v>
      </c>
      <c r="Q1747" s="28">
        <f t="shared" si="166"/>
        <v>42690.051365740735</v>
      </c>
      <c r="R1747" s="28">
        <f t="shared" si="163"/>
        <v>42725.874999999993</v>
      </c>
      <c r="S1747" t="str">
        <f t="shared" si="167"/>
        <v>photography</v>
      </c>
      <c r="T1747" t="str">
        <f t="shared" si="164"/>
        <v>photobooks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 s="3">
        <v>15000</v>
      </c>
      <c r="E1748" s="3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5"/>
        <v>1.4810000000000001</v>
      </c>
      <c r="P1748" s="3">
        <f t="shared" si="162"/>
        <v>207.61682242990653</v>
      </c>
      <c r="Q1748" s="28">
        <f t="shared" si="166"/>
        <v>42667.968368055554</v>
      </c>
      <c r="R1748" s="28">
        <f t="shared" si="163"/>
        <v>42697.874999999993</v>
      </c>
      <c r="S1748" t="str">
        <f t="shared" si="167"/>
        <v>photography</v>
      </c>
      <c r="T1748" t="str">
        <f t="shared" si="164"/>
        <v>photobooks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 s="3">
        <v>9000</v>
      </c>
      <c r="E1749" s="3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5"/>
        <v>1.0495555555555556</v>
      </c>
      <c r="P1749" s="3">
        <f t="shared" si="162"/>
        <v>59.408805031446541</v>
      </c>
      <c r="Q1749" s="28">
        <f t="shared" si="166"/>
        <v>42292.227199074077</v>
      </c>
      <c r="R1749" s="28">
        <f t="shared" si="163"/>
        <v>42321.416666666664</v>
      </c>
      <c r="S1749" t="str">
        <f t="shared" si="167"/>
        <v>photography</v>
      </c>
      <c r="T1749" t="str">
        <f t="shared" si="164"/>
        <v>photobooks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 s="3">
        <v>50000</v>
      </c>
      <c r="E1750" s="3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5"/>
        <v>1.29948</v>
      </c>
      <c r="P1750" s="3">
        <f t="shared" si="162"/>
        <v>358.97237569060775</v>
      </c>
      <c r="Q1750" s="28">
        <f t="shared" si="166"/>
        <v>42219.742395833331</v>
      </c>
      <c r="R1750" s="28">
        <f t="shared" si="163"/>
        <v>42249.742395833331</v>
      </c>
      <c r="S1750" t="str">
        <f t="shared" si="167"/>
        <v>photography</v>
      </c>
      <c r="T1750" t="str">
        <f t="shared" si="164"/>
        <v>photobooks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 s="3">
        <v>10050</v>
      </c>
      <c r="E1751" s="3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5"/>
        <v>1.2348756218905472</v>
      </c>
      <c r="P1751" s="3">
        <f t="shared" si="162"/>
        <v>94.736641221374043</v>
      </c>
      <c r="Q1751" s="28">
        <f t="shared" si="166"/>
        <v>42758.767604166664</v>
      </c>
      <c r="R1751" s="28">
        <f t="shared" si="163"/>
        <v>42795.583333333336</v>
      </c>
      <c r="S1751" t="str">
        <f t="shared" si="167"/>
        <v>photography</v>
      </c>
      <c r="T1751" t="str">
        <f t="shared" si="164"/>
        <v>photobooks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 s="3">
        <v>5000</v>
      </c>
      <c r="E1752" s="3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5"/>
        <v>2.0162</v>
      </c>
      <c r="P1752" s="3">
        <f t="shared" si="162"/>
        <v>80.647999999999996</v>
      </c>
      <c r="Q1752" s="28">
        <f t="shared" si="166"/>
        <v>42454.628518518519</v>
      </c>
      <c r="R1752" s="28">
        <f t="shared" si="163"/>
        <v>42479.628518518519</v>
      </c>
      <c r="S1752" t="str">
        <f t="shared" si="167"/>
        <v>photography</v>
      </c>
      <c r="T1752" t="str">
        <f t="shared" si="164"/>
        <v>photobooks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 s="3">
        <v>10000</v>
      </c>
      <c r="E1753" s="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5"/>
        <v>1.0289999999999999</v>
      </c>
      <c r="P1753" s="3">
        <f t="shared" si="162"/>
        <v>168.68852459016392</v>
      </c>
      <c r="Q1753" s="28">
        <f t="shared" si="166"/>
        <v>42052.573182870365</v>
      </c>
      <c r="R1753" s="28">
        <f t="shared" si="163"/>
        <v>42082.5315162037</v>
      </c>
      <c r="S1753" t="str">
        <f t="shared" si="167"/>
        <v>photography</v>
      </c>
      <c r="T1753" t="str">
        <f t="shared" si="164"/>
        <v>photobooks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 s="3">
        <v>1200</v>
      </c>
      <c r="E1754" s="3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5"/>
        <v>2.6016666666666666</v>
      </c>
      <c r="P1754" s="3">
        <f t="shared" si="162"/>
        <v>34.68888888888889</v>
      </c>
      <c r="Q1754" s="28">
        <f t="shared" si="166"/>
        <v>42627.044930555552</v>
      </c>
      <c r="R1754" s="28">
        <f t="shared" si="163"/>
        <v>42657.044930555552</v>
      </c>
      <c r="S1754" t="str">
        <f t="shared" si="167"/>
        <v>photography</v>
      </c>
      <c r="T1754" t="str">
        <f t="shared" si="164"/>
        <v>photobooks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 s="3">
        <v>15000</v>
      </c>
      <c r="E1755" s="3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5"/>
        <v>1.08</v>
      </c>
      <c r="P1755" s="3">
        <f t="shared" si="162"/>
        <v>462.85714285714283</v>
      </c>
      <c r="Q1755" s="28">
        <f t="shared" si="166"/>
        <v>42420.541296296295</v>
      </c>
      <c r="R1755" s="28">
        <f t="shared" si="163"/>
        <v>42450.499629629623</v>
      </c>
      <c r="S1755" t="str">
        <f t="shared" si="167"/>
        <v>photography</v>
      </c>
      <c r="T1755" t="str">
        <f t="shared" si="164"/>
        <v>photobooks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 s="3">
        <v>8500</v>
      </c>
      <c r="E1756" s="3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5"/>
        <v>1.1052941176470588</v>
      </c>
      <c r="P1756" s="3">
        <f t="shared" si="162"/>
        <v>104.38888888888889</v>
      </c>
      <c r="Q1756" s="28">
        <f t="shared" si="166"/>
        <v>42067.668437499997</v>
      </c>
      <c r="R1756" s="28">
        <f t="shared" si="163"/>
        <v>42097.626770833333</v>
      </c>
      <c r="S1756" t="str">
        <f t="shared" si="167"/>
        <v>photography</v>
      </c>
      <c r="T1756" t="str">
        <f t="shared" si="164"/>
        <v>photobooks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 s="3">
        <v>25</v>
      </c>
      <c r="E1757" s="3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5"/>
        <v>1.2</v>
      </c>
      <c r="P1757" s="3">
        <f t="shared" si="162"/>
        <v>7.5</v>
      </c>
      <c r="Q1757" s="28">
        <f t="shared" si="166"/>
        <v>42252.580567129626</v>
      </c>
      <c r="R1757" s="28">
        <f t="shared" si="163"/>
        <v>42282.580567129626</v>
      </c>
      <c r="S1757" t="str">
        <f t="shared" si="167"/>
        <v>photography</v>
      </c>
      <c r="T1757" t="str">
        <f t="shared" si="164"/>
        <v>photobooks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 s="3">
        <v>5500</v>
      </c>
      <c r="E1758" s="3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5"/>
        <v>1.0282909090909091</v>
      </c>
      <c r="P1758" s="3">
        <f t="shared" si="162"/>
        <v>47.13</v>
      </c>
      <c r="Q1758" s="28">
        <f t="shared" si="166"/>
        <v>42570.959131944437</v>
      </c>
      <c r="R1758" s="28">
        <f t="shared" si="163"/>
        <v>42610.959131944437</v>
      </c>
      <c r="S1758" t="str">
        <f t="shared" si="167"/>
        <v>photography</v>
      </c>
      <c r="T1758" t="str">
        <f t="shared" si="164"/>
        <v>photobooks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 s="3">
        <v>5000</v>
      </c>
      <c r="E1759" s="3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5"/>
        <v>1.1599999999999999</v>
      </c>
      <c r="P1759" s="3">
        <f t="shared" si="162"/>
        <v>414.28571428571428</v>
      </c>
      <c r="Q1759" s="28">
        <f t="shared" si="166"/>
        <v>42733.619016203702</v>
      </c>
      <c r="R1759" s="28">
        <f t="shared" si="163"/>
        <v>42763.603472222218</v>
      </c>
      <c r="S1759" t="str">
        <f t="shared" si="167"/>
        <v>photography</v>
      </c>
      <c r="T1759" t="str">
        <f t="shared" si="164"/>
        <v>photobooks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 s="3">
        <v>1000</v>
      </c>
      <c r="E1760" s="3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5"/>
        <v>1.147</v>
      </c>
      <c r="P1760" s="3">
        <f t="shared" si="162"/>
        <v>42.481481481481481</v>
      </c>
      <c r="Q1760" s="28">
        <f t="shared" si="166"/>
        <v>42505.74759259259</v>
      </c>
      <c r="R1760" s="28">
        <f t="shared" si="163"/>
        <v>42565.74759259259</v>
      </c>
      <c r="S1760" t="str">
        <f t="shared" si="167"/>
        <v>photography</v>
      </c>
      <c r="T1760" t="str">
        <f t="shared" si="164"/>
        <v>photobooks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 s="3">
        <v>5000</v>
      </c>
      <c r="E1761" s="3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5"/>
        <v>1.0660000000000001</v>
      </c>
      <c r="P1761" s="3">
        <f t="shared" si="162"/>
        <v>108.77551020408163</v>
      </c>
      <c r="Q1761" s="28">
        <f t="shared" si="166"/>
        <v>42068.620706018519</v>
      </c>
      <c r="R1761" s="28">
        <f t="shared" si="163"/>
        <v>42088.579039351847</v>
      </c>
      <c r="S1761" t="str">
        <f t="shared" si="167"/>
        <v>photography</v>
      </c>
      <c r="T1761" t="str">
        <f t="shared" si="164"/>
        <v>photobooks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 s="3">
        <v>5000</v>
      </c>
      <c r="E1762" s="3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5"/>
        <v>1.6544000000000001</v>
      </c>
      <c r="P1762" s="3">
        <f t="shared" si="162"/>
        <v>81.098039215686271</v>
      </c>
      <c r="Q1762" s="28">
        <f t="shared" si="166"/>
        <v>42405.464270833334</v>
      </c>
      <c r="R1762" s="28">
        <f t="shared" si="163"/>
        <v>42425.464270833334</v>
      </c>
      <c r="S1762" t="str">
        <f t="shared" si="167"/>
        <v>photography</v>
      </c>
      <c r="T1762" t="str">
        <f t="shared" si="164"/>
        <v>photobooks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 s="3">
        <v>100</v>
      </c>
      <c r="E1763" s="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5"/>
        <v>1.55</v>
      </c>
      <c r="P1763" s="3">
        <f t="shared" si="162"/>
        <v>51.666666666666664</v>
      </c>
      <c r="Q1763" s="28">
        <f t="shared" si="166"/>
        <v>42209.359490740739</v>
      </c>
      <c r="R1763" s="28">
        <f t="shared" si="163"/>
        <v>42259.359490740739</v>
      </c>
      <c r="S1763" t="str">
        <f t="shared" si="167"/>
        <v>photography</v>
      </c>
      <c r="T1763" t="str">
        <f t="shared" si="164"/>
        <v>photobooks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 s="3">
        <v>100</v>
      </c>
      <c r="E1764" s="3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5"/>
        <v>8.85</v>
      </c>
      <c r="P1764" s="3">
        <f t="shared" si="162"/>
        <v>35.4</v>
      </c>
      <c r="Q1764" s="28">
        <f t="shared" si="166"/>
        <v>42410.773668981477</v>
      </c>
      <c r="R1764" s="28">
        <f t="shared" si="163"/>
        <v>42440.773668981477</v>
      </c>
      <c r="S1764" t="str">
        <f t="shared" si="167"/>
        <v>photography</v>
      </c>
      <c r="T1764" t="str">
        <f t="shared" si="164"/>
        <v>photobooks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 s="3">
        <v>12000</v>
      </c>
      <c r="E1765" s="3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5"/>
        <v>1.0190833333333333</v>
      </c>
      <c r="P1765" s="3">
        <f t="shared" si="162"/>
        <v>103.63559322033899</v>
      </c>
      <c r="Q1765" s="28">
        <f t="shared" si="166"/>
        <v>42636.660185185181</v>
      </c>
      <c r="R1765" s="28">
        <f t="shared" si="163"/>
        <v>42666.660185185181</v>
      </c>
      <c r="S1765" t="str">
        <f t="shared" si="167"/>
        <v>photography</v>
      </c>
      <c r="T1765" t="str">
        <f t="shared" si="164"/>
        <v>photobooks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 s="3">
        <v>11000</v>
      </c>
      <c r="E1766" s="3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5"/>
        <v>0.19600000000000001</v>
      </c>
      <c r="P1766" s="3">
        <f t="shared" si="162"/>
        <v>55.282051282051285</v>
      </c>
      <c r="Q1766" s="28">
        <f t="shared" si="166"/>
        <v>41825.27753472222</v>
      </c>
      <c r="R1766" s="28">
        <f t="shared" si="163"/>
        <v>41854.27753472222</v>
      </c>
      <c r="S1766" t="str">
        <f t="shared" si="167"/>
        <v>photography</v>
      </c>
      <c r="T1766" t="str">
        <f t="shared" si="164"/>
        <v>photobooks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 s="3">
        <v>12500</v>
      </c>
      <c r="E1767" s="3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5"/>
        <v>0.59467839999999994</v>
      </c>
      <c r="P1767" s="3">
        <f t="shared" si="162"/>
        <v>72.16970873786407</v>
      </c>
      <c r="Q1767" s="28">
        <f t="shared" si="166"/>
        <v>41834.772129629629</v>
      </c>
      <c r="R1767" s="28">
        <f t="shared" si="163"/>
        <v>41864.772129629629</v>
      </c>
      <c r="S1767" t="str">
        <f t="shared" si="167"/>
        <v>photography</v>
      </c>
      <c r="T1767" t="str">
        <f t="shared" si="164"/>
        <v>photobooks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 s="3">
        <v>1500</v>
      </c>
      <c r="E1768" s="3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5"/>
        <v>0</v>
      </c>
      <c r="P1768" s="3">
        <f t="shared" si="162"/>
        <v>0</v>
      </c>
      <c r="Q1768" s="28">
        <f t="shared" si="166"/>
        <v>41855.65148148148</v>
      </c>
      <c r="R1768" s="28">
        <f t="shared" si="163"/>
        <v>41876.65148148148</v>
      </c>
      <c r="S1768" t="str">
        <f t="shared" si="167"/>
        <v>photography</v>
      </c>
      <c r="T1768" t="str">
        <f t="shared" si="164"/>
        <v>photobooks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 s="3">
        <v>5000</v>
      </c>
      <c r="E1769" s="3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5"/>
        <v>0.4572</v>
      </c>
      <c r="P1769" s="3">
        <f t="shared" si="162"/>
        <v>58.615384615384613</v>
      </c>
      <c r="Q1769" s="28">
        <f t="shared" si="166"/>
        <v>41824.450046296297</v>
      </c>
      <c r="R1769" s="28">
        <f t="shared" si="163"/>
        <v>41854.450046296297</v>
      </c>
      <c r="S1769" t="str">
        <f t="shared" si="167"/>
        <v>photography</v>
      </c>
      <c r="T1769" t="str">
        <f t="shared" si="164"/>
        <v>photobooks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 s="3">
        <v>5000</v>
      </c>
      <c r="E1770" s="3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5"/>
        <v>3.7400000000000003E-2</v>
      </c>
      <c r="P1770" s="3">
        <f t="shared" si="162"/>
        <v>12.466666666666667</v>
      </c>
      <c r="Q1770" s="28">
        <f t="shared" si="166"/>
        <v>41849.352361111109</v>
      </c>
      <c r="R1770" s="28">
        <f t="shared" si="163"/>
        <v>41909.352361111109</v>
      </c>
      <c r="S1770" t="str">
        <f t="shared" si="167"/>
        <v>photography</v>
      </c>
      <c r="T1770" t="str">
        <f t="shared" si="164"/>
        <v>photobooks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 s="3">
        <v>40000</v>
      </c>
      <c r="E1771" s="3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5"/>
        <v>2.7025E-2</v>
      </c>
      <c r="P1771" s="3">
        <f t="shared" si="162"/>
        <v>49.136363636363633</v>
      </c>
      <c r="Q1771" s="28">
        <f t="shared" si="166"/>
        <v>41987.610636574071</v>
      </c>
      <c r="R1771" s="28">
        <f t="shared" si="163"/>
        <v>42017.610636574071</v>
      </c>
      <c r="S1771" t="str">
        <f t="shared" si="167"/>
        <v>photography</v>
      </c>
      <c r="T1771" t="str">
        <f t="shared" si="164"/>
        <v>photobooks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 s="3">
        <v>24500</v>
      </c>
      <c r="E1772" s="3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5"/>
        <v>0.56514285714285717</v>
      </c>
      <c r="P1772" s="3">
        <f t="shared" si="162"/>
        <v>150.5</v>
      </c>
      <c r="Q1772" s="28">
        <f t="shared" si="166"/>
        <v>41891.571689814817</v>
      </c>
      <c r="R1772" s="28">
        <f t="shared" si="163"/>
        <v>41926.571689814817</v>
      </c>
      <c r="S1772" t="str">
        <f t="shared" si="167"/>
        <v>photography</v>
      </c>
      <c r="T1772" t="str">
        <f t="shared" si="164"/>
        <v>photobooks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 s="3">
        <v>4200</v>
      </c>
      <c r="E1773" s="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5"/>
        <v>0.21309523809523809</v>
      </c>
      <c r="P1773" s="3">
        <f t="shared" si="162"/>
        <v>35.799999999999997</v>
      </c>
      <c r="Q1773" s="28">
        <f t="shared" si="166"/>
        <v>41905.771296296298</v>
      </c>
      <c r="R1773" s="28">
        <f t="shared" si="163"/>
        <v>41935.771296296291</v>
      </c>
      <c r="S1773" t="str">
        <f t="shared" si="167"/>
        <v>photography</v>
      </c>
      <c r="T1773" t="str">
        <f t="shared" si="164"/>
        <v>photobooks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 s="3">
        <v>5500</v>
      </c>
      <c r="E1774" s="3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5"/>
        <v>0.156</v>
      </c>
      <c r="P1774" s="3">
        <f t="shared" si="162"/>
        <v>45.157894736842103</v>
      </c>
      <c r="Q1774" s="28">
        <f t="shared" si="166"/>
        <v>41766.509675925925</v>
      </c>
      <c r="R1774" s="28">
        <f t="shared" si="163"/>
        <v>41826.509675925925</v>
      </c>
      <c r="S1774" t="str">
        <f t="shared" si="167"/>
        <v>photography</v>
      </c>
      <c r="T1774" t="str">
        <f t="shared" si="164"/>
        <v>photobooks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 s="3">
        <v>30000</v>
      </c>
      <c r="E1775" s="3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5"/>
        <v>6.2566666666666673E-2</v>
      </c>
      <c r="P1775" s="3">
        <f t="shared" si="162"/>
        <v>98.78947368421052</v>
      </c>
      <c r="Q1775" s="28">
        <f t="shared" si="166"/>
        <v>41978.552060185182</v>
      </c>
      <c r="R1775" s="28">
        <f t="shared" si="163"/>
        <v>42023.552060185182</v>
      </c>
      <c r="S1775" t="str">
        <f t="shared" si="167"/>
        <v>photography</v>
      </c>
      <c r="T1775" t="str">
        <f t="shared" si="164"/>
        <v>photobooks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 s="3">
        <v>2500</v>
      </c>
      <c r="E1776" s="3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5"/>
        <v>0.4592</v>
      </c>
      <c r="P1776" s="3">
        <f t="shared" si="162"/>
        <v>88.307692307692307</v>
      </c>
      <c r="Q1776" s="28">
        <f t="shared" si="166"/>
        <v>41930.010324074072</v>
      </c>
      <c r="R1776" s="28">
        <f t="shared" si="163"/>
        <v>41972.415972222218</v>
      </c>
      <c r="S1776" t="str">
        <f t="shared" si="167"/>
        <v>photography</v>
      </c>
      <c r="T1776" t="str">
        <f t="shared" si="164"/>
        <v>photobooks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 s="3">
        <v>32500</v>
      </c>
      <c r="E1777" s="3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5"/>
        <v>0.65101538461538466</v>
      </c>
      <c r="P1777" s="3">
        <f t="shared" si="162"/>
        <v>170.62903225806451</v>
      </c>
      <c r="Q1777" s="28">
        <f t="shared" si="166"/>
        <v>41891.768055555556</v>
      </c>
      <c r="R1777" s="28">
        <f t="shared" si="163"/>
        <v>41936.768055555549</v>
      </c>
      <c r="S1777" t="str">
        <f t="shared" si="167"/>
        <v>photography</v>
      </c>
      <c r="T1777" t="str">
        <f t="shared" si="164"/>
        <v>photobooks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 s="3">
        <v>5000</v>
      </c>
      <c r="E1778" s="3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5"/>
        <v>6.7000000000000004E-2</v>
      </c>
      <c r="P1778" s="3">
        <f t="shared" si="162"/>
        <v>83.75</v>
      </c>
      <c r="Q1778" s="28">
        <f t="shared" si="166"/>
        <v>41905.748506944445</v>
      </c>
      <c r="R1778" s="28">
        <f t="shared" si="163"/>
        <v>41941.748506944445</v>
      </c>
      <c r="S1778" t="str">
        <f t="shared" si="167"/>
        <v>photography</v>
      </c>
      <c r="T1778" t="str">
        <f t="shared" si="164"/>
        <v>photobooks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 s="3">
        <v>4800</v>
      </c>
      <c r="E1779" s="3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5"/>
        <v>0.135625</v>
      </c>
      <c r="P1779" s="3">
        <f t="shared" si="162"/>
        <v>65.099999999999994</v>
      </c>
      <c r="Q1779" s="28">
        <f t="shared" si="166"/>
        <v>42025.14876157407</v>
      </c>
      <c r="R1779" s="28">
        <f t="shared" si="163"/>
        <v>42055.14876157407</v>
      </c>
      <c r="S1779" t="str">
        <f t="shared" si="167"/>
        <v>photography</v>
      </c>
      <c r="T1779" t="str">
        <f t="shared" si="164"/>
        <v>photobooks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 s="3">
        <v>50000</v>
      </c>
      <c r="E1780" s="3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5"/>
        <v>1.9900000000000001E-2</v>
      </c>
      <c r="P1780" s="3">
        <f t="shared" si="162"/>
        <v>66.333333333333329</v>
      </c>
      <c r="Q1780" s="28">
        <f t="shared" si="166"/>
        <v>42045.655034722215</v>
      </c>
      <c r="R1780" s="28">
        <f t="shared" si="163"/>
        <v>42090.613368055558</v>
      </c>
      <c r="S1780" t="str">
        <f t="shared" si="167"/>
        <v>photography</v>
      </c>
      <c r="T1780" t="str">
        <f t="shared" si="164"/>
        <v>photobooks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 s="3">
        <v>11000</v>
      </c>
      <c r="E1781" s="3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5"/>
        <v>0.36236363636363639</v>
      </c>
      <c r="P1781" s="3">
        <f t="shared" si="162"/>
        <v>104.89473684210526</v>
      </c>
      <c r="Q1781" s="28">
        <f t="shared" si="166"/>
        <v>42585.483564814807</v>
      </c>
      <c r="R1781" s="28">
        <f t="shared" si="163"/>
        <v>42615.483564814807</v>
      </c>
      <c r="S1781" t="str">
        <f t="shared" si="167"/>
        <v>photography</v>
      </c>
      <c r="T1781" t="str">
        <f t="shared" si="164"/>
        <v>photobooks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 s="3">
        <v>30000</v>
      </c>
      <c r="E1782" s="3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5"/>
        <v>0.39743333333333336</v>
      </c>
      <c r="P1782" s="3">
        <f t="shared" si="162"/>
        <v>78.440789473684205</v>
      </c>
      <c r="Q1782" s="28">
        <f t="shared" si="166"/>
        <v>42493.392476851855</v>
      </c>
      <c r="R1782" s="28">
        <f t="shared" si="163"/>
        <v>42553.392476851848</v>
      </c>
      <c r="S1782" t="str">
        <f t="shared" si="167"/>
        <v>photography</v>
      </c>
      <c r="T1782" t="str">
        <f t="shared" si="164"/>
        <v>photobooks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 s="3">
        <v>5500</v>
      </c>
      <c r="E1783" s="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5"/>
        <v>0.25763636363636366</v>
      </c>
      <c r="P1783" s="3">
        <f t="shared" si="162"/>
        <v>59.041666666666664</v>
      </c>
      <c r="Q1783" s="28">
        <f t="shared" si="166"/>
        <v>42597.409085648142</v>
      </c>
      <c r="R1783" s="28">
        <f t="shared" si="163"/>
        <v>42628.409085648142</v>
      </c>
      <c r="S1783" t="str">
        <f t="shared" si="167"/>
        <v>photography</v>
      </c>
      <c r="T1783" t="str">
        <f t="shared" si="164"/>
        <v>photobooks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 s="3">
        <v>35000</v>
      </c>
      <c r="E1784" s="3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5"/>
        <v>0.15491428571428573</v>
      </c>
      <c r="P1784" s="3">
        <f t="shared" si="162"/>
        <v>71.34210526315789</v>
      </c>
      <c r="Q1784" s="28">
        <f t="shared" si="166"/>
        <v>42388.366770833331</v>
      </c>
      <c r="R1784" s="28">
        <f t="shared" si="163"/>
        <v>42421.366770833331</v>
      </c>
      <c r="S1784" t="str">
        <f t="shared" si="167"/>
        <v>photography</v>
      </c>
      <c r="T1784" t="str">
        <f t="shared" si="164"/>
        <v>photobooks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 s="3">
        <v>40000</v>
      </c>
      <c r="E1785" s="3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5"/>
        <v>0.236925</v>
      </c>
      <c r="P1785" s="3">
        <f t="shared" si="162"/>
        <v>51.227027027027027</v>
      </c>
      <c r="Q1785" s="28">
        <f t="shared" si="166"/>
        <v>42115.741643518515</v>
      </c>
      <c r="R1785" s="28">
        <f t="shared" si="163"/>
        <v>42145.741643518515</v>
      </c>
      <c r="S1785" t="str">
        <f t="shared" si="167"/>
        <v>photography</v>
      </c>
      <c r="T1785" t="str">
        <f t="shared" si="164"/>
        <v>photobooks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 s="3">
        <v>5000</v>
      </c>
      <c r="E1786" s="3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5"/>
        <v>0.39760000000000001</v>
      </c>
      <c r="P1786" s="3">
        <f t="shared" si="162"/>
        <v>60.242424242424242</v>
      </c>
      <c r="Q1786" s="28">
        <f t="shared" si="166"/>
        <v>42003.447222222218</v>
      </c>
      <c r="R1786" s="28">
        <f t="shared" si="163"/>
        <v>42034.934027777774</v>
      </c>
      <c r="S1786" t="str">
        <f t="shared" si="167"/>
        <v>photography</v>
      </c>
      <c r="T1786" t="str">
        <f t="shared" si="164"/>
        <v>photobooks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 s="3">
        <v>24000</v>
      </c>
      <c r="E1787" s="3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5"/>
        <v>0.20220833333333332</v>
      </c>
      <c r="P1787" s="3">
        <f t="shared" si="162"/>
        <v>44.935185185185183</v>
      </c>
      <c r="Q1787" s="28">
        <f t="shared" si="166"/>
        <v>41896.926562499997</v>
      </c>
      <c r="R1787" s="28">
        <f t="shared" si="163"/>
        <v>41927.791666666664</v>
      </c>
      <c r="S1787" t="str">
        <f t="shared" si="167"/>
        <v>photography</v>
      </c>
      <c r="T1787" t="str">
        <f t="shared" si="164"/>
        <v>photobooks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 s="3">
        <v>1900</v>
      </c>
      <c r="E1788" s="3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5"/>
        <v>0.47631578947368419</v>
      </c>
      <c r="P1788" s="3">
        <f t="shared" si="162"/>
        <v>31.206896551724139</v>
      </c>
      <c r="Q1788" s="28">
        <f t="shared" si="166"/>
        <v>41958.342326388891</v>
      </c>
      <c r="R1788" s="28">
        <f t="shared" si="163"/>
        <v>41988.342326388891</v>
      </c>
      <c r="S1788" t="str">
        <f t="shared" si="167"/>
        <v>photography</v>
      </c>
      <c r="T1788" t="str">
        <f t="shared" si="164"/>
        <v>photobooks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 s="3">
        <v>10000</v>
      </c>
      <c r="E1789" s="3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5"/>
        <v>0.15329999999999999</v>
      </c>
      <c r="P1789" s="3">
        <f t="shared" si="162"/>
        <v>63.875</v>
      </c>
      <c r="Q1789" s="28">
        <f t="shared" si="166"/>
        <v>42068.447187499994</v>
      </c>
      <c r="R1789" s="28">
        <f t="shared" si="163"/>
        <v>42098.40552083333</v>
      </c>
      <c r="S1789" t="str">
        <f t="shared" si="167"/>
        <v>photography</v>
      </c>
      <c r="T1789" t="str">
        <f t="shared" si="164"/>
        <v>photobooks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 s="3">
        <v>5500</v>
      </c>
      <c r="E1790" s="3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5"/>
        <v>1.3818181818181818E-2</v>
      </c>
      <c r="P1790" s="3">
        <f t="shared" si="162"/>
        <v>19</v>
      </c>
      <c r="Q1790" s="28">
        <f t="shared" si="166"/>
        <v>41913.740069444444</v>
      </c>
      <c r="R1790" s="28">
        <f t="shared" si="163"/>
        <v>41943.740069444444</v>
      </c>
      <c r="S1790" t="str">
        <f t="shared" si="167"/>
        <v>photography</v>
      </c>
      <c r="T1790" t="str">
        <f t="shared" si="164"/>
        <v>photobooks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 s="3">
        <v>8000</v>
      </c>
      <c r="E1791" s="3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5"/>
        <v>5.0000000000000001E-3</v>
      </c>
      <c r="P1791" s="3">
        <f t="shared" si="162"/>
        <v>10</v>
      </c>
      <c r="Q1791" s="28">
        <f t="shared" si="166"/>
        <v>41956.041701388887</v>
      </c>
      <c r="R1791" s="28">
        <f t="shared" si="163"/>
        <v>42016.041701388887</v>
      </c>
      <c r="S1791" t="str">
        <f t="shared" si="167"/>
        <v>photography</v>
      </c>
      <c r="T1791" t="str">
        <f t="shared" si="164"/>
        <v>photobooks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 s="3">
        <v>33000</v>
      </c>
      <c r="E1792" s="3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5"/>
        <v>4.9575757575757579E-2</v>
      </c>
      <c r="P1792" s="3">
        <f t="shared" si="162"/>
        <v>109.06666666666666</v>
      </c>
      <c r="Q1792" s="28">
        <f t="shared" si="166"/>
        <v>42010.466180555559</v>
      </c>
      <c r="R1792" s="28">
        <f t="shared" si="163"/>
        <v>42040.466180555552</v>
      </c>
      <c r="S1792" t="str">
        <f t="shared" si="167"/>
        <v>photography</v>
      </c>
      <c r="T1792" t="str">
        <f t="shared" si="164"/>
        <v>photobooks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 s="3">
        <v>3000</v>
      </c>
      <c r="E1793" s="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5"/>
        <v>3.5666666666666666E-2</v>
      </c>
      <c r="P1793" s="3">
        <f t="shared" si="162"/>
        <v>26.75</v>
      </c>
      <c r="Q1793" s="28">
        <f t="shared" si="166"/>
        <v>41973.532002314816</v>
      </c>
      <c r="R1793" s="28">
        <f t="shared" si="163"/>
        <v>42033.532002314816</v>
      </c>
      <c r="S1793" t="str">
        <f t="shared" si="167"/>
        <v>photography</v>
      </c>
      <c r="T1793" t="str">
        <f t="shared" si="164"/>
        <v>photobooks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 s="3">
        <v>25000</v>
      </c>
      <c r="E1794" s="3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5"/>
        <v>0.61124000000000001</v>
      </c>
      <c r="P1794" s="3">
        <f t="shared" si="162"/>
        <v>109.93525179856115</v>
      </c>
      <c r="Q1794" s="28">
        <f t="shared" si="166"/>
        <v>42188.822708333326</v>
      </c>
      <c r="R1794" s="28">
        <f t="shared" si="163"/>
        <v>42226.082638888889</v>
      </c>
      <c r="S1794" t="str">
        <f t="shared" si="167"/>
        <v>photography</v>
      </c>
      <c r="T1794" t="str">
        <f t="shared" si="164"/>
        <v>photobooks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 s="3">
        <v>3000</v>
      </c>
      <c r="E1795" s="3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65"/>
        <v>1.3333333333333334E-2</v>
      </c>
      <c r="P1795" s="3">
        <f t="shared" ref="P1795:P1858" si="168">IFERROR(E1795/L1795,0)</f>
        <v>20</v>
      </c>
      <c r="Q1795" s="28">
        <f t="shared" si="166"/>
        <v>41940.683333333334</v>
      </c>
      <c r="R1795" s="28">
        <f t="shared" ref="R1795:R1858" si="169">(I1795/86400)+25569+(-5/24)</f>
        <v>41970.724999999999</v>
      </c>
      <c r="S1795" t="str">
        <f t="shared" si="167"/>
        <v>photography</v>
      </c>
      <c r="T1795" t="str">
        <f t="shared" ref="T1795:T1858" si="170">RIGHT(N1795,LEN(N1795)-FIND("/",N1795))</f>
        <v>photobooks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 s="3">
        <v>9000</v>
      </c>
      <c r="E1796" s="3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ref="O1796:O1859" si="171">E1796/D1796</f>
        <v>0.11077777777777778</v>
      </c>
      <c r="P1796" s="3">
        <f t="shared" si="168"/>
        <v>55.388888888888886</v>
      </c>
      <c r="Q1796" s="28">
        <f t="shared" ref="Q1796:Q1859" si="172">(((J1796/60)/60)/24)+DATE(1970,1,1)+(-5/24)</f>
        <v>42011.342847222222</v>
      </c>
      <c r="R1796" s="28">
        <f t="shared" si="169"/>
        <v>42046.342847222222</v>
      </c>
      <c r="S1796" t="str">
        <f t="shared" ref="S1796:S1859" si="173">LEFT(N:N,FIND("/",N1796)-1)</f>
        <v>photography</v>
      </c>
      <c r="T1796" t="str">
        <f t="shared" si="170"/>
        <v>photobooks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 s="3">
        <v>28000</v>
      </c>
      <c r="E1797" s="3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71"/>
        <v>0.38735714285714284</v>
      </c>
      <c r="P1797" s="3">
        <f t="shared" si="168"/>
        <v>133.90123456790124</v>
      </c>
      <c r="Q1797" s="28">
        <f t="shared" si="172"/>
        <v>42628.080335648141</v>
      </c>
      <c r="R1797" s="28">
        <f t="shared" si="169"/>
        <v>42657.458333333336</v>
      </c>
      <c r="S1797" t="str">
        <f t="shared" si="173"/>
        <v>photography</v>
      </c>
      <c r="T1797" t="str">
        <f t="shared" si="170"/>
        <v>photobooks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 s="3">
        <v>19000</v>
      </c>
      <c r="E1798" s="3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71"/>
        <v>0.22052631578947368</v>
      </c>
      <c r="P1798" s="3">
        <f t="shared" si="168"/>
        <v>48.720930232558139</v>
      </c>
      <c r="Q1798" s="28">
        <f t="shared" si="172"/>
        <v>42515.231087962959</v>
      </c>
      <c r="R1798" s="28">
        <f t="shared" si="169"/>
        <v>42575.231087962959</v>
      </c>
      <c r="S1798" t="str">
        <f t="shared" si="173"/>
        <v>photography</v>
      </c>
      <c r="T1798" t="str">
        <f t="shared" si="170"/>
        <v>photobooks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 s="3">
        <v>10000</v>
      </c>
      <c r="E1799" s="3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71"/>
        <v>0.67549999999999999</v>
      </c>
      <c r="P1799" s="3">
        <f t="shared" si="168"/>
        <v>48.25</v>
      </c>
      <c r="Q1799" s="28">
        <f t="shared" si="172"/>
        <v>42689.360983796294</v>
      </c>
      <c r="R1799" s="28">
        <f t="shared" si="169"/>
        <v>42719.360983796294</v>
      </c>
      <c r="S1799" t="str">
        <f t="shared" si="173"/>
        <v>photography</v>
      </c>
      <c r="T1799" t="str">
        <f t="shared" si="170"/>
        <v>photobooks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 s="3">
        <v>16000</v>
      </c>
      <c r="E1800" s="3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71"/>
        <v>0.136375</v>
      </c>
      <c r="P1800" s="3">
        <f t="shared" si="168"/>
        <v>58.972972972972975</v>
      </c>
      <c r="Q1800" s="28">
        <f t="shared" si="172"/>
        <v>42344.118437499994</v>
      </c>
      <c r="R1800" s="28">
        <f t="shared" si="169"/>
        <v>42404.118437499994</v>
      </c>
      <c r="S1800" t="str">
        <f t="shared" si="173"/>
        <v>photography</v>
      </c>
      <c r="T1800" t="str">
        <f t="shared" si="170"/>
        <v>photobooks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 s="3">
        <v>4000</v>
      </c>
      <c r="E1801" s="3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71"/>
        <v>1.7457500000000001E-2</v>
      </c>
      <c r="P1801" s="3">
        <f t="shared" si="168"/>
        <v>11.638333333333334</v>
      </c>
      <c r="Q1801" s="28">
        <f t="shared" si="172"/>
        <v>41934.634351851848</v>
      </c>
      <c r="R1801" s="28">
        <f t="shared" si="169"/>
        <v>41954.676018518519</v>
      </c>
      <c r="S1801" t="str">
        <f t="shared" si="173"/>
        <v>photography</v>
      </c>
      <c r="T1801" t="str">
        <f t="shared" si="170"/>
        <v>photobooks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 s="3">
        <v>46260</v>
      </c>
      <c r="E1802" s="3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71"/>
        <v>0.20449632511889321</v>
      </c>
      <c r="P1802" s="3">
        <f t="shared" si="168"/>
        <v>83.716814159292042</v>
      </c>
      <c r="Q1802" s="28">
        <f t="shared" si="172"/>
        <v>42623.397800925923</v>
      </c>
      <c r="R1802" s="28">
        <f t="shared" si="169"/>
        <v>42653.397800925923</v>
      </c>
      <c r="S1802" t="str">
        <f t="shared" si="173"/>
        <v>photography</v>
      </c>
      <c r="T1802" t="str">
        <f t="shared" si="170"/>
        <v>photobooks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 s="3">
        <v>17000</v>
      </c>
      <c r="E1803" s="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71"/>
        <v>0.13852941176470587</v>
      </c>
      <c r="P1803" s="3">
        <f t="shared" si="168"/>
        <v>63.648648648648646</v>
      </c>
      <c r="Q1803" s="28">
        <f t="shared" si="172"/>
        <v>42321.452175925922</v>
      </c>
      <c r="R1803" s="28">
        <f t="shared" si="169"/>
        <v>42353.298611111109</v>
      </c>
      <c r="S1803" t="str">
        <f t="shared" si="173"/>
        <v>photography</v>
      </c>
      <c r="T1803" t="str">
        <f t="shared" si="170"/>
        <v>photobooks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 s="3">
        <v>3500</v>
      </c>
      <c r="E1804" s="3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71"/>
        <v>0.48485714285714288</v>
      </c>
      <c r="P1804" s="3">
        <f t="shared" si="168"/>
        <v>94.277777777777771</v>
      </c>
      <c r="Q1804" s="28">
        <f t="shared" si="172"/>
        <v>42159.264236111114</v>
      </c>
      <c r="R1804" s="28">
        <f t="shared" si="169"/>
        <v>42182.707638888889</v>
      </c>
      <c r="S1804" t="str">
        <f t="shared" si="173"/>
        <v>photography</v>
      </c>
      <c r="T1804" t="str">
        <f t="shared" si="170"/>
        <v>photobooks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 s="3">
        <v>17500</v>
      </c>
      <c r="E1805" s="3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71"/>
        <v>0.308</v>
      </c>
      <c r="P1805" s="3">
        <f t="shared" si="168"/>
        <v>71.86666666666666</v>
      </c>
      <c r="Q1805" s="28">
        <f t="shared" si="172"/>
        <v>42017.863217592596</v>
      </c>
      <c r="R1805" s="28">
        <f t="shared" si="169"/>
        <v>42048.863217592589</v>
      </c>
      <c r="S1805" t="str">
        <f t="shared" si="173"/>
        <v>photography</v>
      </c>
      <c r="T1805" t="str">
        <f t="shared" si="170"/>
        <v>photobooks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 s="3">
        <v>15500</v>
      </c>
      <c r="E1806" s="3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71"/>
        <v>0.35174193548387095</v>
      </c>
      <c r="P1806" s="3">
        <f t="shared" si="168"/>
        <v>104.84615384615384</v>
      </c>
      <c r="Q1806" s="28">
        <f t="shared" si="172"/>
        <v>42282.469953703701</v>
      </c>
      <c r="R1806" s="28">
        <f t="shared" si="169"/>
        <v>42322.511620370373</v>
      </c>
      <c r="S1806" t="str">
        <f t="shared" si="173"/>
        <v>photography</v>
      </c>
      <c r="T1806" t="str">
        <f t="shared" si="170"/>
        <v>photobooks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 s="3">
        <v>22500</v>
      </c>
      <c r="E1807" s="3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71"/>
        <v>0.36404444444444445</v>
      </c>
      <c r="P1807" s="3">
        <f t="shared" si="168"/>
        <v>67.139344262295083</v>
      </c>
      <c r="Q1807" s="28">
        <f t="shared" si="172"/>
        <v>42247.595578703702</v>
      </c>
      <c r="R1807" s="28">
        <f t="shared" si="169"/>
        <v>42279.541666666664</v>
      </c>
      <c r="S1807" t="str">
        <f t="shared" si="173"/>
        <v>photography</v>
      </c>
      <c r="T1807" t="str">
        <f t="shared" si="170"/>
        <v>photobooks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 s="3">
        <v>20000</v>
      </c>
      <c r="E1808" s="3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71"/>
        <v>2.955E-2</v>
      </c>
      <c r="P1808" s="3">
        <f t="shared" si="168"/>
        <v>73.875</v>
      </c>
      <c r="Q1808" s="28">
        <f t="shared" si="172"/>
        <v>41877.429965277777</v>
      </c>
      <c r="R1808" s="28">
        <f t="shared" si="169"/>
        <v>41912.429965277777</v>
      </c>
      <c r="S1808" t="str">
        <f t="shared" si="173"/>
        <v>photography</v>
      </c>
      <c r="T1808" t="str">
        <f t="shared" si="170"/>
        <v>photobooks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 s="3">
        <v>5000</v>
      </c>
      <c r="E1809" s="3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71"/>
        <v>0.1106</v>
      </c>
      <c r="P1809" s="3">
        <f t="shared" si="168"/>
        <v>69.125</v>
      </c>
      <c r="Q1809" s="28">
        <f t="shared" si="172"/>
        <v>41879.860104166662</v>
      </c>
      <c r="R1809" s="28">
        <f t="shared" si="169"/>
        <v>41909.860104166662</v>
      </c>
      <c r="S1809" t="str">
        <f t="shared" si="173"/>
        <v>photography</v>
      </c>
      <c r="T1809" t="str">
        <f t="shared" si="170"/>
        <v>photobooks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 s="3">
        <v>28000</v>
      </c>
      <c r="E1810" s="3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71"/>
        <v>0.41407142857142859</v>
      </c>
      <c r="P1810" s="3">
        <f t="shared" si="168"/>
        <v>120.77083333333333</v>
      </c>
      <c r="Q1810" s="28">
        <f t="shared" si="172"/>
        <v>42742.472569444442</v>
      </c>
      <c r="R1810" s="28">
        <f t="shared" si="169"/>
        <v>42777.472569444442</v>
      </c>
      <c r="S1810" t="str">
        <f t="shared" si="173"/>
        <v>photography</v>
      </c>
      <c r="T1810" t="str">
        <f t="shared" si="170"/>
        <v>photobooks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 s="3">
        <v>3500</v>
      </c>
      <c r="E1811" s="3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71"/>
        <v>0.10857142857142857</v>
      </c>
      <c r="P1811" s="3">
        <f t="shared" si="168"/>
        <v>42.222222222222221</v>
      </c>
      <c r="Q1811" s="28">
        <f t="shared" si="172"/>
        <v>42029.699525462966</v>
      </c>
      <c r="R1811" s="28">
        <f t="shared" si="169"/>
        <v>42064.699525462966</v>
      </c>
      <c r="S1811" t="str">
        <f t="shared" si="173"/>
        <v>photography</v>
      </c>
      <c r="T1811" t="str">
        <f t="shared" si="170"/>
        <v>photobooks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 s="3">
        <v>450</v>
      </c>
      <c r="E1812" s="3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71"/>
        <v>3.3333333333333333E-2</v>
      </c>
      <c r="P1812" s="3">
        <f t="shared" si="168"/>
        <v>7.5</v>
      </c>
      <c r="Q1812" s="28">
        <f t="shared" si="172"/>
        <v>41860.701689814814</v>
      </c>
      <c r="R1812" s="28">
        <f t="shared" si="169"/>
        <v>41872.701689814814</v>
      </c>
      <c r="S1812" t="str">
        <f t="shared" si="173"/>
        <v>photography</v>
      </c>
      <c r="T1812" t="str">
        <f t="shared" si="170"/>
        <v>photobooks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 s="3">
        <v>54000</v>
      </c>
      <c r="E1813" s="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71"/>
        <v>7.407407407407407E-4</v>
      </c>
      <c r="P1813" s="3">
        <f t="shared" si="168"/>
        <v>1.5384615384615385</v>
      </c>
      <c r="Q1813" s="28">
        <f t="shared" si="172"/>
        <v>41876.225347222222</v>
      </c>
      <c r="R1813" s="28">
        <f t="shared" si="169"/>
        <v>41935.958333333328</v>
      </c>
      <c r="S1813" t="str">
        <f t="shared" si="173"/>
        <v>photography</v>
      </c>
      <c r="T1813" t="str">
        <f t="shared" si="170"/>
        <v>photobooks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 s="3">
        <v>6500</v>
      </c>
      <c r="E1814" s="3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71"/>
        <v>0.13307692307692306</v>
      </c>
      <c r="P1814" s="3">
        <f t="shared" si="168"/>
        <v>37.608695652173914</v>
      </c>
      <c r="Q1814" s="28">
        <f t="shared" si="172"/>
        <v>42524.110370370363</v>
      </c>
      <c r="R1814" s="28">
        <f t="shared" si="169"/>
        <v>42554.110370370363</v>
      </c>
      <c r="S1814" t="str">
        <f t="shared" si="173"/>
        <v>photography</v>
      </c>
      <c r="T1814" t="str">
        <f t="shared" si="170"/>
        <v>photobooks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 s="3">
        <v>8750</v>
      </c>
      <c r="E1815" s="3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71"/>
        <v>0</v>
      </c>
      <c r="P1815" s="3">
        <f t="shared" si="168"/>
        <v>0</v>
      </c>
      <c r="Q1815" s="28">
        <f t="shared" si="172"/>
        <v>41829.68069444444</v>
      </c>
      <c r="R1815" s="28">
        <f t="shared" si="169"/>
        <v>41859.68069444444</v>
      </c>
      <c r="S1815" t="str">
        <f t="shared" si="173"/>
        <v>photography</v>
      </c>
      <c r="T1815" t="str">
        <f t="shared" si="170"/>
        <v>photobooks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 s="3">
        <v>12000</v>
      </c>
      <c r="E1816" s="3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71"/>
        <v>0.49183333333333334</v>
      </c>
      <c r="P1816" s="3">
        <f t="shared" si="168"/>
        <v>42.157142857142858</v>
      </c>
      <c r="Q1816" s="28">
        <f t="shared" si="172"/>
        <v>42033.105740740742</v>
      </c>
      <c r="R1816" s="28">
        <f t="shared" si="169"/>
        <v>42063.105740740742</v>
      </c>
      <c r="S1816" t="str">
        <f t="shared" si="173"/>
        <v>photography</v>
      </c>
      <c r="T1816" t="str">
        <f t="shared" si="170"/>
        <v>photobooks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 s="3">
        <v>3000</v>
      </c>
      <c r="E1817" s="3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71"/>
        <v>0</v>
      </c>
      <c r="P1817" s="3">
        <f t="shared" si="168"/>
        <v>0</v>
      </c>
      <c r="Q1817" s="28">
        <f t="shared" si="172"/>
        <v>42172.698344907411</v>
      </c>
      <c r="R1817" s="28">
        <f t="shared" si="169"/>
        <v>42186.698344907403</v>
      </c>
      <c r="S1817" t="str">
        <f t="shared" si="173"/>
        <v>photography</v>
      </c>
      <c r="T1817" t="str">
        <f t="shared" si="170"/>
        <v>photobooks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 s="3">
        <v>25000</v>
      </c>
      <c r="E1818" s="3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71"/>
        <v>2.036E-2</v>
      </c>
      <c r="P1818" s="3">
        <f t="shared" si="168"/>
        <v>84.833333333333329</v>
      </c>
      <c r="Q1818" s="28">
        <f t="shared" si="172"/>
        <v>42548.667858796289</v>
      </c>
      <c r="R1818" s="28">
        <f t="shared" si="169"/>
        <v>42576.583333333336</v>
      </c>
      <c r="S1818" t="str">
        <f t="shared" si="173"/>
        <v>photography</v>
      </c>
      <c r="T1818" t="str">
        <f t="shared" si="170"/>
        <v>photobooks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 s="3">
        <v>18000</v>
      </c>
      <c r="E1819" s="3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71"/>
        <v>0.52327777777777773</v>
      </c>
      <c r="P1819" s="3">
        <f t="shared" si="168"/>
        <v>94.19</v>
      </c>
      <c r="Q1819" s="28">
        <f t="shared" si="172"/>
        <v>42705.453784722216</v>
      </c>
      <c r="R1819" s="28">
        <f t="shared" si="169"/>
        <v>42765.082638888889</v>
      </c>
      <c r="S1819" t="str">
        <f t="shared" si="173"/>
        <v>photography</v>
      </c>
      <c r="T1819" t="str">
        <f t="shared" si="170"/>
        <v>photobooks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 s="3">
        <v>15000</v>
      </c>
      <c r="E1820" s="3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71"/>
        <v>0</v>
      </c>
      <c r="P1820" s="3">
        <f t="shared" si="168"/>
        <v>0</v>
      </c>
      <c r="Q1820" s="28">
        <f t="shared" si="172"/>
        <v>42067.026041666664</v>
      </c>
      <c r="R1820" s="28">
        <f t="shared" si="169"/>
        <v>42096.984374999993</v>
      </c>
      <c r="S1820" t="str">
        <f t="shared" si="173"/>
        <v>photography</v>
      </c>
      <c r="T1820" t="str">
        <f t="shared" si="170"/>
        <v>photobooks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 s="3">
        <v>1200</v>
      </c>
      <c r="E1821" s="3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71"/>
        <v>2.0833333333333332E-2</v>
      </c>
      <c r="P1821" s="3">
        <f t="shared" si="168"/>
        <v>6.25</v>
      </c>
      <c r="Q1821" s="28">
        <f t="shared" si="172"/>
        <v>41820.543935185182</v>
      </c>
      <c r="R1821" s="28">
        <f t="shared" si="169"/>
        <v>41850.543935185182</v>
      </c>
      <c r="S1821" t="str">
        <f t="shared" si="173"/>
        <v>photography</v>
      </c>
      <c r="T1821" t="str">
        <f t="shared" si="170"/>
        <v>photobooks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 s="3">
        <v>26000</v>
      </c>
      <c r="E1822" s="3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71"/>
        <v>6.565384615384616E-2</v>
      </c>
      <c r="P1822" s="3">
        <f t="shared" si="168"/>
        <v>213.375</v>
      </c>
      <c r="Q1822" s="28">
        <f t="shared" si="172"/>
        <v>42064.87604166667</v>
      </c>
      <c r="R1822" s="28">
        <f t="shared" si="169"/>
        <v>42094.834374999999</v>
      </c>
      <c r="S1822" t="str">
        <f t="shared" si="173"/>
        <v>photography</v>
      </c>
      <c r="T1822" t="str">
        <f t="shared" si="170"/>
        <v>photobooks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 s="3">
        <v>2500</v>
      </c>
      <c r="E1823" s="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71"/>
        <v>1.3489</v>
      </c>
      <c r="P1823" s="3">
        <f t="shared" si="168"/>
        <v>59.162280701754383</v>
      </c>
      <c r="Q1823" s="28">
        <f t="shared" si="172"/>
        <v>40926.110729166663</v>
      </c>
      <c r="R1823" s="28">
        <f t="shared" si="169"/>
        <v>40971.110729166663</v>
      </c>
      <c r="S1823" t="str">
        <f t="shared" si="173"/>
        <v>music</v>
      </c>
      <c r="T1823" t="str">
        <f t="shared" si="170"/>
        <v>rock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 s="3">
        <v>300</v>
      </c>
      <c r="E1824" s="3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71"/>
        <v>1</v>
      </c>
      <c r="P1824" s="3">
        <f t="shared" si="168"/>
        <v>27.272727272727273</v>
      </c>
      <c r="Q1824" s="28">
        <f t="shared" si="172"/>
        <v>41634.588680555549</v>
      </c>
      <c r="R1824" s="28">
        <f t="shared" si="169"/>
        <v>41670.584027777775</v>
      </c>
      <c r="S1824" t="str">
        <f t="shared" si="173"/>
        <v>music</v>
      </c>
      <c r="T1824" t="str">
        <f t="shared" si="170"/>
        <v>rock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 s="3">
        <v>700</v>
      </c>
      <c r="E1825" s="3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71"/>
        <v>1.1585714285714286</v>
      </c>
      <c r="P1825" s="3">
        <f t="shared" si="168"/>
        <v>24.575757575757574</v>
      </c>
      <c r="Q1825" s="28">
        <f t="shared" si="172"/>
        <v>41176.47657407407</v>
      </c>
      <c r="R1825" s="28">
        <f t="shared" si="169"/>
        <v>41206.47657407407</v>
      </c>
      <c r="S1825" t="str">
        <f t="shared" si="173"/>
        <v>music</v>
      </c>
      <c r="T1825" t="str">
        <f t="shared" si="170"/>
        <v>rock</v>
      </c>
    </row>
    <row r="1826" spans="1:20" x14ac:dyDescent="0.25">
      <c r="A1826">
        <v>1824</v>
      </c>
      <c r="B1826" s="1" t="s">
        <v>1825</v>
      </c>
      <c r="C1826" s="1" t="s">
        <v>5934</v>
      </c>
      <c r="D1826" s="3">
        <v>3000</v>
      </c>
      <c r="E1826" s="3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71"/>
        <v>1.0006666666666666</v>
      </c>
      <c r="P1826" s="3">
        <f t="shared" si="168"/>
        <v>75.05</v>
      </c>
      <c r="Q1826" s="28">
        <f t="shared" si="172"/>
        <v>41626.707951388889</v>
      </c>
      <c r="R1826" s="28">
        <f t="shared" si="169"/>
        <v>41646.880555555552</v>
      </c>
      <c r="S1826" t="str">
        <f t="shared" si="173"/>
        <v>music</v>
      </c>
      <c r="T1826" t="str">
        <f t="shared" si="170"/>
        <v>rock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 s="3">
        <v>2000</v>
      </c>
      <c r="E1827" s="3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71"/>
        <v>1.0505</v>
      </c>
      <c r="P1827" s="3">
        <f t="shared" si="168"/>
        <v>42.02</v>
      </c>
      <c r="Q1827" s="28">
        <f t="shared" si="172"/>
        <v>41443.626192129625</v>
      </c>
      <c r="R1827" s="28">
        <f t="shared" si="169"/>
        <v>41466.626192129625</v>
      </c>
      <c r="S1827" t="str">
        <f t="shared" si="173"/>
        <v>music</v>
      </c>
      <c r="T1827" t="str">
        <f t="shared" si="170"/>
        <v>rock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 s="3">
        <v>2000</v>
      </c>
      <c r="E1828" s="3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71"/>
        <v>1.01</v>
      </c>
      <c r="P1828" s="3">
        <f t="shared" si="168"/>
        <v>53.157894736842103</v>
      </c>
      <c r="Q1828" s="28">
        <f t="shared" si="172"/>
        <v>41657.715474537035</v>
      </c>
      <c r="R1828" s="28">
        <f t="shared" si="169"/>
        <v>41687.715474537035</v>
      </c>
      <c r="S1828" t="str">
        <f t="shared" si="173"/>
        <v>music</v>
      </c>
      <c r="T1828" t="str">
        <f t="shared" si="170"/>
        <v>rock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 s="3">
        <v>8000</v>
      </c>
      <c r="E1829" s="3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71"/>
        <v>1.0066250000000001</v>
      </c>
      <c r="P1829" s="3">
        <f t="shared" si="168"/>
        <v>83.885416666666671</v>
      </c>
      <c r="Q1829" s="28">
        <f t="shared" si="172"/>
        <v>40555.117604166662</v>
      </c>
      <c r="R1829" s="28">
        <f t="shared" si="169"/>
        <v>40605.117604166662</v>
      </c>
      <c r="S1829" t="str">
        <f t="shared" si="173"/>
        <v>music</v>
      </c>
      <c r="T1829" t="str">
        <f t="shared" si="170"/>
        <v>rock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 s="3">
        <v>20000</v>
      </c>
      <c r="E1830" s="3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71"/>
        <v>1.0016</v>
      </c>
      <c r="P1830" s="3">
        <f t="shared" si="168"/>
        <v>417.33333333333331</v>
      </c>
      <c r="Q1830" s="28">
        <f t="shared" si="172"/>
        <v>41736.691319444442</v>
      </c>
      <c r="R1830" s="28">
        <f t="shared" si="169"/>
        <v>41768.708333333328</v>
      </c>
      <c r="S1830" t="str">
        <f t="shared" si="173"/>
        <v>music</v>
      </c>
      <c r="T1830" t="str">
        <f t="shared" si="170"/>
        <v>rock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 s="3">
        <v>1500</v>
      </c>
      <c r="E1831" s="3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71"/>
        <v>1.6668333333333334</v>
      </c>
      <c r="P1831" s="3">
        <f t="shared" si="168"/>
        <v>75.765151515151516</v>
      </c>
      <c r="Q1831" s="28">
        <f t="shared" si="172"/>
        <v>40515.879293981481</v>
      </c>
      <c r="R1831" s="28">
        <f t="shared" si="169"/>
        <v>40564.708333333328</v>
      </c>
      <c r="S1831" t="str">
        <f t="shared" si="173"/>
        <v>music</v>
      </c>
      <c r="T1831" t="str">
        <f t="shared" si="170"/>
        <v>rock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 s="3">
        <v>15000</v>
      </c>
      <c r="E1832" s="3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71"/>
        <v>1.0153333333333334</v>
      </c>
      <c r="P1832" s="3">
        <f t="shared" si="168"/>
        <v>67.389380530973455</v>
      </c>
      <c r="Q1832" s="28">
        <f t="shared" si="172"/>
        <v>41664.475775462961</v>
      </c>
      <c r="R1832" s="28">
        <f t="shared" si="169"/>
        <v>41694.475775462961</v>
      </c>
      <c r="S1832" t="str">
        <f t="shared" si="173"/>
        <v>music</v>
      </c>
      <c r="T1832" t="str">
        <f t="shared" si="170"/>
        <v>rock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 s="3">
        <v>1000</v>
      </c>
      <c r="E1833" s="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71"/>
        <v>1.03</v>
      </c>
      <c r="P1833" s="3">
        <f t="shared" si="168"/>
        <v>73.571428571428569</v>
      </c>
      <c r="Q1833" s="28">
        <f t="shared" si="172"/>
        <v>41026.787766203699</v>
      </c>
      <c r="R1833" s="28">
        <f t="shared" si="169"/>
        <v>41041.787766203699</v>
      </c>
      <c r="S1833" t="str">
        <f t="shared" si="173"/>
        <v>music</v>
      </c>
      <c r="T1833" t="str">
        <f t="shared" si="170"/>
        <v>rock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 s="3">
        <v>350</v>
      </c>
      <c r="E1834" s="3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71"/>
        <v>1.4285714285714286</v>
      </c>
      <c r="P1834" s="3">
        <f t="shared" si="168"/>
        <v>25</v>
      </c>
      <c r="Q1834" s="28">
        <f t="shared" si="172"/>
        <v>40576.331331018519</v>
      </c>
      <c r="R1834" s="28">
        <f t="shared" si="169"/>
        <v>40606.331331018519</v>
      </c>
      <c r="S1834" t="str">
        <f t="shared" si="173"/>
        <v>music</v>
      </c>
      <c r="T1834" t="str">
        <f t="shared" si="170"/>
        <v>rock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 s="3">
        <v>400</v>
      </c>
      <c r="E1835" s="3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71"/>
        <v>2.625</v>
      </c>
      <c r="P1835" s="3">
        <f t="shared" si="168"/>
        <v>42</v>
      </c>
      <c r="Q1835" s="28">
        <f t="shared" si="172"/>
        <v>41302.835682870369</v>
      </c>
      <c r="R1835" s="28">
        <f t="shared" si="169"/>
        <v>41335.124305555553</v>
      </c>
      <c r="S1835" t="str">
        <f t="shared" si="173"/>
        <v>music</v>
      </c>
      <c r="T1835" t="str">
        <f t="shared" si="170"/>
        <v>rock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 s="3">
        <v>10000</v>
      </c>
      <c r="E1836" s="3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71"/>
        <v>1.1805000000000001</v>
      </c>
      <c r="P1836" s="3">
        <f t="shared" si="168"/>
        <v>131.16666666666666</v>
      </c>
      <c r="Q1836" s="28">
        <f t="shared" si="172"/>
        <v>41988.755729166667</v>
      </c>
      <c r="R1836" s="28">
        <f t="shared" si="169"/>
        <v>42028.755729166667</v>
      </c>
      <c r="S1836" t="str">
        <f t="shared" si="173"/>
        <v>music</v>
      </c>
      <c r="T1836" t="str">
        <f t="shared" si="170"/>
        <v>rock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 s="3">
        <v>500</v>
      </c>
      <c r="E1837" s="3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71"/>
        <v>1.04</v>
      </c>
      <c r="P1837" s="3">
        <f t="shared" si="168"/>
        <v>47.272727272727273</v>
      </c>
      <c r="Q1837" s="28">
        <f t="shared" si="172"/>
        <v>42430.49387731481</v>
      </c>
      <c r="R1837" s="28">
        <f t="shared" si="169"/>
        <v>42460.452210648145</v>
      </c>
      <c r="S1837" t="str">
        <f t="shared" si="173"/>
        <v>music</v>
      </c>
      <c r="T1837" t="str">
        <f t="shared" si="170"/>
        <v>rock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 s="3">
        <v>5000</v>
      </c>
      <c r="E1838" s="3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71"/>
        <v>2.0034000000000001</v>
      </c>
      <c r="P1838" s="3">
        <f t="shared" si="168"/>
        <v>182.12727272727273</v>
      </c>
      <c r="Q1838" s="28">
        <f t="shared" si="172"/>
        <v>41305.601030092592</v>
      </c>
      <c r="R1838" s="28">
        <f t="shared" si="169"/>
        <v>41322.601030092592</v>
      </c>
      <c r="S1838" t="str">
        <f t="shared" si="173"/>
        <v>music</v>
      </c>
      <c r="T1838" t="str">
        <f t="shared" si="170"/>
        <v>rock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 s="3">
        <v>600</v>
      </c>
      <c r="E1839" s="3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71"/>
        <v>3.0683333333333334</v>
      </c>
      <c r="P1839" s="3">
        <f t="shared" si="168"/>
        <v>61.366666666666667</v>
      </c>
      <c r="Q1839" s="28">
        <f t="shared" si="172"/>
        <v>40925.839525462965</v>
      </c>
      <c r="R1839" s="28">
        <f t="shared" si="169"/>
        <v>40985.797858796293</v>
      </c>
      <c r="S1839" t="str">
        <f t="shared" si="173"/>
        <v>music</v>
      </c>
      <c r="T1839" t="str">
        <f t="shared" si="170"/>
        <v>rock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 s="3">
        <v>1000</v>
      </c>
      <c r="E1840" s="3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71"/>
        <v>1.00149</v>
      </c>
      <c r="P1840" s="3">
        <f t="shared" si="168"/>
        <v>35.767499999999998</v>
      </c>
      <c r="Q1840" s="28">
        <f t="shared" si="172"/>
        <v>40788.578206018516</v>
      </c>
      <c r="R1840" s="28">
        <f t="shared" si="169"/>
        <v>40816.916666666664</v>
      </c>
      <c r="S1840" t="str">
        <f t="shared" si="173"/>
        <v>music</v>
      </c>
      <c r="T1840" t="str">
        <f t="shared" si="170"/>
        <v>rock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 s="3">
        <v>1000</v>
      </c>
      <c r="E1841" s="3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71"/>
        <v>2.0529999999999999</v>
      </c>
      <c r="P1841" s="3">
        <f t="shared" si="168"/>
        <v>45.62222222222222</v>
      </c>
      <c r="Q1841" s="28">
        <f t="shared" si="172"/>
        <v>42614.513680555552</v>
      </c>
      <c r="R1841" s="28">
        <f t="shared" si="169"/>
        <v>42644.513680555552</v>
      </c>
      <c r="S1841" t="str">
        <f t="shared" si="173"/>
        <v>music</v>
      </c>
      <c r="T1841" t="str">
        <f t="shared" si="170"/>
        <v>rock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 s="3">
        <v>900</v>
      </c>
      <c r="E1842" s="3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71"/>
        <v>1.0888888888888888</v>
      </c>
      <c r="P1842" s="3">
        <f t="shared" si="168"/>
        <v>75.384615384615387</v>
      </c>
      <c r="Q1842" s="28">
        <f t="shared" si="172"/>
        <v>41381.88784722222</v>
      </c>
      <c r="R1842" s="28">
        <f t="shared" si="169"/>
        <v>41400.999305555553</v>
      </c>
      <c r="S1842" t="str">
        <f t="shared" si="173"/>
        <v>music</v>
      </c>
      <c r="T1842" t="str">
        <f t="shared" si="170"/>
        <v>rock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 s="3">
        <v>2000</v>
      </c>
      <c r="E1843" s="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71"/>
        <v>1.0175000000000001</v>
      </c>
      <c r="P1843" s="3">
        <f t="shared" si="168"/>
        <v>50.875</v>
      </c>
      <c r="Q1843" s="28">
        <f t="shared" si="172"/>
        <v>41745.637094907404</v>
      </c>
      <c r="R1843" s="28">
        <f t="shared" si="169"/>
        <v>41778.999305555553</v>
      </c>
      <c r="S1843" t="str">
        <f t="shared" si="173"/>
        <v>music</v>
      </c>
      <c r="T1843" t="str">
        <f t="shared" si="170"/>
        <v>rock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 s="3">
        <v>2000</v>
      </c>
      <c r="E1844" s="3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71"/>
        <v>1.2524999999999999</v>
      </c>
      <c r="P1844" s="3">
        <f t="shared" si="168"/>
        <v>119.28571428571429</v>
      </c>
      <c r="Q1844" s="28">
        <f t="shared" si="172"/>
        <v>42031.423391203702</v>
      </c>
      <c r="R1844" s="28">
        <f t="shared" si="169"/>
        <v>42065.040972222218</v>
      </c>
      <c r="S1844" t="str">
        <f t="shared" si="173"/>
        <v>music</v>
      </c>
      <c r="T1844" t="str">
        <f t="shared" si="170"/>
        <v>rock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 s="3">
        <v>10000</v>
      </c>
      <c r="E1845" s="3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71"/>
        <v>1.2400610000000001</v>
      </c>
      <c r="P1845" s="3">
        <f t="shared" si="168"/>
        <v>92.541865671641801</v>
      </c>
      <c r="Q1845" s="28">
        <f t="shared" si="172"/>
        <v>40564.786504629628</v>
      </c>
      <c r="R1845" s="28">
        <f t="shared" si="169"/>
        <v>40594.786504629628</v>
      </c>
      <c r="S1845" t="str">
        <f t="shared" si="173"/>
        <v>music</v>
      </c>
      <c r="T1845" t="str">
        <f t="shared" si="170"/>
        <v>rock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 s="3">
        <v>1500</v>
      </c>
      <c r="E1846" s="3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71"/>
        <v>1.014</v>
      </c>
      <c r="P1846" s="3">
        <f t="shared" si="168"/>
        <v>76.05</v>
      </c>
      <c r="Q1846" s="28">
        <f t="shared" si="172"/>
        <v>40666.765208333331</v>
      </c>
      <c r="R1846" s="28">
        <f t="shared" si="169"/>
        <v>40704.916666666664</v>
      </c>
      <c r="S1846" t="str">
        <f t="shared" si="173"/>
        <v>music</v>
      </c>
      <c r="T1846" t="str">
        <f t="shared" si="170"/>
        <v>rock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 s="3">
        <v>1000</v>
      </c>
      <c r="E1847" s="3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71"/>
        <v>1</v>
      </c>
      <c r="P1847" s="3">
        <f t="shared" si="168"/>
        <v>52.631578947368418</v>
      </c>
      <c r="Q1847" s="28">
        <f t="shared" si="172"/>
        <v>42523.124976851854</v>
      </c>
      <c r="R1847" s="28">
        <f t="shared" si="169"/>
        <v>42537.996527777774</v>
      </c>
      <c r="S1847" t="str">
        <f t="shared" si="173"/>
        <v>music</v>
      </c>
      <c r="T1847" t="str">
        <f t="shared" si="170"/>
        <v>rock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 s="3">
        <v>15000</v>
      </c>
      <c r="E1848" s="3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71"/>
        <v>1.3792666666666666</v>
      </c>
      <c r="P1848" s="3">
        <f t="shared" si="168"/>
        <v>98.990430622009569</v>
      </c>
      <c r="Q1848" s="28">
        <f t="shared" si="172"/>
        <v>41228.441863425927</v>
      </c>
      <c r="R1848" s="28">
        <f t="shared" si="169"/>
        <v>41258.441863425927</v>
      </c>
      <c r="S1848" t="str">
        <f t="shared" si="173"/>
        <v>music</v>
      </c>
      <c r="T1848" t="str">
        <f t="shared" si="170"/>
        <v>rock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 s="3">
        <v>2500</v>
      </c>
      <c r="E1849" s="3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71"/>
        <v>1.2088000000000001</v>
      </c>
      <c r="P1849" s="3">
        <f t="shared" si="168"/>
        <v>79.526315789473685</v>
      </c>
      <c r="Q1849" s="28">
        <f t="shared" si="172"/>
        <v>42094.028148148143</v>
      </c>
      <c r="R1849" s="28">
        <f t="shared" si="169"/>
        <v>42115.028148148143</v>
      </c>
      <c r="S1849" t="str">
        <f t="shared" si="173"/>
        <v>music</v>
      </c>
      <c r="T1849" t="str">
        <f t="shared" si="170"/>
        <v>rock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 s="3">
        <v>3000</v>
      </c>
      <c r="E1850" s="3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71"/>
        <v>1.0736666666666668</v>
      </c>
      <c r="P1850" s="3">
        <f t="shared" si="168"/>
        <v>134.20833333333334</v>
      </c>
      <c r="Q1850" s="28">
        <f t="shared" si="172"/>
        <v>40691.579722222217</v>
      </c>
      <c r="R1850" s="28">
        <f t="shared" si="169"/>
        <v>40755.082638888889</v>
      </c>
      <c r="S1850" t="str">
        <f t="shared" si="173"/>
        <v>music</v>
      </c>
      <c r="T1850" t="str">
        <f t="shared" si="170"/>
        <v>rock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 s="3">
        <v>300</v>
      </c>
      <c r="E1851" s="3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71"/>
        <v>1.0033333333333334</v>
      </c>
      <c r="P1851" s="3">
        <f t="shared" si="168"/>
        <v>37.625</v>
      </c>
      <c r="Q1851" s="28">
        <f t="shared" si="172"/>
        <v>41169.637256944443</v>
      </c>
      <c r="R1851" s="28">
        <f t="shared" si="169"/>
        <v>41199.637256944443</v>
      </c>
      <c r="S1851" t="str">
        <f t="shared" si="173"/>
        <v>music</v>
      </c>
      <c r="T1851" t="str">
        <f t="shared" si="170"/>
        <v>rock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 s="3">
        <v>9000</v>
      </c>
      <c r="E1852" s="3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71"/>
        <v>1.0152222222222222</v>
      </c>
      <c r="P1852" s="3">
        <f t="shared" si="168"/>
        <v>51.044692737430168</v>
      </c>
      <c r="Q1852" s="28">
        <f t="shared" si="172"/>
        <v>41800.751157407409</v>
      </c>
      <c r="R1852" s="28">
        <f t="shared" si="169"/>
        <v>41830.751157407409</v>
      </c>
      <c r="S1852" t="str">
        <f t="shared" si="173"/>
        <v>music</v>
      </c>
      <c r="T1852" t="str">
        <f t="shared" si="170"/>
        <v>rock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 s="3">
        <v>1300</v>
      </c>
      <c r="E1853" s="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71"/>
        <v>1.0007692307692309</v>
      </c>
      <c r="P1853" s="3">
        <f t="shared" si="168"/>
        <v>50.03846153846154</v>
      </c>
      <c r="Q1853" s="28">
        <f t="shared" si="172"/>
        <v>41827.69835648148</v>
      </c>
      <c r="R1853" s="28">
        <f t="shared" si="169"/>
        <v>41847.833333333328</v>
      </c>
      <c r="S1853" t="str">
        <f t="shared" si="173"/>
        <v>music</v>
      </c>
      <c r="T1853" t="str">
        <f t="shared" si="170"/>
        <v>rock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 s="3">
        <v>15000</v>
      </c>
      <c r="E1854" s="3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71"/>
        <v>1.1696666666666666</v>
      </c>
      <c r="P1854" s="3">
        <f t="shared" si="168"/>
        <v>133.93129770992365</v>
      </c>
      <c r="Q1854" s="28">
        <f t="shared" si="172"/>
        <v>42081.563101851854</v>
      </c>
      <c r="R1854" s="28">
        <f t="shared" si="169"/>
        <v>42118.791666666664</v>
      </c>
      <c r="S1854" t="str">
        <f t="shared" si="173"/>
        <v>music</v>
      </c>
      <c r="T1854" t="str">
        <f t="shared" si="170"/>
        <v>rock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 s="3">
        <v>800</v>
      </c>
      <c r="E1855" s="3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71"/>
        <v>1.01875</v>
      </c>
      <c r="P1855" s="3">
        <f t="shared" si="168"/>
        <v>58.214285714285715</v>
      </c>
      <c r="Q1855" s="28">
        <f t="shared" si="172"/>
        <v>41176.852048611108</v>
      </c>
      <c r="R1855" s="28">
        <f t="shared" si="169"/>
        <v>41226.893715277773</v>
      </c>
      <c r="S1855" t="str">
        <f t="shared" si="173"/>
        <v>music</v>
      </c>
      <c r="T1855" t="str">
        <f t="shared" si="170"/>
        <v>rock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 s="3">
        <v>15000</v>
      </c>
      <c r="E1856" s="3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71"/>
        <v>1.0212366666666666</v>
      </c>
      <c r="P1856" s="3">
        <f t="shared" si="168"/>
        <v>88.037643678160919</v>
      </c>
      <c r="Q1856" s="28">
        <f t="shared" si="172"/>
        <v>41387.812928240739</v>
      </c>
      <c r="R1856" s="28">
        <f t="shared" si="169"/>
        <v>41417.812928240739</v>
      </c>
      <c r="S1856" t="str">
        <f t="shared" si="173"/>
        <v>music</v>
      </c>
      <c r="T1856" t="str">
        <f t="shared" si="170"/>
        <v>rock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 s="3">
        <v>8750</v>
      </c>
      <c r="E1857" s="3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71"/>
        <v>1.5405897142857143</v>
      </c>
      <c r="P1857" s="3">
        <f t="shared" si="168"/>
        <v>70.576753926701571</v>
      </c>
      <c r="Q1857" s="28">
        <f t="shared" si="172"/>
        <v>41600.330324074072</v>
      </c>
      <c r="R1857" s="28">
        <f t="shared" si="169"/>
        <v>41645.330324074072</v>
      </c>
      <c r="S1857" t="str">
        <f t="shared" si="173"/>
        <v>music</v>
      </c>
      <c r="T1857" t="str">
        <f t="shared" si="170"/>
        <v>rock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 s="3">
        <v>2000</v>
      </c>
      <c r="E1858" s="3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71"/>
        <v>1.0125</v>
      </c>
      <c r="P1858" s="3">
        <f t="shared" si="168"/>
        <v>53.289473684210527</v>
      </c>
      <c r="Q1858" s="28">
        <f t="shared" si="172"/>
        <v>41817.64666666666</v>
      </c>
      <c r="R1858" s="28">
        <f t="shared" si="169"/>
        <v>41838.64666666666</v>
      </c>
      <c r="S1858" t="str">
        <f t="shared" si="173"/>
        <v>music</v>
      </c>
      <c r="T1858" t="str">
        <f t="shared" si="170"/>
        <v>rock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 s="3">
        <v>3000</v>
      </c>
      <c r="E1859" s="3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71"/>
        <v>1</v>
      </c>
      <c r="P1859" s="3">
        <f t="shared" ref="P1859:P1922" si="174">IFERROR(E1859/L1859,0)</f>
        <v>136.36363636363637</v>
      </c>
      <c r="Q1859" s="28">
        <f t="shared" si="172"/>
        <v>41864.560335648144</v>
      </c>
      <c r="R1859" s="28">
        <f t="shared" ref="R1859:R1922" si="175">(I1859/86400)+25569+(-5/24)</f>
        <v>41894.560335648144</v>
      </c>
      <c r="S1859" t="str">
        <f t="shared" si="173"/>
        <v>music</v>
      </c>
      <c r="T1859" t="str">
        <f t="shared" ref="T1859:T1922" si="176">RIGHT(N1859,LEN(N1859)-FIND("/",N1859))</f>
        <v>rock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 s="3">
        <v>5555.55</v>
      </c>
      <c r="E1860" s="3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ref="O1860:O1923" si="177">E1860/D1860</f>
        <v>1.0874800874800874</v>
      </c>
      <c r="P1860" s="3">
        <f t="shared" si="174"/>
        <v>40.547315436241611</v>
      </c>
      <c r="Q1860" s="28">
        <f t="shared" ref="Q1860:Q1923" si="178">(((J1860/60)/60)/24)+DATE(1970,1,1)+(-5/24)</f>
        <v>40832.9921412037</v>
      </c>
      <c r="R1860" s="28">
        <f t="shared" si="175"/>
        <v>40893.033807870372</v>
      </c>
      <c r="S1860" t="str">
        <f t="shared" ref="S1860:S1923" si="179">LEFT(N:N,FIND("/",N1860)-1)</f>
        <v>music</v>
      </c>
      <c r="T1860" t="str">
        <f t="shared" si="176"/>
        <v>rock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 s="3">
        <v>3000</v>
      </c>
      <c r="E1861" s="3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7"/>
        <v>1.3183333333333334</v>
      </c>
      <c r="P1861" s="3">
        <f t="shared" si="174"/>
        <v>70.625</v>
      </c>
      <c r="Q1861" s="28">
        <f t="shared" si="178"/>
        <v>40778.561678240738</v>
      </c>
      <c r="R1861" s="28">
        <f t="shared" si="175"/>
        <v>40808.561678240738</v>
      </c>
      <c r="S1861" t="str">
        <f t="shared" si="179"/>
        <v>music</v>
      </c>
      <c r="T1861" t="str">
        <f t="shared" si="176"/>
        <v>rock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 s="3">
        <v>750</v>
      </c>
      <c r="E1862" s="3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7"/>
        <v>1.3346666666666667</v>
      </c>
      <c r="P1862" s="3">
        <f t="shared" si="174"/>
        <v>52.684210526315788</v>
      </c>
      <c r="Q1862" s="28">
        <f t="shared" si="178"/>
        <v>41655.500972222217</v>
      </c>
      <c r="R1862" s="28">
        <f t="shared" si="175"/>
        <v>41676.500972222224</v>
      </c>
      <c r="S1862" t="str">
        <f t="shared" si="179"/>
        <v>music</v>
      </c>
      <c r="T1862" t="str">
        <f t="shared" si="176"/>
        <v>rock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 s="3">
        <v>250000</v>
      </c>
      <c r="E1863" s="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7"/>
        <v>0</v>
      </c>
      <c r="P1863" s="3">
        <f t="shared" si="174"/>
        <v>0</v>
      </c>
      <c r="Q1863" s="28">
        <f t="shared" si="178"/>
        <v>42000.091909722221</v>
      </c>
      <c r="R1863" s="28">
        <f t="shared" si="175"/>
        <v>42030.091909722221</v>
      </c>
      <c r="S1863" t="str">
        <f t="shared" si="179"/>
        <v>games</v>
      </c>
      <c r="T1863" t="str">
        <f t="shared" si="176"/>
        <v>mobile games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 s="3">
        <v>18000</v>
      </c>
      <c r="E1864" s="3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7"/>
        <v>8.0833333333333326E-2</v>
      </c>
      <c r="P1864" s="3">
        <f t="shared" si="174"/>
        <v>90.9375</v>
      </c>
      <c r="Q1864" s="28">
        <f t="shared" si="178"/>
        <v>42755.284421296288</v>
      </c>
      <c r="R1864" s="28">
        <f t="shared" si="175"/>
        <v>42802.104166666664</v>
      </c>
      <c r="S1864" t="str">
        <f t="shared" si="179"/>
        <v>games</v>
      </c>
      <c r="T1864" t="str">
        <f t="shared" si="176"/>
        <v>mobile games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 s="3">
        <v>2500</v>
      </c>
      <c r="E1865" s="3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7"/>
        <v>4.0000000000000001E-3</v>
      </c>
      <c r="P1865" s="3">
        <f t="shared" si="174"/>
        <v>5</v>
      </c>
      <c r="Q1865" s="28">
        <f t="shared" si="178"/>
        <v>41772.588946759257</v>
      </c>
      <c r="R1865" s="28">
        <f t="shared" si="175"/>
        <v>41802.588946759257</v>
      </c>
      <c r="S1865" t="str">
        <f t="shared" si="179"/>
        <v>games</v>
      </c>
      <c r="T1865" t="str">
        <f t="shared" si="176"/>
        <v>mobile games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 s="3">
        <v>6500</v>
      </c>
      <c r="E1866" s="3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7"/>
        <v>0.42892307692307691</v>
      </c>
      <c r="P1866" s="3">
        <f t="shared" si="174"/>
        <v>58.083333333333336</v>
      </c>
      <c r="Q1866" s="28">
        <f t="shared" si="178"/>
        <v>41733.508101851847</v>
      </c>
      <c r="R1866" s="28">
        <f t="shared" si="175"/>
        <v>41763.508101851847</v>
      </c>
      <c r="S1866" t="str">
        <f t="shared" si="179"/>
        <v>games</v>
      </c>
      <c r="T1866" t="str">
        <f t="shared" si="176"/>
        <v>mobile games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 s="3">
        <v>110000</v>
      </c>
      <c r="E1867" s="3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7"/>
        <v>3.6363636363636364E-5</v>
      </c>
      <c r="P1867" s="3">
        <f t="shared" si="174"/>
        <v>2</v>
      </c>
      <c r="Q1867" s="28">
        <f t="shared" si="178"/>
        <v>42645.159108796295</v>
      </c>
      <c r="R1867" s="28">
        <f t="shared" si="175"/>
        <v>42680.200775462959</v>
      </c>
      <c r="S1867" t="str">
        <f t="shared" si="179"/>
        <v>games</v>
      </c>
      <c r="T1867" t="str">
        <f t="shared" si="176"/>
        <v>mobile games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 s="3">
        <v>25000</v>
      </c>
      <c r="E1868" s="3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7"/>
        <v>5.0000000000000001E-3</v>
      </c>
      <c r="P1868" s="3">
        <f t="shared" si="174"/>
        <v>62.5</v>
      </c>
      <c r="Q1868" s="28">
        <f t="shared" si="178"/>
        <v>42742.038159722222</v>
      </c>
      <c r="R1868" s="28">
        <f t="shared" si="175"/>
        <v>42794.958333333336</v>
      </c>
      <c r="S1868" t="str">
        <f t="shared" si="179"/>
        <v>games</v>
      </c>
      <c r="T1868" t="str">
        <f t="shared" si="176"/>
        <v>mobile games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 s="3">
        <v>20000</v>
      </c>
      <c r="E1869" s="3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7"/>
        <v>5.0000000000000001E-4</v>
      </c>
      <c r="P1869" s="3">
        <f t="shared" si="174"/>
        <v>10</v>
      </c>
      <c r="Q1869" s="28">
        <f t="shared" si="178"/>
        <v>42649.716574074067</v>
      </c>
      <c r="R1869" s="28">
        <f t="shared" si="175"/>
        <v>42679.716574074067</v>
      </c>
      <c r="S1869" t="str">
        <f t="shared" si="179"/>
        <v>games</v>
      </c>
      <c r="T1869" t="str">
        <f t="shared" si="176"/>
        <v>mobile games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 s="3">
        <v>25000</v>
      </c>
      <c r="E1870" s="3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7"/>
        <v>4.8680000000000001E-2</v>
      </c>
      <c r="P1870" s="3">
        <f t="shared" si="174"/>
        <v>71.588235294117652</v>
      </c>
      <c r="Q1870" s="28">
        <f t="shared" si="178"/>
        <v>42328.570891203701</v>
      </c>
      <c r="R1870" s="28">
        <f t="shared" si="175"/>
        <v>42353.124305555553</v>
      </c>
      <c r="S1870" t="str">
        <f t="shared" si="179"/>
        <v>games</v>
      </c>
      <c r="T1870" t="str">
        <f t="shared" si="176"/>
        <v>mobile games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 s="3">
        <v>10000</v>
      </c>
      <c r="E1871" s="3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7"/>
        <v>0</v>
      </c>
      <c r="P1871" s="3">
        <f t="shared" si="174"/>
        <v>0</v>
      </c>
      <c r="Q1871" s="28">
        <f t="shared" si="178"/>
        <v>42708.794548611106</v>
      </c>
      <c r="R1871" s="28">
        <f t="shared" si="175"/>
        <v>42738.794548611106</v>
      </c>
      <c r="S1871" t="str">
        <f t="shared" si="179"/>
        <v>games</v>
      </c>
      <c r="T1871" t="str">
        <f t="shared" si="176"/>
        <v>mobile games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 s="3">
        <v>3500</v>
      </c>
      <c r="E1872" s="3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7"/>
        <v>0.10314285714285715</v>
      </c>
      <c r="P1872" s="3">
        <f t="shared" si="174"/>
        <v>32.81818181818182</v>
      </c>
      <c r="Q1872" s="28">
        <f t="shared" si="178"/>
        <v>42371.14739583333</v>
      </c>
      <c r="R1872" s="28">
        <f t="shared" si="175"/>
        <v>42399.970138888886</v>
      </c>
      <c r="S1872" t="str">
        <f t="shared" si="179"/>
        <v>games</v>
      </c>
      <c r="T1872" t="str">
        <f t="shared" si="176"/>
        <v>mobile games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 s="3">
        <v>6500</v>
      </c>
      <c r="E1873" s="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7"/>
        <v>0.7178461538461538</v>
      </c>
      <c r="P1873" s="3">
        <f t="shared" si="174"/>
        <v>49.11578947368421</v>
      </c>
      <c r="Q1873" s="28">
        <f t="shared" si="178"/>
        <v>41923.575243055551</v>
      </c>
      <c r="R1873" s="28">
        <f t="shared" si="175"/>
        <v>41963.616909722223</v>
      </c>
      <c r="S1873" t="str">
        <f t="shared" si="179"/>
        <v>games</v>
      </c>
      <c r="T1873" t="str">
        <f t="shared" si="176"/>
        <v>mobile games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 s="3">
        <v>20000</v>
      </c>
      <c r="E1874" s="3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7"/>
        <v>1.06E-2</v>
      </c>
      <c r="P1874" s="3">
        <f t="shared" si="174"/>
        <v>16.307692307692307</v>
      </c>
      <c r="Q1874" s="28">
        <f t="shared" si="178"/>
        <v>42154.921319444438</v>
      </c>
      <c r="R1874" s="28">
        <f t="shared" si="175"/>
        <v>42184.921319444438</v>
      </c>
      <c r="S1874" t="str">
        <f t="shared" si="179"/>
        <v>games</v>
      </c>
      <c r="T1874" t="str">
        <f t="shared" si="176"/>
        <v>mobile games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 s="3">
        <v>8000</v>
      </c>
      <c r="E1875" s="3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7"/>
        <v>4.4999999999999997E-3</v>
      </c>
      <c r="P1875" s="3">
        <f t="shared" si="174"/>
        <v>18</v>
      </c>
      <c r="Q1875" s="28">
        <f t="shared" si="178"/>
        <v>42164.407523148147</v>
      </c>
      <c r="R1875" s="28">
        <f t="shared" si="175"/>
        <v>42193.489583333336</v>
      </c>
      <c r="S1875" t="str">
        <f t="shared" si="179"/>
        <v>games</v>
      </c>
      <c r="T1875" t="str">
        <f t="shared" si="176"/>
        <v>mobile games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 s="3">
        <v>160000</v>
      </c>
      <c r="E1876" s="3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7"/>
        <v>1.6249999999999999E-4</v>
      </c>
      <c r="P1876" s="3">
        <f t="shared" si="174"/>
        <v>13</v>
      </c>
      <c r="Q1876" s="28">
        <f t="shared" si="178"/>
        <v>42529.760798611103</v>
      </c>
      <c r="R1876" s="28">
        <f t="shared" si="175"/>
        <v>42549.760798611103</v>
      </c>
      <c r="S1876" t="str">
        <f t="shared" si="179"/>
        <v>games</v>
      </c>
      <c r="T1876" t="str">
        <f t="shared" si="176"/>
        <v>mobile games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 s="3">
        <v>10000</v>
      </c>
      <c r="E1877" s="3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7"/>
        <v>5.1000000000000004E-3</v>
      </c>
      <c r="P1877" s="3">
        <f t="shared" si="174"/>
        <v>17</v>
      </c>
      <c r="Q1877" s="28">
        <f t="shared" si="178"/>
        <v>42528.691064814811</v>
      </c>
      <c r="R1877" s="28">
        <f t="shared" si="175"/>
        <v>42588.691064814811</v>
      </c>
      <c r="S1877" t="str">
        <f t="shared" si="179"/>
        <v>games</v>
      </c>
      <c r="T1877" t="str">
        <f t="shared" si="176"/>
        <v>mobile games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 s="3">
        <v>280</v>
      </c>
      <c r="E1878" s="3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7"/>
        <v>0</v>
      </c>
      <c r="P1878" s="3">
        <f t="shared" si="174"/>
        <v>0</v>
      </c>
      <c r="Q1878" s="28">
        <f t="shared" si="178"/>
        <v>41776.076446759253</v>
      </c>
      <c r="R1878" s="28">
        <f t="shared" si="175"/>
        <v>41806.07644675926</v>
      </c>
      <c r="S1878" t="str">
        <f t="shared" si="179"/>
        <v>games</v>
      </c>
      <c r="T1878" t="str">
        <f t="shared" si="176"/>
        <v>mobile games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 s="3">
        <v>60</v>
      </c>
      <c r="E1879" s="3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7"/>
        <v>0</v>
      </c>
      <c r="P1879" s="3">
        <f t="shared" si="174"/>
        <v>0</v>
      </c>
      <c r="Q1879" s="28">
        <f t="shared" si="178"/>
        <v>42034.820891203701</v>
      </c>
      <c r="R1879" s="28">
        <f t="shared" si="175"/>
        <v>42063.820891203701</v>
      </c>
      <c r="S1879" t="str">
        <f t="shared" si="179"/>
        <v>games</v>
      </c>
      <c r="T1879" t="str">
        <f t="shared" si="176"/>
        <v>mobile games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 s="3">
        <v>8000</v>
      </c>
      <c r="E1880" s="3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7"/>
        <v>0</v>
      </c>
      <c r="P1880" s="3">
        <f t="shared" si="174"/>
        <v>0</v>
      </c>
      <c r="Q1880" s="28">
        <f t="shared" si="178"/>
        <v>41772.800405092588</v>
      </c>
      <c r="R1880" s="28">
        <f t="shared" si="175"/>
        <v>41802.800405092588</v>
      </c>
      <c r="S1880" t="str">
        <f t="shared" si="179"/>
        <v>games</v>
      </c>
      <c r="T1880" t="str">
        <f t="shared" si="176"/>
        <v>mobile games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 s="3">
        <v>5000</v>
      </c>
      <c r="E1881" s="3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7"/>
        <v>1.1999999999999999E-3</v>
      </c>
      <c r="P1881" s="3">
        <f t="shared" si="174"/>
        <v>3</v>
      </c>
      <c r="Q1881" s="28">
        <f t="shared" si="178"/>
        <v>42413.441307870373</v>
      </c>
      <c r="R1881" s="28">
        <f t="shared" si="175"/>
        <v>42443.399641203701</v>
      </c>
      <c r="S1881" t="str">
        <f t="shared" si="179"/>
        <v>games</v>
      </c>
      <c r="T1881" t="str">
        <f t="shared" si="176"/>
        <v>mobile games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 s="3">
        <v>5000</v>
      </c>
      <c r="E1882" s="3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7"/>
        <v>0.20080000000000001</v>
      </c>
      <c r="P1882" s="3">
        <f t="shared" si="174"/>
        <v>41.833333333333336</v>
      </c>
      <c r="Q1882" s="28">
        <f t="shared" si="178"/>
        <v>42430.358564814807</v>
      </c>
      <c r="R1882" s="28">
        <f t="shared" si="175"/>
        <v>42459.31689814815</v>
      </c>
      <c r="S1882" t="str">
        <f t="shared" si="179"/>
        <v>games</v>
      </c>
      <c r="T1882" t="str">
        <f t="shared" si="176"/>
        <v>mobile games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 s="3">
        <v>2000</v>
      </c>
      <c r="E1883" s="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7"/>
        <v>1.726845</v>
      </c>
      <c r="P1883" s="3">
        <f t="shared" si="174"/>
        <v>49.338428571428572</v>
      </c>
      <c r="Q1883" s="28">
        <f t="shared" si="178"/>
        <v>42042.944317129623</v>
      </c>
      <c r="R1883" s="28">
        <f t="shared" si="175"/>
        <v>42072.902650462966</v>
      </c>
      <c r="S1883" t="str">
        <f t="shared" si="179"/>
        <v>music</v>
      </c>
      <c r="T1883" t="str">
        <f t="shared" si="176"/>
        <v>indie rock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 s="3">
        <v>3350</v>
      </c>
      <c r="E1884" s="3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7"/>
        <v>1.008955223880597</v>
      </c>
      <c r="P1884" s="3">
        <f t="shared" si="174"/>
        <v>41.728395061728392</v>
      </c>
      <c r="Q1884" s="28">
        <f t="shared" si="178"/>
        <v>41067.740879629629</v>
      </c>
      <c r="R1884" s="28">
        <f t="shared" si="175"/>
        <v>41100.783333333333</v>
      </c>
      <c r="S1884" t="str">
        <f t="shared" si="179"/>
        <v>music</v>
      </c>
      <c r="T1884" t="str">
        <f t="shared" si="176"/>
        <v>indie rock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 s="3">
        <v>999</v>
      </c>
      <c r="E1885" s="3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7"/>
        <v>1.0480480480480481</v>
      </c>
      <c r="P1885" s="3">
        <f t="shared" si="174"/>
        <v>32.71875</v>
      </c>
      <c r="Q1885" s="28">
        <f t="shared" si="178"/>
        <v>40977.739675925921</v>
      </c>
      <c r="R1885" s="28">
        <f t="shared" si="175"/>
        <v>41007.698009259257</v>
      </c>
      <c r="S1885" t="str">
        <f t="shared" si="179"/>
        <v>music</v>
      </c>
      <c r="T1885" t="str">
        <f t="shared" si="176"/>
        <v>indie rock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 s="3">
        <v>1000</v>
      </c>
      <c r="E1886" s="3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7"/>
        <v>1.351</v>
      </c>
      <c r="P1886" s="3">
        <f t="shared" si="174"/>
        <v>51.96153846153846</v>
      </c>
      <c r="Q1886" s="28">
        <f t="shared" si="178"/>
        <v>41204.989988425921</v>
      </c>
      <c r="R1886" s="28">
        <f t="shared" si="175"/>
        <v>41240.291666666664</v>
      </c>
      <c r="S1886" t="str">
        <f t="shared" si="179"/>
        <v>music</v>
      </c>
      <c r="T1886" t="str">
        <f t="shared" si="176"/>
        <v>indie rock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 s="3">
        <v>4575</v>
      </c>
      <c r="E1887" s="3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7"/>
        <v>1.1632786885245903</v>
      </c>
      <c r="P1887" s="3">
        <f t="shared" si="174"/>
        <v>50.685714285714283</v>
      </c>
      <c r="Q1887" s="28">
        <f t="shared" si="178"/>
        <v>41098.885532407403</v>
      </c>
      <c r="R1887" s="28">
        <f t="shared" si="175"/>
        <v>41131.708333333328</v>
      </c>
      <c r="S1887" t="str">
        <f t="shared" si="179"/>
        <v>music</v>
      </c>
      <c r="T1887" t="str">
        <f t="shared" si="176"/>
        <v>indie rock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 s="3">
        <v>1200</v>
      </c>
      <c r="E1888" s="3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7"/>
        <v>1.0208333333333333</v>
      </c>
      <c r="P1888" s="3">
        <f t="shared" si="174"/>
        <v>42.241379310344826</v>
      </c>
      <c r="Q1888" s="28">
        <f t="shared" si="178"/>
        <v>41925.69835648148</v>
      </c>
      <c r="R1888" s="28">
        <f t="shared" si="175"/>
        <v>41955.740023148144</v>
      </c>
      <c r="S1888" t="str">
        <f t="shared" si="179"/>
        <v>music</v>
      </c>
      <c r="T1888" t="str">
        <f t="shared" si="176"/>
        <v>indie rock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 s="3">
        <v>3000</v>
      </c>
      <c r="E1889" s="3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7"/>
        <v>1.1116666666666666</v>
      </c>
      <c r="P1889" s="3">
        <f t="shared" si="174"/>
        <v>416.875</v>
      </c>
      <c r="Q1889" s="28">
        <f t="shared" si="178"/>
        <v>42323.591805555552</v>
      </c>
      <c r="R1889" s="28">
        <f t="shared" si="175"/>
        <v>42341.687499999993</v>
      </c>
      <c r="S1889" t="str">
        <f t="shared" si="179"/>
        <v>music</v>
      </c>
      <c r="T1889" t="str">
        <f t="shared" si="176"/>
        <v>indie rock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 s="3">
        <v>2500</v>
      </c>
      <c r="E1890" s="3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7"/>
        <v>1.6608000000000001</v>
      </c>
      <c r="P1890" s="3">
        <f t="shared" si="174"/>
        <v>46.651685393258425</v>
      </c>
      <c r="Q1890" s="28">
        <f t="shared" si="178"/>
        <v>40299.03162037037</v>
      </c>
      <c r="R1890" s="28">
        <f t="shared" si="175"/>
        <v>40329.999305555553</v>
      </c>
      <c r="S1890" t="str">
        <f t="shared" si="179"/>
        <v>music</v>
      </c>
      <c r="T1890" t="str">
        <f t="shared" si="176"/>
        <v>indie rock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 s="3">
        <v>2000</v>
      </c>
      <c r="E1891" s="3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7"/>
        <v>1.0660000000000001</v>
      </c>
      <c r="P1891" s="3">
        <f t="shared" si="174"/>
        <v>48.454545454545453</v>
      </c>
      <c r="Q1891" s="28">
        <f t="shared" si="178"/>
        <v>41299.585023148145</v>
      </c>
      <c r="R1891" s="28">
        <f t="shared" si="175"/>
        <v>41344.543356481481</v>
      </c>
      <c r="S1891" t="str">
        <f t="shared" si="179"/>
        <v>music</v>
      </c>
      <c r="T1891" t="str">
        <f t="shared" si="176"/>
        <v>indie rock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 s="3">
        <v>12000</v>
      </c>
      <c r="E1892" s="3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7"/>
        <v>1.4458441666666668</v>
      </c>
      <c r="P1892" s="3">
        <f t="shared" si="174"/>
        <v>70.5289837398374</v>
      </c>
      <c r="Q1892" s="28">
        <f t="shared" si="178"/>
        <v>41228.577870370369</v>
      </c>
      <c r="R1892" s="28">
        <f t="shared" si="175"/>
        <v>41258.577870370369</v>
      </c>
      <c r="S1892" t="str">
        <f t="shared" si="179"/>
        <v>music</v>
      </c>
      <c r="T1892" t="str">
        <f t="shared" si="176"/>
        <v>indie rock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 s="3">
        <v>10000</v>
      </c>
      <c r="E1893" s="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7"/>
        <v>1.0555000000000001</v>
      </c>
      <c r="P1893" s="3">
        <f t="shared" si="174"/>
        <v>87.958333333333329</v>
      </c>
      <c r="Q1893" s="28">
        <f t="shared" si="178"/>
        <v>40335.589745370366</v>
      </c>
      <c r="R1893" s="28">
        <f t="shared" si="175"/>
        <v>40381.041666666664</v>
      </c>
      <c r="S1893" t="str">
        <f t="shared" si="179"/>
        <v>music</v>
      </c>
      <c r="T1893" t="str">
        <f t="shared" si="176"/>
        <v>indie rock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 s="3">
        <v>500</v>
      </c>
      <c r="E1894" s="3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7"/>
        <v>1.3660000000000001</v>
      </c>
      <c r="P1894" s="3">
        <f t="shared" si="174"/>
        <v>26.26923076923077</v>
      </c>
      <c r="Q1894" s="28">
        <f t="shared" si="178"/>
        <v>40671.429178240738</v>
      </c>
      <c r="R1894" s="28">
        <f t="shared" si="175"/>
        <v>40701.429178240738</v>
      </c>
      <c r="S1894" t="str">
        <f t="shared" si="179"/>
        <v>music</v>
      </c>
      <c r="T1894" t="str">
        <f t="shared" si="176"/>
        <v>indie rock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 s="3">
        <v>2500</v>
      </c>
      <c r="E1895" s="3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7"/>
        <v>1.04</v>
      </c>
      <c r="P1895" s="3">
        <f t="shared" si="174"/>
        <v>57.777777777777779</v>
      </c>
      <c r="Q1895" s="28">
        <f t="shared" si="178"/>
        <v>40632.733622685184</v>
      </c>
      <c r="R1895" s="28">
        <f t="shared" si="175"/>
        <v>40648.957638888889</v>
      </c>
      <c r="S1895" t="str">
        <f t="shared" si="179"/>
        <v>music</v>
      </c>
      <c r="T1895" t="str">
        <f t="shared" si="176"/>
        <v>indie rock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 s="3">
        <v>1000</v>
      </c>
      <c r="E1896" s="3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7"/>
        <v>1.145</v>
      </c>
      <c r="P1896" s="3">
        <f t="shared" si="174"/>
        <v>57.25</v>
      </c>
      <c r="Q1896" s="28">
        <f t="shared" si="178"/>
        <v>40920.696562500001</v>
      </c>
      <c r="R1896" s="28">
        <f t="shared" si="175"/>
        <v>40951.696562499994</v>
      </c>
      <c r="S1896" t="str">
        <f t="shared" si="179"/>
        <v>music</v>
      </c>
      <c r="T1896" t="str">
        <f t="shared" si="176"/>
        <v>indie rock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 s="3">
        <v>9072</v>
      </c>
      <c r="E1897" s="3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7"/>
        <v>1.0171957671957672</v>
      </c>
      <c r="P1897" s="3">
        <f t="shared" si="174"/>
        <v>196.34042553191489</v>
      </c>
      <c r="Q1897" s="28">
        <f t="shared" si="178"/>
        <v>42267.538449074076</v>
      </c>
      <c r="R1897" s="28">
        <f t="shared" si="175"/>
        <v>42297.538449074076</v>
      </c>
      <c r="S1897" t="str">
        <f t="shared" si="179"/>
        <v>music</v>
      </c>
      <c r="T1897" t="str">
        <f t="shared" si="176"/>
        <v>indie rock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 s="3">
        <v>451</v>
      </c>
      <c r="E1898" s="3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7"/>
        <v>1.2394678492239468</v>
      </c>
      <c r="P1898" s="3">
        <f t="shared" si="174"/>
        <v>43</v>
      </c>
      <c r="Q1898" s="28">
        <f t="shared" si="178"/>
        <v>40981.501909722218</v>
      </c>
      <c r="R1898" s="28">
        <f t="shared" si="175"/>
        <v>41011.501909722218</v>
      </c>
      <c r="S1898" t="str">
        <f t="shared" si="179"/>
        <v>music</v>
      </c>
      <c r="T1898" t="str">
        <f t="shared" si="176"/>
        <v>indie rock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 s="3">
        <v>6350</v>
      </c>
      <c r="E1899" s="3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7"/>
        <v>1.0245669291338582</v>
      </c>
      <c r="P1899" s="3">
        <f t="shared" si="174"/>
        <v>35.551912568306008</v>
      </c>
      <c r="Q1899" s="28">
        <f t="shared" si="178"/>
        <v>41680.375069444446</v>
      </c>
      <c r="R1899" s="28">
        <f t="shared" si="175"/>
        <v>41702.666666666664</v>
      </c>
      <c r="S1899" t="str">
        <f t="shared" si="179"/>
        <v>music</v>
      </c>
      <c r="T1899" t="str">
        <f t="shared" si="176"/>
        <v>indie rock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 s="3">
        <v>1000</v>
      </c>
      <c r="E1900" s="3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7"/>
        <v>1.4450000000000001</v>
      </c>
      <c r="P1900" s="3">
        <f t="shared" si="174"/>
        <v>68.80952380952381</v>
      </c>
      <c r="Q1900" s="28">
        <f t="shared" si="178"/>
        <v>42365.9846412037</v>
      </c>
      <c r="R1900" s="28">
        <f t="shared" si="175"/>
        <v>42401.541666666664</v>
      </c>
      <c r="S1900" t="str">
        <f t="shared" si="179"/>
        <v>music</v>
      </c>
      <c r="T1900" t="str">
        <f t="shared" si="176"/>
        <v>indie rock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 s="3">
        <v>900</v>
      </c>
      <c r="E1901" s="3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7"/>
        <v>1.3333333333333333</v>
      </c>
      <c r="P1901" s="3">
        <f t="shared" si="174"/>
        <v>28.571428571428573</v>
      </c>
      <c r="Q1901" s="28">
        <f t="shared" si="178"/>
        <v>42058.733402777776</v>
      </c>
      <c r="R1901" s="28">
        <f t="shared" si="175"/>
        <v>42088.691736111105</v>
      </c>
      <c r="S1901" t="str">
        <f t="shared" si="179"/>
        <v>music</v>
      </c>
      <c r="T1901" t="str">
        <f t="shared" si="176"/>
        <v>indie rock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 s="3">
        <v>2500</v>
      </c>
      <c r="E1902" s="3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7"/>
        <v>1.0936440000000001</v>
      </c>
      <c r="P1902" s="3">
        <f t="shared" si="174"/>
        <v>50.631666666666668</v>
      </c>
      <c r="Q1902" s="28">
        <f t="shared" si="178"/>
        <v>41160.663553240738</v>
      </c>
      <c r="R1902" s="28">
        <f t="shared" si="175"/>
        <v>41188.207638888889</v>
      </c>
      <c r="S1902" t="str">
        <f t="shared" si="179"/>
        <v>music</v>
      </c>
      <c r="T1902" t="str">
        <f t="shared" si="176"/>
        <v>indie rock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 s="3">
        <v>99000</v>
      </c>
      <c r="E1903" s="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7"/>
        <v>2.696969696969697E-2</v>
      </c>
      <c r="P1903" s="3">
        <f t="shared" si="174"/>
        <v>106.8</v>
      </c>
      <c r="Q1903" s="28">
        <f t="shared" si="178"/>
        <v>42116.334826388884</v>
      </c>
      <c r="R1903" s="28">
        <f t="shared" si="175"/>
        <v>42146.333333333336</v>
      </c>
      <c r="S1903" t="str">
        <f t="shared" si="179"/>
        <v>technology</v>
      </c>
      <c r="T1903" t="str">
        <f t="shared" si="176"/>
        <v>gadgets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 s="3">
        <v>1000</v>
      </c>
      <c r="E1904" s="3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7"/>
        <v>1.2E-2</v>
      </c>
      <c r="P1904" s="3">
        <f t="shared" si="174"/>
        <v>4</v>
      </c>
      <c r="Q1904" s="28">
        <f t="shared" si="178"/>
        <v>42037.581562499996</v>
      </c>
      <c r="R1904" s="28">
        <f t="shared" si="175"/>
        <v>42067.581562499996</v>
      </c>
      <c r="S1904" t="str">
        <f t="shared" si="179"/>
        <v>technology</v>
      </c>
      <c r="T1904" t="str">
        <f t="shared" si="176"/>
        <v>gadgets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 s="3">
        <v>3000</v>
      </c>
      <c r="E1905" s="3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7"/>
        <v>0.46600000000000003</v>
      </c>
      <c r="P1905" s="3">
        <f t="shared" si="174"/>
        <v>34.097560975609753</v>
      </c>
      <c r="Q1905" s="28">
        <f t="shared" si="178"/>
        <v>42702.562395833331</v>
      </c>
      <c r="R1905" s="28">
        <f t="shared" si="175"/>
        <v>42762.562395833331</v>
      </c>
      <c r="S1905" t="str">
        <f t="shared" si="179"/>
        <v>technology</v>
      </c>
      <c r="T1905" t="str">
        <f t="shared" si="176"/>
        <v>gadgets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 s="3">
        <v>50000</v>
      </c>
      <c r="E1906" s="3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7"/>
        <v>1E-3</v>
      </c>
      <c r="P1906" s="3">
        <f t="shared" si="174"/>
        <v>25</v>
      </c>
      <c r="Q1906" s="28">
        <f t="shared" si="178"/>
        <v>42326.477094907408</v>
      </c>
      <c r="R1906" s="28">
        <f t="shared" si="175"/>
        <v>42371.477094907408</v>
      </c>
      <c r="S1906" t="str">
        <f t="shared" si="179"/>
        <v>technology</v>
      </c>
      <c r="T1906" t="str">
        <f t="shared" si="176"/>
        <v>gadgets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 s="3">
        <v>25000</v>
      </c>
      <c r="E1907" s="3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7"/>
        <v>1.6800000000000001E-3</v>
      </c>
      <c r="P1907" s="3">
        <f t="shared" si="174"/>
        <v>10.5</v>
      </c>
      <c r="Q1907" s="28">
        <f t="shared" si="178"/>
        <v>41859.717523148145</v>
      </c>
      <c r="R1907" s="28">
        <f t="shared" si="175"/>
        <v>41889.717523148145</v>
      </c>
      <c r="S1907" t="str">
        <f t="shared" si="179"/>
        <v>technology</v>
      </c>
      <c r="T1907" t="str">
        <f t="shared" si="176"/>
        <v>gadgets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 s="3">
        <v>50000</v>
      </c>
      <c r="E1908" s="3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7"/>
        <v>0.42759999999999998</v>
      </c>
      <c r="P1908" s="3">
        <f t="shared" si="174"/>
        <v>215.95959595959596</v>
      </c>
      <c r="Q1908" s="28">
        <f t="shared" si="178"/>
        <v>42514.462766203702</v>
      </c>
      <c r="R1908" s="28">
        <f t="shared" si="175"/>
        <v>42544.462766203702</v>
      </c>
      <c r="S1908" t="str">
        <f t="shared" si="179"/>
        <v>technology</v>
      </c>
      <c r="T1908" t="str">
        <f t="shared" si="176"/>
        <v>gadgets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 s="3">
        <v>30000</v>
      </c>
      <c r="E1909" s="3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7"/>
        <v>2.8333333333333335E-3</v>
      </c>
      <c r="P1909" s="3">
        <f t="shared" si="174"/>
        <v>21.25</v>
      </c>
      <c r="Q1909" s="28">
        <f t="shared" si="178"/>
        <v>41767.378761574073</v>
      </c>
      <c r="R1909" s="28">
        <f t="shared" si="175"/>
        <v>41782.378761574073</v>
      </c>
      <c r="S1909" t="str">
        <f t="shared" si="179"/>
        <v>technology</v>
      </c>
      <c r="T1909" t="str">
        <f t="shared" si="176"/>
        <v>gadgets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 s="3">
        <v>25000</v>
      </c>
      <c r="E1910" s="3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7"/>
        <v>1.7319999999999999E-2</v>
      </c>
      <c r="P1910" s="3">
        <f t="shared" si="174"/>
        <v>108.25</v>
      </c>
      <c r="Q1910" s="28">
        <f t="shared" si="178"/>
        <v>42703.709490740737</v>
      </c>
      <c r="R1910" s="28">
        <f t="shared" si="175"/>
        <v>42733.709490740737</v>
      </c>
      <c r="S1910" t="str">
        <f t="shared" si="179"/>
        <v>technology</v>
      </c>
      <c r="T1910" t="str">
        <f t="shared" si="176"/>
        <v>gadgets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 s="3">
        <v>35000</v>
      </c>
      <c r="E1911" s="3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7"/>
        <v>0.14111428571428572</v>
      </c>
      <c r="P1911" s="3">
        <f t="shared" si="174"/>
        <v>129.97368421052633</v>
      </c>
      <c r="Q1911" s="28">
        <f t="shared" si="178"/>
        <v>41905.220821759256</v>
      </c>
      <c r="R1911" s="28">
        <f t="shared" si="175"/>
        <v>41935.220821759256</v>
      </c>
      <c r="S1911" t="str">
        <f t="shared" si="179"/>
        <v>technology</v>
      </c>
      <c r="T1911" t="str">
        <f t="shared" si="176"/>
        <v>gadgets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 s="3">
        <v>85000</v>
      </c>
      <c r="E1912" s="3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7"/>
        <v>0.39395294117647056</v>
      </c>
      <c r="P1912" s="3">
        <f t="shared" si="174"/>
        <v>117.49473684210527</v>
      </c>
      <c r="Q1912" s="28">
        <f t="shared" si="178"/>
        <v>42264.754826388882</v>
      </c>
      <c r="R1912" s="28">
        <f t="shared" si="175"/>
        <v>42308.739583333336</v>
      </c>
      <c r="S1912" t="str">
        <f t="shared" si="179"/>
        <v>technology</v>
      </c>
      <c r="T1912" t="str">
        <f t="shared" si="176"/>
        <v>gadgets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 s="3">
        <v>42500</v>
      </c>
      <c r="E1913" s="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7"/>
        <v>2.3529411764705883E-4</v>
      </c>
      <c r="P1913" s="3">
        <f t="shared" si="174"/>
        <v>10</v>
      </c>
      <c r="Q1913" s="28">
        <f t="shared" si="178"/>
        <v>41829.825624999998</v>
      </c>
      <c r="R1913" s="28">
        <f t="shared" si="175"/>
        <v>41859.825624999998</v>
      </c>
      <c r="S1913" t="str">
        <f t="shared" si="179"/>
        <v>technology</v>
      </c>
      <c r="T1913" t="str">
        <f t="shared" si="176"/>
        <v>gadgets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 s="3">
        <v>5000</v>
      </c>
      <c r="E1914" s="3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7"/>
        <v>0.59299999999999997</v>
      </c>
      <c r="P1914" s="3">
        <f t="shared" si="174"/>
        <v>70.595238095238102</v>
      </c>
      <c r="Q1914" s="28">
        <f t="shared" si="178"/>
        <v>42129.018055555549</v>
      </c>
      <c r="R1914" s="28">
        <f t="shared" si="175"/>
        <v>42159.018055555549</v>
      </c>
      <c r="S1914" t="str">
        <f t="shared" si="179"/>
        <v>technology</v>
      </c>
      <c r="T1914" t="str">
        <f t="shared" si="176"/>
        <v>gadgets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 s="3">
        <v>48000</v>
      </c>
      <c r="E1915" s="3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7"/>
        <v>1.3270833333333334E-2</v>
      </c>
      <c r="P1915" s="3">
        <f t="shared" si="174"/>
        <v>24.5</v>
      </c>
      <c r="Q1915" s="28">
        <f t="shared" si="178"/>
        <v>41890.302986111106</v>
      </c>
      <c r="R1915" s="28">
        <f t="shared" si="175"/>
        <v>41920.302986111106</v>
      </c>
      <c r="S1915" t="str">
        <f t="shared" si="179"/>
        <v>technology</v>
      </c>
      <c r="T1915" t="str">
        <f t="shared" si="176"/>
        <v>gadgets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 s="3">
        <v>666</v>
      </c>
      <c r="E1916" s="3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7"/>
        <v>9.0090090090090086E-2</v>
      </c>
      <c r="P1916" s="3">
        <f t="shared" si="174"/>
        <v>30</v>
      </c>
      <c r="Q1916" s="28">
        <f t="shared" si="178"/>
        <v>41928.966122685182</v>
      </c>
      <c r="R1916" s="28">
        <f t="shared" si="175"/>
        <v>41943.957638888889</v>
      </c>
      <c r="S1916" t="str">
        <f t="shared" si="179"/>
        <v>technology</v>
      </c>
      <c r="T1916" t="str">
        <f t="shared" si="176"/>
        <v>gadgets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 s="3">
        <v>500</v>
      </c>
      <c r="E1917" s="3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7"/>
        <v>1.6E-2</v>
      </c>
      <c r="P1917" s="3">
        <f t="shared" si="174"/>
        <v>2</v>
      </c>
      <c r="Q1917" s="28">
        <f t="shared" si="178"/>
        <v>41863.840532407405</v>
      </c>
      <c r="R1917" s="28">
        <f t="shared" si="175"/>
        <v>41883.840532407405</v>
      </c>
      <c r="S1917" t="str">
        <f t="shared" si="179"/>
        <v>technology</v>
      </c>
      <c r="T1917" t="str">
        <f t="shared" si="176"/>
        <v>gadgets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 s="3">
        <v>20000</v>
      </c>
      <c r="E1918" s="3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7"/>
        <v>5.1000000000000004E-3</v>
      </c>
      <c r="P1918" s="3">
        <f t="shared" si="174"/>
        <v>17</v>
      </c>
      <c r="Q1918" s="28">
        <f t="shared" si="178"/>
        <v>42656.508969907409</v>
      </c>
      <c r="R1918" s="28">
        <f t="shared" si="175"/>
        <v>42681.550636574073</v>
      </c>
      <c r="S1918" t="str">
        <f t="shared" si="179"/>
        <v>technology</v>
      </c>
      <c r="T1918" t="str">
        <f t="shared" si="176"/>
        <v>gadgets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 s="3">
        <v>390000</v>
      </c>
      <c r="E1919" s="3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7"/>
        <v>0.52570512820512816</v>
      </c>
      <c r="P1919" s="3">
        <f t="shared" si="174"/>
        <v>2928.9285714285716</v>
      </c>
      <c r="Q1919" s="28">
        <f t="shared" si="178"/>
        <v>42746.06172453703</v>
      </c>
      <c r="R1919" s="28">
        <f t="shared" si="175"/>
        <v>42776.06172453703</v>
      </c>
      <c r="S1919" t="str">
        <f t="shared" si="179"/>
        <v>technology</v>
      </c>
      <c r="T1919" t="str">
        <f t="shared" si="176"/>
        <v>gadgets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 s="3">
        <v>25000</v>
      </c>
      <c r="E1920" s="3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7"/>
        <v>1.04E-2</v>
      </c>
      <c r="P1920" s="3">
        <f t="shared" si="174"/>
        <v>28.888888888888889</v>
      </c>
      <c r="Q1920" s="28">
        <f t="shared" si="178"/>
        <v>41828.581608796296</v>
      </c>
      <c r="R1920" s="28">
        <f t="shared" si="175"/>
        <v>41863.581608796296</v>
      </c>
      <c r="S1920" t="str">
        <f t="shared" si="179"/>
        <v>technology</v>
      </c>
      <c r="T1920" t="str">
        <f t="shared" si="176"/>
        <v>gadgets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 s="3">
        <v>500</v>
      </c>
      <c r="E1921" s="3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7"/>
        <v>0.47399999999999998</v>
      </c>
      <c r="P1921" s="3">
        <f t="shared" si="174"/>
        <v>29.625</v>
      </c>
      <c r="Q1921" s="28">
        <f t="shared" si="178"/>
        <v>42113.667233796288</v>
      </c>
      <c r="R1921" s="28">
        <f t="shared" si="175"/>
        <v>42143.667233796295</v>
      </c>
      <c r="S1921" t="str">
        <f t="shared" si="179"/>
        <v>technology</v>
      </c>
      <c r="T1921" t="str">
        <f t="shared" si="176"/>
        <v>gadgets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 s="3">
        <v>10000</v>
      </c>
      <c r="E1922" s="3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7"/>
        <v>0.43030000000000002</v>
      </c>
      <c r="P1922" s="3">
        <f t="shared" si="174"/>
        <v>40.980952380952381</v>
      </c>
      <c r="Q1922" s="28">
        <f t="shared" si="178"/>
        <v>42270.66737268518</v>
      </c>
      <c r="R1922" s="28">
        <f t="shared" si="175"/>
        <v>42298.749999999993</v>
      </c>
      <c r="S1922" t="str">
        <f t="shared" si="179"/>
        <v>technology</v>
      </c>
      <c r="T1922" t="str">
        <f t="shared" si="176"/>
        <v>gadgets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 s="3">
        <v>1500</v>
      </c>
      <c r="E1923" s="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77"/>
        <v>1.3680000000000001</v>
      </c>
      <c r="P1923" s="3">
        <f t="shared" ref="P1923:P1986" si="180">IFERROR(E1923/L1923,0)</f>
        <v>54</v>
      </c>
      <c r="Q1923" s="28">
        <f t="shared" si="178"/>
        <v>41074.013229166667</v>
      </c>
      <c r="R1923" s="28">
        <f t="shared" ref="R1923:R1986" si="181">(I1923/86400)+25569+(-5/24)</f>
        <v>41104.013229166667</v>
      </c>
      <c r="S1923" t="str">
        <f t="shared" si="179"/>
        <v>music</v>
      </c>
      <c r="T1923" t="str">
        <f t="shared" ref="T1923:T1986" si="182">RIGHT(N1923,LEN(N1923)-FIND("/",N1923))</f>
        <v>indie rock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 s="3">
        <v>2000</v>
      </c>
      <c r="E1924" s="3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ref="O1924:O1987" si="183">E1924/D1924</f>
        <v>1.1555</v>
      </c>
      <c r="P1924" s="3">
        <f t="shared" si="180"/>
        <v>36.109375</v>
      </c>
      <c r="Q1924" s="28">
        <f t="shared" ref="Q1924:Q1987" si="184">(((J1924/60)/60)/24)+DATE(1970,1,1)+(-5/24)</f>
        <v>41590.047534722216</v>
      </c>
      <c r="R1924" s="28">
        <f t="shared" si="181"/>
        <v>41620.047534722216</v>
      </c>
      <c r="S1924" t="str">
        <f t="shared" ref="S1924:S1987" si="185">LEFT(N:N,FIND("/",N1924)-1)</f>
        <v>music</v>
      </c>
      <c r="T1924" t="str">
        <f t="shared" si="182"/>
        <v>indie rock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 s="3">
        <v>125</v>
      </c>
      <c r="E1925" s="3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3"/>
        <v>2.4079999999999999</v>
      </c>
      <c r="P1925" s="3">
        <f t="shared" si="180"/>
        <v>23.153846153846153</v>
      </c>
      <c r="Q1925" s="28">
        <f t="shared" si="184"/>
        <v>40772.640416666662</v>
      </c>
      <c r="R1925" s="28">
        <f t="shared" si="181"/>
        <v>40812.999305555553</v>
      </c>
      <c r="S1925" t="str">
        <f t="shared" si="185"/>
        <v>music</v>
      </c>
      <c r="T1925" t="str">
        <f t="shared" si="182"/>
        <v>indie rock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 s="3">
        <v>3000</v>
      </c>
      <c r="E1926" s="3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3"/>
        <v>1.1439999999999999</v>
      </c>
      <c r="P1926" s="3">
        <f t="shared" si="180"/>
        <v>104</v>
      </c>
      <c r="Q1926" s="28">
        <f t="shared" si="184"/>
        <v>41626.552719907406</v>
      </c>
      <c r="R1926" s="28">
        <f t="shared" si="181"/>
        <v>41654.606249999997</v>
      </c>
      <c r="S1926" t="str">
        <f t="shared" si="185"/>
        <v>music</v>
      </c>
      <c r="T1926" t="str">
        <f t="shared" si="182"/>
        <v>indie rock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 s="3">
        <v>1500</v>
      </c>
      <c r="E1927" s="3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3"/>
        <v>1.1033333333333333</v>
      </c>
      <c r="P1927" s="3">
        <f t="shared" si="180"/>
        <v>31.826923076923077</v>
      </c>
      <c r="Q1927" s="28">
        <f t="shared" si="184"/>
        <v>41535.693148148144</v>
      </c>
      <c r="R1927" s="28">
        <f t="shared" si="181"/>
        <v>41557.791666666664</v>
      </c>
      <c r="S1927" t="str">
        <f t="shared" si="185"/>
        <v>music</v>
      </c>
      <c r="T1927" t="str">
        <f t="shared" si="182"/>
        <v>indie rock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 s="3">
        <v>1500</v>
      </c>
      <c r="E1928" s="3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3"/>
        <v>1.9537933333333333</v>
      </c>
      <c r="P1928" s="3">
        <f t="shared" si="180"/>
        <v>27.3896261682243</v>
      </c>
      <c r="Q1928" s="28">
        <f t="shared" si="184"/>
        <v>40456.746018518512</v>
      </c>
      <c r="R1928" s="28">
        <f t="shared" si="181"/>
        <v>40483.80972222222</v>
      </c>
      <c r="S1928" t="str">
        <f t="shared" si="185"/>
        <v>music</v>
      </c>
      <c r="T1928" t="str">
        <f t="shared" si="182"/>
        <v>indie rock</v>
      </c>
    </row>
    <row r="1929" spans="1:20" x14ac:dyDescent="0.25">
      <c r="A1929">
        <v>1927</v>
      </c>
      <c r="B1929" s="1" t="s">
        <v>1928</v>
      </c>
      <c r="C1929" s="1" t="s">
        <v>6037</v>
      </c>
      <c r="D1929" s="3">
        <v>600</v>
      </c>
      <c r="E1929" s="3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3"/>
        <v>1.0333333333333334</v>
      </c>
      <c r="P1929" s="3">
        <f t="shared" si="180"/>
        <v>56.363636363636367</v>
      </c>
      <c r="Q1929" s="28">
        <f t="shared" si="184"/>
        <v>40960.653229166666</v>
      </c>
      <c r="R1929" s="28">
        <f t="shared" si="181"/>
        <v>40975.999305555553</v>
      </c>
      <c r="S1929" t="str">
        <f t="shared" si="185"/>
        <v>music</v>
      </c>
      <c r="T1929" t="str">
        <f t="shared" si="182"/>
        <v>indie rock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 s="3">
        <v>2550</v>
      </c>
      <c r="E1930" s="3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3"/>
        <v>1.031372549019608</v>
      </c>
      <c r="P1930" s="3">
        <f t="shared" si="180"/>
        <v>77.352941176470594</v>
      </c>
      <c r="Q1930" s="28">
        <f t="shared" si="184"/>
        <v>41371.439745370371</v>
      </c>
      <c r="R1930" s="28">
        <f t="shared" si="181"/>
        <v>41401.439745370364</v>
      </c>
      <c r="S1930" t="str">
        <f t="shared" si="185"/>
        <v>music</v>
      </c>
      <c r="T1930" t="str">
        <f t="shared" si="182"/>
        <v>indie rock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 s="3">
        <v>3200</v>
      </c>
      <c r="E1931" s="3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3"/>
        <v>1.003125</v>
      </c>
      <c r="P1931" s="3">
        <f t="shared" si="180"/>
        <v>42.8</v>
      </c>
      <c r="Q1931" s="28">
        <f t="shared" si="184"/>
        <v>40686.813263888886</v>
      </c>
      <c r="R1931" s="28">
        <f t="shared" si="181"/>
        <v>40728.813263888886</v>
      </c>
      <c r="S1931" t="str">
        <f t="shared" si="185"/>
        <v>music</v>
      </c>
      <c r="T1931" t="str">
        <f t="shared" si="182"/>
        <v>indie rock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 s="3">
        <v>1000</v>
      </c>
      <c r="E1932" s="3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3"/>
        <v>1.27</v>
      </c>
      <c r="P1932" s="3">
        <f t="shared" si="180"/>
        <v>48.846153846153847</v>
      </c>
      <c r="Q1932" s="28">
        <f t="shared" si="184"/>
        <v>41402.350486111107</v>
      </c>
      <c r="R1932" s="28">
        <f t="shared" si="181"/>
        <v>41462.350486111107</v>
      </c>
      <c r="S1932" t="str">
        <f t="shared" si="185"/>
        <v>music</v>
      </c>
      <c r="T1932" t="str">
        <f t="shared" si="182"/>
        <v>indie rock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 s="3">
        <v>2000</v>
      </c>
      <c r="E1933" s="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3"/>
        <v>1.20601</v>
      </c>
      <c r="P1933" s="3">
        <f t="shared" si="180"/>
        <v>48.240400000000001</v>
      </c>
      <c r="Q1933" s="28">
        <f t="shared" si="184"/>
        <v>41037.684131944443</v>
      </c>
      <c r="R1933" s="28">
        <f t="shared" si="181"/>
        <v>41050.9375</v>
      </c>
      <c r="S1933" t="str">
        <f t="shared" si="185"/>
        <v>music</v>
      </c>
      <c r="T1933" t="str">
        <f t="shared" si="182"/>
        <v>indie rock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 s="3">
        <v>5250</v>
      </c>
      <c r="E1934" s="3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3"/>
        <v>1.0699047619047619</v>
      </c>
      <c r="P1934" s="3">
        <f t="shared" si="180"/>
        <v>70.212500000000006</v>
      </c>
      <c r="Q1934" s="28">
        <f t="shared" si="184"/>
        <v>40911.601539351846</v>
      </c>
      <c r="R1934" s="28">
        <f t="shared" si="181"/>
        <v>40932.601539351854</v>
      </c>
      <c r="S1934" t="str">
        <f t="shared" si="185"/>
        <v>music</v>
      </c>
      <c r="T1934" t="str">
        <f t="shared" si="182"/>
        <v>indie rock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 s="3">
        <v>6000</v>
      </c>
      <c r="E1935" s="3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3"/>
        <v>1.7243333333333333</v>
      </c>
      <c r="P1935" s="3">
        <f t="shared" si="180"/>
        <v>94.054545454545448</v>
      </c>
      <c r="Q1935" s="28">
        <f t="shared" si="184"/>
        <v>41878.922534722216</v>
      </c>
      <c r="R1935" s="28">
        <f t="shared" si="181"/>
        <v>41908.922534722216</v>
      </c>
      <c r="S1935" t="str">
        <f t="shared" si="185"/>
        <v>music</v>
      </c>
      <c r="T1935" t="str">
        <f t="shared" si="182"/>
        <v>indie rock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 s="3">
        <v>5000</v>
      </c>
      <c r="E1936" s="3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3"/>
        <v>1.2362</v>
      </c>
      <c r="P1936" s="3">
        <f t="shared" si="180"/>
        <v>80.272727272727266</v>
      </c>
      <c r="Q1936" s="28">
        <f t="shared" si="184"/>
        <v>40865.658807870372</v>
      </c>
      <c r="R1936" s="28">
        <f t="shared" si="181"/>
        <v>40902</v>
      </c>
      <c r="S1936" t="str">
        <f t="shared" si="185"/>
        <v>music</v>
      </c>
      <c r="T1936" t="str">
        <f t="shared" si="182"/>
        <v>indie rock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 s="3">
        <v>2500</v>
      </c>
      <c r="E1937" s="3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3"/>
        <v>1.0840000000000001</v>
      </c>
      <c r="P1937" s="3">
        <f t="shared" si="180"/>
        <v>54.2</v>
      </c>
      <c r="Q1937" s="28">
        <f t="shared" si="184"/>
        <v>41773.72420138889</v>
      </c>
      <c r="R1937" s="28">
        <f t="shared" si="181"/>
        <v>41810.999305555553</v>
      </c>
      <c r="S1937" t="str">
        <f t="shared" si="185"/>
        <v>music</v>
      </c>
      <c r="T1937" t="str">
        <f t="shared" si="182"/>
        <v>indie rock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 s="3">
        <v>7500</v>
      </c>
      <c r="E1938" s="3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3"/>
        <v>1.1652013333333333</v>
      </c>
      <c r="P1938" s="3">
        <f t="shared" si="180"/>
        <v>60.26903448275862</v>
      </c>
      <c r="Q1938" s="28">
        <f t="shared" si="184"/>
        <v>40852.68136574074</v>
      </c>
      <c r="R1938" s="28">
        <f t="shared" si="181"/>
        <v>40883.040972222218</v>
      </c>
      <c r="S1938" t="str">
        <f t="shared" si="185"/>
        <v>music</v>
      </c>
      <c r="T1938" t="str">
        <f t="shared" si="182"/>
        <v>indie rock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 s="3">
        <v>600</v>
      </c>
      <c r="E1939" s="3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3"/>
        <v>1.8724499999999999</v>
      </c>
      <c r="P1939" s="3">
        <f t="shared" si="180"/>
        <v>38.740344827586206</v>
      </c>
      <c r="Q1939" s="28">
        <f t="shared" si="184"/>
        <v>41058.91065972222</v>
      </c>
      <c r="R1939" s="28">
        <f t="shared" si="181"/>
        <v>41074.957638888889</v>
      </c>
      <c r="S1939" t="str">
        <f t="shared" si="185"/>
        <v>music</v>
      </c>
      <c r="T1939" t="str">
        <f t="shared" si="182"/>
        <v>indie rock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 s="3">
        <v>15000</v>
      </c>
      <c r="E1940" s="3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3"/>
        <v>1.1593333333333333</v>
      </c>
      <c r="P1940" s="3">
        <f t="shared" si="180"/>
        <v>152.54385964912279</v>
      </c>
      <c r="Q1940" s="28">
        <f t="shared" si="184"/>
        <v>41426.05128472222</v>
      </c>
      <c r="R1940" s="28">
        <f t="shared" si="181"/>
        <v>41457</v>
      </c>
      <c r="S1940" t="str">
        <f t="shared" si="185"/>
        <v>music</v>
      </c>
      <c r="T1940" t="str">
        <f t="shared" si="182"/>
        <v>indie rock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 s="3">
        <v>10000</v>
      </c>
      <c r="E1941" s="3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3"/>
        <v>1.107</v>
      </c>
      <c r="P1941" s="3">
        <f t="shared" si="180"/>
        <v>115.3125</v>
      </c>
      <c r="Q1941" s="28">
        <f t="shared" si="184"/>
        <v>41313.776712962957</v>
      </c>
      <c r="R1941" s="28">
        <f t="shared" si="181"/>
        <v>41343.735046296293</v>
      </c>
      <c r="S1941" t="str">
        <f t="shared" si="185"/>
        <v>music</v>
      </c>
      <c r="T1941" t="str">
        <f t="shared" si="182"/>
        <v>indie rock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 s="3">
        <v>650</v>
      </c>
      <c r="E1942" s="3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3"/>
        <v>1.7092307692307693</v>
      </c>
      <c r="P1942" s="3">
        <f t="shared" si="180"/>
        <v>35.838709677419352</v>
      </c>
      <c r="Q1942" s="28">
        <f t="shared" si="184"/>
        <v>40670.298993055556</v>
      </c>
      <c r="R1942" s="28">
        <f t="shared" si="181"/>
        <v>40708.957638888889</v>
      </c>
      <c r="S1942" t="str">
        <f t="shared" si="185"/>
        <v>music</v>
      </c>
      <c r="T1942" t="str">
        <f t="shared" si="182"/>
        <v>indie rock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 s="3">
        <v>250000</v>
      </c>
      <c r="E1943" s="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3"/>
        <v>1.2611835600000001</v>
      </c>
      <c r="P1943" s="3">
        <f t="shared" si="180"/>
        <v>64.570118779438872</v>
      </c>
      <c r="Q1943" s="28">
        <f t="shared" si="184"/>
        <v>41744.08253472222</v>
      </c>
      <c r="R1943" s="28">
        <f t="shared" si="181"/>
        <v>41774.08253472222</v>
      </c>
      <c r="S1943" t="str">
        <f t="shared" si="185"/>
        <v>technology</v>
      </c>
      <c r="T1943" t="str">
        <f t="shared" si="182"/>
        <v>hardware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 s="3">
        <v>6000</v>
      </c>
      <c r="E1944" s="3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3"/>
        <v>1.3844033333333334</v>
      </c>
      <c r="P1944" s="3">
        <f t="shared" si="180"/>
        <v>87.436000000000007</v>
      </c>
      <c r="Q1944" s="28">
        <f t="shared" si="184"/>
        <v>40638.619675925926</v>
      </c>
      <c r="R1944" s="28">
        <f t="shared" si="181"/>
        <v>40728.619675925926</v>
      </c>
      <c r="S1944" t="str">
        <f t="shared" si="185"/>
        <v>technology</v>
      </c>
      <c r="T1944" t="str">
        <f t="shared" si="182"/>
        <v>hardware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 s="3">
        <v>10000</v>
      </c>
      <c r="E1945" s="3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3"/>
        <v>17.052499999999998</v>
      </c>
      <c r="P1945" s="3">
        <f t="shared" si="180"/>
        <v>68.815577078288939</v>
      </c>
      <c r="Q1945" s="28">
        <f t="shared" si="184"/>
        <v>42548.061527777776</v>
      </c>
      <c r="R1945" s="28">
        <f t="shared" si="181"/>
        <v>42593.061527777776</v>
      </c>
      <c r="S1945" t="str">
        <f t="shared" si="185"/>
        <v>technology</v>
      </c>
      <c r="T1945" t="str">
        <f t="shared" si="182"/>
        <v>hardware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3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3"/>
        <v>7.8805550000000002</v>
      </c>
      <c r="P1946" s="3">
        <f t="shared" si="180"/>
        <v>176.200223588597</v>
      </c>
      <c r="Q1946" s="28">
        <f t="shared" si="184"/>
        <v>41730.376041666663</v>
      </c>
      <c r="R1946" s="28">
        <f t="shared" si="181"/>
        <v>41760.376041666663</v>
      </c>
      <c r="S1946" t="str">
        <f t="shared" si="185"/>
        <v>technology</v>
      </c>
      <c r="T1946" t="str">
        <f t="shared" si="182"/>
        <v>hardware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 s="3">
        <v>100000</v>
      </c>
      <c r="E1947" s="3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3"/>
        <v>3.4801799999999998</v>
      </c>
      <c r="P1947" s="3">
        <f t="shared" si="180"/>
        <v>511.79117647058825</v>
      </c>
      <c r="Q1947" s="28">
        <f t="shared" si="184"/>
        <v>42157.043495370373</v>
      </c>
      <c r="R1947" s="28">
        <f t="shared" si="181"/>
        <v>42197.043495370366</v>
      </c>
      <c r="S1947" t="str">
        <f t="shared" si="185"/>
        <v>technology</v>
      </c>
      <c r="T1947" t="str">
        <f t="shared" si="182"/>
        <v>hardware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 s="3">
        <v>7500</v>
      </c>
      <c r="E1948" s="3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3"/>
        <v>1.4974666666666667</v>
      </c>
      <c r="P1948" s="3">
        <f t="shared" si="180"/>
        <v>160.44285714285715</v>
      </c>
      <c r="Q1948" s="28">
        <f t="shared" si="184"/>
        <v>41688.941678240735</v>
      </c>
      <c r="R1948" s="28">
        <f t="shared" si="181"/>
        <v>41748.900011574071</v>
      </c>
      <c r="S1948" t="str">
        <f t="shared" si="185"/>
        <v>technology</v>
      </c>
      <c r="T1948" t="str">
        <f t="shared" si="182"/>
        <v>hardware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 s="3">
        <v>800</v>
      </c>
      <c r="E1949" s="3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3"/>
        <v>1.0063375000000001</v>
      </c>
      <c r="P1949" s="3">
        <f t="shared" si="180"/>
        <v>35.003043478260871</v>
      </c>
      <c r="Q1949" s="28">
        <f t="shared" si="184"/>
        <v>40102.709722222222</v>
      </c>
      <c r="R1949" s="28">
        <f t="shared" si="181"/>
        <v>40140.040972222218</v>
      </c>
      <c r="S1949" t="str">
        <f t="shared" si="185"/>
        <v>technology</v>
      </c>
      <c r="T1949" t="str">
        <f t="shared" si="182"/>
        <v>hardware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 s="3">
        <v>100000</v>
      </c>
      <c r="E1950" s="3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3"/>
        <v>8.0021100000000001</v>
      </c>
      <c r="P1950" s="3">
        <f t="shared" si="180"/>
        <v>188.50671378091872</v>
      </c>
      <c r="Q1950" s="28">
        <f t="shared" si="184"/>
        <v>42473.395937499998</v>
      </c>
      <c r="R1950" s="28">
        <f t="shared" si="181"/>
        <v>42527.501388888886</v>
      </c>
      <c r="S1950" t="str">
        <f t="shared" si="185"/>
        <v>technology</v>
      </c>
      <c r="T1950" t="str">
        <f t="shared" si="182"/>
        <v>hardware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 s="3">
        <v>50000</v>
      </c>
      <c r="E1951" s="3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3"/>
        <v>1.0600260000000001</v>
      </c>
      <c r="P1951" s="3">
        <f t="shared" si="180"/>
        <v>56.204984093319197</v>
      </c>
      <c r="Q1951" s="28">
        <f t="shared" si="184"/>
        <v>41800.214710648142</v>
      </c>
      <c r="R1951" s="28">
        <f t="shared" si="181"/>
        <v>41830.21471064815</v>
      </c>
      <c r="S1951" t="str">
        <f t="shared" si="185"/>
        <v>technology</v>
      </c>
      <c r="T1951" t="str">
        <f t="shared" si="182"/>
        <v>hardware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 s="3">
        <v>48000</v>
      </c>
      <c r="E1952" s="3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3"/>
        <v>2.0051866666666669</v>
      </c>
      <c r="P1952" s="3">
        <f t="shared" si="180"/>
        <v>51.3054157782516</v>
      </c>
      <c r="Q1952" s="28">
        <f t="shared" si="184"/>
        <v>40623.973067129627</v>
      </c>
      <c r="R1952" s="28">
        <f t="shared" si="181"/>
        <v>40654.973067129627</v>
      </c>
      <c r="S1952" t="str">
        <f t="shared" si="185"/>
        <v>technology</v>
      </c>
      <c r="T1952" t="str">
        <f t="shared" si="182"/>
        <v>hardware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 s="3">
        <v>50000</v>
      </c>
      <c r="E1953" s="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3"/>
        <v>2.1244399999999999</v>
      </c>
      <c r="P1953" s="3">
        <f t="shared" si="180"/>
        <v>127.36450839328538</v>
      </c>
      <c r="Q1953" s="28">
        <f t="shared" si="184"/>
        <v>42651.212233796294</v>
      </c>
      <c r="R1953" s="28">
        <f t="shared" si="181"/>
        <v>42681.253900462958</v>
      </c>
      <c r="S1953" t="str">
        <f t="shared" si="185"/>
        <v>technology</v>
      </c>
      <c r="T1953" t="str">
        <f t="shared" si="182"/>
        <v>hardware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 s="3">
        <v>35000</v>
      </c>
      <c r="E1954" s="3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3"/>
        <v>1.9847237142857144</v>
      </c>
      <c r="P1954" s="3">
        <f t="shared" si="180"/>
        <v>101.85532258064516</v>
      </c>
      <c r="Q1954" s="28">
        <f t="shared" si="184"/>
        <v>41526.398321759254</v>
      </c>
      <c r="R1954" s="28">
        <f t="shared" si="181"/>
        <v>41563.398321759254</v>
      </c>
      <c r="S1954" t="str">
        <f t="shared" si="185"/>
        <v>technology</v>
      </c>
      <c r="T1954" t="str">
        <f t="shared" si="182"/>
        <v>hardware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 s="3">
        <v>15000</v>
      </c>
      <c r="E1955" s="3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3"/>
        <v>2.2594666666666665</v>
      </c>
      <c r="P1955" s="3">
        <f t="shared" si="180"/>
        <v>230.55782312925169</v>
      </c>
      <c r="Q1955" s="28">
        <f t="shared" si="184"/>
        <v>40940.991493055553</v>
      </c>
      <c r="R1955" s="28">
        <f t="shared" si="181"/>
        <v>40969.916666666664</v>
      </c>
      <c r="S1955" t="str">
        <f t="shared" si="185"/>
        <v>technology</v>
      </c>
      <c r="T1955" t="str">
        <f t="shared" si="182"/>
        <v>hardware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 s="3">
        <v>50000</v>
      </c>
      <c r="E1956" s="3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3"/>
        <v>6.9894800000000004</v>
      </c>
      <c r="P1956" s="3">
        <f t="shared" si="180"/>
        <v>842.10602409638557</v>
      </c>
      <c r="Q1956" s="28">
        <f t="shared" si="184"/>
        <v>42394.372407407405</v>
      </c>
      <c r="R1956" s="28">
        <f t="shared" si="181"/>
        <v>42440.999999999993</v>
      </c>
      <c r="S1956" t="str">
        <f t="shared" si="185"/>
        <v>technology</v>
      </c>
      <c r="T1956" t="str">
        <f t="shared" si="182"/>
        <v>hardware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 s="3">
        <v>42000</v>
      </c>
      <c r="E1957" s="3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3"/>
        <v>3.9859528571428569</v>
      </c>
      <c r="P1957" s="3">
        <f t="shared" si="180"/>
        <v>577.27593103448271</v>
      </c>
      <c r="Q1957" s="28">
        <f t="shared" si="184"/>
        <v>41020.063437500001</v>
      </c>
      <c r="R1957" s="28">
        <f t="shared" si="181"/>
        <v>41052.583333333328</v>
      </c>
      <c r="S1957" t="str">
        <f t="shared" si="185"/>
        <v>technology</v>
      </c>
      <c r="T1957" t="str">
        <f t="shared" si="182"/>
        <v>hardware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 s="3">
        <v>60000</v>
      </c>
      <c r="E1958" s="3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3"/>
        <v>2.9403333333333332</v>
      </c>
      <c r="P1958" s="3">
        <f t="shared" si="180"/>
        <v>483.34246575342468</v>
      </c>
      <c r="Q1958" s="28">
        <f t="shared" si="184"/>
        <v>42067.71533564815</v>
      </c>
      <c r="R1958" s="28">
        <f t="shared" si="181"/>
        <v>42112.673668981479</v>
      </c>
      <c r="S1958" t="str">
        <f t="shared" si="185"/>
        <v>technology</v>
      </c>
      <c r="T1958" t="str">
        <f t="shared" si="182"/>
        <v>hardware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 s="3">
        <v>30000</v>
      </c>
      <c r="E1959" s="3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3"/>
        <v>1.6750470000000002</v>
      </c>
      <c r="P1959" s="3">
        <f t="shared" si="180"/>
        <v>76.138500000000008</v>
      </c>
      <c r="Q1959" s="28">
        <f t="shared" si="184"/>
        <v>41178.890196759254</v>
      </c>
      <c r="R1959" s="28">
        <f t="shared" si="181"/>
        <v>41208.890196759261</v>
      </c>
      <c r="S1959" t="str">
        <f t="shared" si="185"/>
        <v>technology</v>
      </c>
      <c r="T1959" t="str">
        <f t="shared" si="182"/>
        <v>hardware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 s="3">
        <v>7000</v>
      </c>
      <c r="E1960" s="3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3"/>
        <v>14.355717142857143</v>
      </c>
      <c r="P1960" s="3">
        <f t="shared" si="180"/>
        <v>74.107684365781708</v>
      </c>
      <c r="Q1960" s="28">
        <f t="shared" si="184"/>
        <v>41326.779641203699</v>
      </c>
      <c r="R1960" s="28">
        <f t="shared" si="181"/>
        <v>41356.737974537034</v>
      </c>
      <c r="S1960" t="str">
        <f t="shared" si="185"/>
        <v>technology</v>
      </c>
      <c r="T1960" t="str">
        <f t="shared" si="182"/>
        <v>hardware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 s="3">
        <v>10000</v>
      </c>
      <c r="E1961" s="3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3"/>
        <v>1.5673440000000001</v>
      </c>
      <c r="P1961" s="3">
        <f t="shared" si="180"/>
        <v>36.965660377358489</v>
      </c>
      <c r="Q1961" s="28">
        <f t="shared" si="184"/>
        <v>41871.63726851852</v>
      </c>
      <c r="R1961" s="28">
        <f t="shared" si="181"/>
        <v>41912.791666666664</v>
      </c>
      <c r="S1961" t="str">
        <f t="shared" si="185"/>
        <v>technology</v>
      </c>
      <c r="T1961" t="str">
        <f t="shared" si="182"/>
        <v>hardware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 s="3">
        <v>70000</v>
      </c>
      <c r="E1962" s="3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3"/>
        <v>1.1790285714285715</v>
      </c>
      <c r="P1962" s="3">
        <f t="shared" si="180"/>
        <v>2500.969696969697</v>
      </c>
      <c r="Q1962" s="28">
        <f t="shared" si="184"/>
        <v>41964.154409722221</v>
      </c>
      <c r="R1962" s="28">
        <f t="shared" si="181"/>
        <v>41994.154409722221</v>
      </c>
      <c r="S1962" t="str">
        <f t="shared" si="185"/>
        <v>technology</v>
      </c>
      <c r="T1962" t="str">
        <f t="shared" si="182"/>
        <v>hardware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 s="3">
        <v>10000</v>
      </c>
      <c r="E1963" s="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3"/>
        <v>11.053811999999999</v>
      </c>
      <c r="P1963" s="3">
        <f t="shared" si="180"/>
        <v>67.690214329454989</v>
      </c>
      <c r="Q1963" s="28">
        <f t="shared" si="184"/>
        <v>41147.986307870371</v>
      </c>
      <c r="R1963" s="28">
        <f t="shared" si="181"/>
        <v>41187.957638888889</v>
      </c>
      <c r="S1963" t="str">
        <f t="shared" si="185"/>
        <v>technology</v>
      </c>
      <c r="T1963" t="str">
        <f t="shared" si="182"/>
        <v>hardware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 s="3">
        <v>10000</v>
      </c>
      <c r="E1964" s="3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3"/>
        <v>1.9292499999999999</v>
      </c>
      <c r="P1964" s="3">
        <f t="shared" si="180"/>
        <v>63.04738562091503</v>
      </c>
      <c r="Q1964" s="28">
        <f t="shared" si="184"/>
        <v>41742.572175925925</v>
      </c>
      <c r="R1964" s="28">
        <f t="shared" si="181"/>
        <v>41772.572175925925</v>
      </c>
      <c r="S1964" t="str">
        <f t="shared" si="185"/>
        <v>technology</v>
      </c>
      <c r="T1964" t="str">
        <f t="shared" si="182"/>
        <v>hardware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 s="3">
        <v>19000</v>
      </c>
      <c r="E1965" s="3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3"/>
        <v>1.268842105263158</v>
      </c>
      <c r="P1965" s="3">
        <f t="shared" si="180"/>
        <v>117.6</v>
      </c>
      <c r="Q1965" s="28">
        <f t="shared" si="184"/>
        <v>41863.221458333333</v>
      </c>
      <c r="R1965" s="28">
        <f t="shared" si="181"/>
        <v>41898.221458333333</v>
      </c>
      <c r="S1965" t="str">
        <f t="shared" si="185"/>
        <v>technology</v>
      </c>
      <c r="T1965" t="str">
        <f t="shared" si="182"/>
        <v>hardware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 s="3">
        <v>89200</v>
      </c>
      <c r="E1966" s="3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3"/>
        <v>2.5957748878923765</v>
      </c>
      <c r="P1966" s="3">
        <f t="shared" si="180"/>
        <v>180.75185011709601</v>
      </c>
      <c r="Q1966" s="28">
        <f t="shared" si="184"/>
        <v>42452.064490740733</v>
      </c>
      <c r="R1966" s="28">
        <f t="shared" si="181"/>
        <v>42482.064490740733</v>
      </c>
      <c r="S1966" t="str">
        <f t="shared" si="185"/>
        <v>technology</v>
      </c>
      <c r="T1966" t="str">
        <f t="shared" si="182"/>
        <v>hardware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 s="3">
        <v>5000</v>
      </c>
      <c r="E1967" s="3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3"/>
        <v>2.6227999999999998</v>
      </c>
      <c r="P1967" s="3">
        <f t="shared" si="180"/>
        <v>127.32038834951456</v>
      </c>
      <c r="Q1967" s="28">
        <f t="shared" si="184"/>
        <v>40897.880902777775</v>
      </c>
      <c r="R1967" s="28">
        <f t="shared" si="181"/>
        <v>40919.833333333328</v>
      </c>
      <c r="S1967" t="str">
        <f t="shared" si="185"/>
        <v>technology</v>
      </c>
      <c r="T1967" t="str">
        <f t="shared" si="182"/>
        <v>hardware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 s="3">
        <v>100000</v>
      </c>
      <c r="E1968" s="3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3"/>
        <v>2.0674309000000002</v>
      </c>
      <c r="P1968" s="3">
        <f t="shared" si="180"/>
        <v>136.6444745538665</v>
      </c>
      <c r="Q1968" s="28">
        <f t="shared" si="184"/>
        <v>41835.332152777773</v>
      </c>
      <c r="R1968" s="28">
        <f t="shared" si="181"/>
        <v>41865.332152777773</v>
      </c>
      <c r="S1968" t="str">
        <f t="shared" si="185"/>
        <v>technology</v>
      </c>
      <c r="T1968" t="str">
        <f t="shared" si="182"/>
        <v>hardware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 s="3">
        <v>20000</v>
      </c>
      <c r="E1969" s="3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3"/>
        <v>3.7012999999999998</v>
      </c>
      <c r="P1969" s="3">
        <f t="shared" si="180"/>
        <v>182.78024691358024</v>
      </c>
      <c r="Q1969" s="28">
        <f t="shared" si="184"/>
        <v>41730.455196759256</v>
      </c>
      <c r="R1969" s="28">
        <f t="shared" si="181"/>
        <v>41760.455196759256</v>
      </c>
      <c r="S1969" t="str">
        <f t="shared" si="185"/>
        <v>technology</v>
      </c>
      <c r="T1969" t="str">
        <f t="shared" si="182"/>
        <v>hardware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 s="3">
        <v>50000</v>
      </c>
      <c r="E1970" s="3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3"/>
        <v>2.8496600000000001</v>
      </c>
      <c r="P1970" s="3">
        <f t="shared" si="180"/>
        <v>279.37843137254902</v>
      </c>
      <c r="Q1970" s="28">
        <f t="shared" si="184"/>
        <v>42676.378645833327</v>
      </c>
      <c r="R1970" s="28">
        <f t="shared" si="181"/>
        <v>42707.420312499999</v>
      </c>
      <c r="S1970" t="str">
        <f t="shared" si="185"/>
        <v>technology</v>
      </c>
      <c r="T1970" t="str">
        <f t="shared" si="182"/>
        <v>hardware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 s="3">
        <v>20000</v>
      </c>
      <c r="E1971" s="3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3"/>
        <v>5.7907999999999999</v>
      </c>
      <c r="P1971" s="3">
        <f t="shared" si="180"/>
        <v>61.375728669846318</v>
      </c>
      <c r="Q1971" s="28">
        <f t="shared" si="184"/>
        <v>42557.584120370368</v>
      </c>
      <c r="R1971" s="28">
        <f t="shared" si="181"/>
        <v>42587.584120370368</v>
      </c>
      <c r="S1971" t="str">
        <f t="shared" si="185"/>
        <v>technology</v>
      </c>
      <c r="T1971" t="str">
        <f t="shared" si="182"/>
        <v>hardware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 s="3">
        <v>5000</v>
      </c>
      <c r="E1972" s="3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3"/>
        <v>11.318</v>
      </c>
      <c r="P1972" s="3">
        <f t="shared" si="180"/>
        <v>80.727532097004286</v>
      </c>
      <c r="Q1972" s="28">
        <f t="shared" si="184"/>
        <v>41323.984965277778</v>
      </c>
      <c r="R1972" s="28">
        <f t="shared" si="181"/>
        <v>41383.943298611106</v>
      </c>
      <c r="S1972" t="str">
        <f t="shared" si="185"/>
        <v>technology</v>
      </c>
      <c r="T1972" t="str">
        <f t="shared" si="182"/>
        <v>hardware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 s="3">
        <v>400000</v>
      </c>
      <c r="E1973" s="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3"/>
        <v>2.6302771750000002</v>
      </c>
      <c r="P1973" s="3">
        <f t="shared" si="180"/>
        <v>272.35590732591254</v>
      </c>
      <c r="Q1973" s="28">
        <f t="shared" si="184"/>
        <v>41561.29237268518</v>
      </c>
      <c r="R1973" s="28">
        <f t="shared" si="181"/>
        <v>41592.958333333328</v>
      </c>
      <c r="S1973" t="str">
        <f t="shared" si="185"/>
        <v>technology</v>
      </c>
      <c r="T1973" t="str">
        <f t="shared" si="182"/>
        <v>hardware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 s="3">
        <v>2500</v>
      </c>
      <c r="E1974" s="3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3"/>
        <v>6.7447999999999997</v>
      </c>
      <c r="P1974" s="3">
        <f t="shared" si="180"/>
        <v>70.848739495798313</v>
      </c>
      <c r="Q1974" s="28">
        <f t="shared" si="184"/>
        <v>41200.803749999999</v>
      </c>
      <c r="R1974" s="28">
        <f t="shared" si="181"/>
        <v>41230.845416666663</v>
      </c>
      <c r="S1974" t="str">
        <f t="shared" si="185"/>
        <v>technology</v>
      </c>
      <c r="T1974" t="str">
        <f t="shared" si="182"/>
        <v>hardware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 s="3">
        <v>198000</v>
      </c>
      <c r="E1975" s="3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3"/>
        <v>2.5683081313131315</v>
      </c>
      <c r="P1975" s="3">
        <f t="shared" si="180"/>
        <v>247.94003412969283</v>
      </c>
      <c r="Q1975" s="28">
        <f t="shared" si="184"/>
        <v>42549.514629629623</v>
      </c>
      <c r="R1975" s="28">
        <f t="shared" si="181"/>
        <v>42588.083333333336</v>
      </c>
      <c r="S1975" t="str">
        <f t="shared" si="185"/>
        <v>technology</v>
      </c>
      <c r="T1975" t="str">
        <f t="shared" si="182"/>
        <v>hardware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 s="3">
        <v>20000</v>
      </c>
      <c r="E1976" s="3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3"/>
        <v>3.7549600000000001</v>
      </c>
      <c r="P1976" s="3">
        <f t="shared" si="180"/>
        <v>186.81393034825871</v>
      </c>
      <c r="Q1976" s="28">
        <f t="shared" si="184"/>
        <v>41445.125798611109</v>
      </c>
      <c r="R1976" s="28">
        <f t="shared" si="181"/>
        <v>41505.125798611109</v>
      </c>
      <c r="S1976" t="str">
        <f t="shared" si="185"/>
        <v>technology</v>
      </c>
      <c r="T1976" t="str">
        <f t="shared" si="182"/>
        <v>hardware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 s="3">
        <v>16000</v>
      </c>
      <c r="E1977" s="3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3"/>
        <v>2.0870837499999997</v>
      </c>
      <c r="P1977" s="3">
        <f t="shared" si="180"/>
        <v>131.98948616600788</v>
      </c>
      <c r="Q1977" s="28">
        <f t="shared" si="184"/>
        <v>41313.54688657407</v>
      </c>
      <c r="R1977" s="28">
        <f t="shared" si="181"/>
        <v>41343.54688657407</v>
      </c>
      <c r="S1977" t="str">
        <f t="shared" si="185"/>
        <v>technology</v>
      </c>
      <c r="T1977" t="str">
        <f t="shared" si="182"/>
        <v>hardware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 s="3">
        <v>4000</v>
      </c>
      <c r="E1978" s="3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3"/>
        <v>3.4660000000000002</v>
      </c>
      <c r="P1978" s="3">
        <f t="shared" si="180"/>
        <v>29.310782241014799</v>
      </c>
      <c r="Q1978" s="28">
        <f t="shared" si="184"/>
        <v>41438.691261574073</v>
      </c>
      <c r="R1978" s="28">
        <f t="shared" si="181"/>
        <v>41468.691261574073</v>
      </c>
      <c r="S1978" t="str">
        <f t="shared" si="185"/>
        <v>technology</v>
      </c>
      <c r="T1978" t="str">
        <f t="shared" si="182"/>
        <v>hardware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 s="3">
        <v>50000</v>
      </c>
      <c r="E1979" s="3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3"/>
        <v>4.0232999999999999</v>
      </c>
      <c r="P1979" s="3">
        <f t="shared" si="180"/>
        <v>245.02436053593178</v>
      </c>
      <c r="Q1979" s="28">
        <f t="shared" si="184"/>
        <v>42311.008564814816</v>
      </c>
      <c r="R1979" s="28">
        <f t="shared" si="181"/>
        <v>42357.124305555553</v>
      </c>
      <c r="S1979" t="str">
        <f t="shared" si="185"/>
        <v>technology</v>
      </c>
      <c r="T1979" t="str">
        <f t="shared" si="182"/>
        <v>hardware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 s="3">
        <v>50000</v>
      </c>
      <c r="E1980" s="3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3"/>
        <v>10.2684514</v>
      </c>
      <c r="P1980" s="3">
        <f t="shared" si="180"/>
        <v>1323.2540463917526</v>
      </c>
      <c r="Q1980" s="28">
        <f t="shared" si="184"/>
        <v>41039.017268518517</v>
      </c>
      <c r="R1980" s="28">
        <f t="shared" si="181"/>
        <v>41072.083333333328</v>
      </c>
      <c r="S1980" t="str">
        <f t="shared" si="185"/>
        <v>technology</v>
      </c>
      <c r="T1980" t="str">
        <f t="shared" si="182"/>
        <v>hardware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 s="3">
        <v>200000</v>
      </c>
      <c r="E1981" s="3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3"/>
        <v>1.14901155</v>
      </c>
      <c r="P1981" s="3">
        <f t="shared" si="180"/>
        <v>282.65966789667897</v>
      </c>
      <c r="Q1981" s="28">
        <f t="shared" si="184"/>
        <v>42290.25168981481</v>
      </c>
      <c r="R1981" s="28">
        <f t="shared" si="181"/>
        <v>42326.999305555553</v>
      </c>
      <c r="S1981" t="str">
        <f t="shared" si="185"/>
        <v>technology</v>
      </c>
      <c r="T1981" t="str">
        <f t="shared" si="182"/>
        <v>hardware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 s="3">
        <v>50000</v>
      </c>
      <c r="E1982" s="3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3"/>
        <v>3.5482402000000004</v>
      </c>
      <c r="P1982" s="3">
        <f t="shared" si="180"/>
        <v>91.214401028277635</v>
      </c>
      <c r="Q1982" s="28">
        <f t="shared" si="184"/>
        <v>42423.334050925921</v>
      </c>
      <c r="R1982" s="28">
        <f t="shared" si="181"/>
        <v>42463.292384259257</v>
      </c>
      <c r="S1982" t="str">
        <f t="shared" si="185"/>
        <v>technology</v>
      </c>
      <c r="T1982" t="str">
        <f t="shared" si="182"/>
        <v>hardware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 s="3">
        <v>7500</v>
      </c>
      <c r="E1983" s="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3"/>
        <v>5.0799999999999998E-2</v>
      </c>
      <c r="P1983" s="3">
        <f t="shared" si="180"/>
        <v>31.75</v>
      </c>
      <c r="Q1983" s="28">
        <f t="shared" si="184"/>
        <v>41799.516956018517</v>
      </c>
      <c r="R1983" s="28">
        <f t="shared" si="181"/>
        <v>41829.516956018517</v>
      </c>
      <c r="S1983" t="str">
        <f t="shared" si="185"/>
        <v>photography</v>
      </c>
      <c r="T1983" t="str">
        <f t="shared" si="182"/>
        <v>people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 s="3">
        <v>180000</v>
      </c>
      <c r="E1984" s="3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3"/>
        <v>0</v>
      </c>
      <c r="P1984" s="3">
        <f t="shared" si="180"/>
        <v>0</v>
      </c>
      <c r="Q1984" s="28">
        <f t="shared" si="184"/>
        <v>42678.378321759257</v>
      </c>
      <c r="R1984" s="28">
        <f t="shared" si="181"/>
        <v>42708.419988425921</v>
      </c>
      <c r="S1984" t="str">
        <f t="shared" si="185"/>
        <v>photography</v>
      </c>
      <c r="T1984" t="str">
        <f t="shared" si="182"/>
        <v>people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 s="3">
        <v>33000</v>
      </c>
      <c r="E1985" s="3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3"/>
        <v>4.2999999999999997E-2</v>
      </c>
      <c r="P1985" s="3">
        <f t="shared" si="180"/>
        <v>88.6875</v>
      </c>
      <c r="Q1985" s="28">
        <f t="shared" si="184"/>
        <v>42592.803449074076</v>
      </c>
      <c r="R1985" s="28">
        <f t="shared" si="181"/>
        <v>42615.083333333336</v>
      </c>
      <c r="S1985" t="str">
        <f t="shared" si="185"/>
        <v>photography</v>
      </c>
      <c r="T1985" t="str">
        <f t="shared" si="182"/>
        <v>people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 s="3">
        <v>15000</v>
      </c>
      <c r="E1986" s="3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3"/>
        <v>0.21146666666666666</v>
      </c>
      <c r="P1986" s="3">
        <f t="shared" si="180"/>
        <v>453.14285714285717</v>
      </c>
      <c r="Q1986" s="28">
        <f t="shared" si="184"/>
        <v>41913.581956018512</v>
      </c>
      <c r="R1986" s="28">
        <f t="shared" si="181"/>
        <v>41973.623622685183</v>
      </c>
      <c r="S1986" t="str">
        <f t="shared" si="185"/>
        <v>photography</v>
      </c>
      <c r="T1986" t="str">
        <f t="shared" si="182"/>
        <v>people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 s="3">
        <v>1600</v>
      </c>
      <c r="E1987" s="3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83"/>
        <v>3.1875000000000001E-2</v>
      </c>
      <c r="P1987" s="3">
        <f t="shared" ref="P1987:P2050" si="186">IFERROR(E1987/L1987,0)</f>
        <v>12.75</v>
      </c>
      <c r="Q1987" s="28">
        <f t="shared" si="184"/>
        <v>42555.490405092591</v>
      </c>
      <c r="R1987" s="28">
        <f t="shared" ref="R1987:R2050" si="187">(I1987/86400)+25569+(-5/24)</f>
        <v>42584.749999999993</v>
      </c>
      <c r="S1987" t="str">
        <f t="shared" si="185"/>
        <v>photography</v>
      </c>
      <c r="T1987" t="str">
        <f t="shared" ref="T1987:T2050" si="188">RIGHT(N1987,LEN(N1987)-FIND("/",N1987))</f>
        <v>people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 s="3">
        <v>2000</v>
      </c>
      <c r="E1988" s="3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ref="O1988:O2051" si="189">E1988/D1988</f>
        <v>5.0000000000000001E-4</v>
      </c>
      <c r="P1988" s="3">
        <f t="shared" si="186"/>
        <v>1</v>
      </c>
      <c r="Q1988" s="28">
        <f t="shared" ref="Q1988:Q2051" si="190">(((J1988/60)/60)/24)+DATE(1970,1,1)+(-5/24)</f>
        <v>42413.225497685176</v>
      </c>
      <c r="R1988" s="28">
        <f t="shared" si="187"/>
        <v>42443.183831018519</v>
      </c>
      <c r="S1988" t="str">
        <f t="shared" ref="S1988:S2051" si="191">LEFT(N:N,FIND("/",N1988)-1)</f>
        <v>photography</v>
      </c>
      <c r="T1988" t="str">
        <f t="shared" si="188"/>
        <v>people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 s="3">
        <v>5500</v>
      </c>
      <c r="E1989" s="3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9"/>
        <v>0.42472727272727273</v>
      </c>
      <c r="P1989" s="3">
        <f t="shared" si="186"/>
        <v>83.428571428571431</v>
      </c>
      <c r="Q1989" s="28">
        <f t="shared" si="190"/>
        <v>42034.431435185186</v>
      </c>
      <c r="R1989" s="28">
        <f t="shared" si="187"/>
        <v>42064.431435185186</v>
      </c>
      <c r="S1989" t="str">
        <f t="shared" si="191"/>
        <v>photography</v>
      </c>
      <c r="T1989" t="str">
        <f t="shared" si="188"/>
        <v>people</v>
      </c>
    </row>
    <row r="1990" spans="1:20" x14ac:dyDescent="0.25">
      <c r="A1990">
        <v>1988</v>
      </c>
      <c r="B1990" s="1" t="s">
        <v>1989</v>
      </c>
      <c r="C1990" s="1" t="s">
        <v>6098</v>
      </c>
      <c r="D1990" s="3">
        <v>6000</v>
      </c>
      <c r="E1990" s="3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9"/>
        <v>4.1666666666666666E-3</v>
      </c>
      <c r="P1990" s="3">
        <f t="shared" si="186"/>
        <v>25</v>
      </c>
      <c r="Q1990" s="28">
        <f t="shared" si="190"/>
        <v>42206.554884259262</v>
      </c>
      <c r="R1990" s="28">
        <f t="shared" si="187"/>
        <v>42236.554884259262</v>
      </c>
      <c r="S1990" t="str">
        <f t="shared" si="191"/>
        <v>photography</v>
      </c>
      <c r="T1990" t="str">
        <f t="shared" si="188"/>
        <v>people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 s="3">
        <v>5000</v>
      </c>
      <c r="E1991" s="3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9"/>
        <v>0.01</v>
      </c>
      <c r="P1991" s="3">
        <f t="shared" si="186"/>
        <v>50</v>
      </c>
      <c r="Q1991" s="28">
        <f t="shared" si="190"/>
        <v>42685.472314814811</v>
      </c>
      <c r="R1991" s="28">
        <f t="shared" si="187"/>
        <v>42715.472314814811</v>
      </c>
      <c r="S1991" t="str">
        <f t="shared" si="191"/>
        <v>photography</v>
      </c>
      <c r="T1991" t="str">
        <f t="shared" si="188"/>
        <v>people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 s="3">
        <v>3000</v>
      </c>
      <c r="E1992" s="3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9"/>
        <v>0.16966666666666666</v>
      </c>
      <c r="P1992" s="3">
        <f t="shared" si="186"/>
        <v>101.8</v>
      </c>
      <c r="Q1992" s="28">
        <f t="shared" si="190"/>
        <v>42397.987638888888</v>
      </c>
      <c r="R1992" s="28">
        <f t="shared" si="187"/>
        <v>42412.987638888888</v>
      </c>
      <c r="S1992" t="str">
        <f t="shared" si="191"/>
        <v>photography</v>
      </c>
      <c r="T1992" t="str">
        <f t="shared" si="188"/>
        <v>people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 s="3">
        <v>2000</v>
      </c>
      <c r="E1993" s="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9"/>
        <v>7.0000000000000007E-2</v>
      </c>
      <c r="P1993" s="3">
        <f t="shared" si="186"/>
        <v>46.666666666666664</v>
      </c>
      <c r="Q1993" s="28">
        <f t="shared" si="190"/>
        <v>42167.685023148144</v>
      </c>
      <c r="R1993" s="28">
        <f t="shared" si="187"/>
        <v>42188.685023148144</v>
      </c>
      <c r="S1993" t="str">
        <f t="shared" si="191"/>
        <v>photography</v>
      </c>
      <c r="T1993" t="str">
        <f t="shared" si="188"/>
        <v>people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 s="3">
        <v>1500</v>
      </c>
      <c r="E1994" s="3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9"/>
        <v>1.3333333333333333E-3</v>
      </c>
      <c r="P1994" s="3">
        <f t="shared" si="186"/>
        <v>1</v>
      </c>
      <c r="Q1994" s="28">
        <f t="shared" si="190"/>
        <v>42022.935081018521</v>
      </c>
      <c r="R1994" s="28">
        <f t="shared" si="187"/>
        <v>42052.935081018521</v>
      </c>
      <c r="S1994" t="str">
        <f t="shared" si="191"/>
        <v>photography</v>
      </c>
      <c r="T1994" t="str">
        <f t="shared" si="188"/>
        <v>people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 s="3">
        <v>2000</v>
      </c>
      <c r="E1995" s="3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9"/>
        <v>0</v>
      </c>
      <c r="P1995" s="3">
        <f t="shared" si="186"/>
        <v>0</v>
      </c>
      <c r="Q1995" s="28">
        <f t="shared" si="190"/>
        <v>42329.380057870374</v>
      </c>
      <c r="R1995" s="28">
        <f t="shared" si="187"/>
        <v>42359.380057870367</v>
      </c>
      <c r="S1995" t="str">
        <f t="shared" si="191"/>
        <v>photography</v>
      </c>
      <c r="T1995" t="str">
        <f t="shared" si="188"/>
        <v>people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 s="3">
        <v>3200</v>
      </c>
      <c r="E1996" s="3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9"/>
        <v>0</v>
      </c>
      <c r="P1996" s="3">
        <f t="shared" si="186"/>
        <v>0</v>
      </c>
      <c r="Q1996" s="28">
        <f t="shared" si="190"/>
        <v>42650.797939814809</v>
      </c>
      <c r="R1996" s="28">
        <f t="shared" si="187"/>
        <v>42710.839606481481</v>
      </c>
      <c r="S1996" t="str">
        <f t="shared" si="191"/>
        <v>photography</v>
      </c>
      <c r="T1996" t="str">
        <f t="shared" si="188"/>
        <v>people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 s="3">
        <v>1000</v>
      </c>
      <c r="E1997" s="3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9"/>
        <v>7.8E-2</v>
      </c>
      <c r="P1997" s="3">
        <f t="shared" si="186"/>
        <v>26</v>
      </c>
      <c r="Q1997" s="28">
        <f t="shared" si="190"/>
        <v>42181.693703703706</v>
      </c>
      <c r="R1997" s="28">
        <f t="shared" si="187"/>
        <v>42201.693703703706</v>
      </c>
      <c r="S1997" t="str">
        <f t="shared" si="191"/>
        <v>photography</v>
      </c>
      <c r="T1997" t="str">
        <f t="shared" si="188"/>
        <v>people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 s="3">
        <v>133800</v>
      </c>
      <c r="E1998" s="3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9"/>
        <v>0</v>
      </c>
      <c r="P1998" s="3">
        <f t="shared" si="186"/>
        <v>0</v>
      </c>
      <c r="Q1998" s="28">
        <f t="shared" si="190"/>
        <v>41800.611238425925</v>
      </c>
      <c r="R1998" s="28">
        <f t="shared" si="187"/>
        <v>41830.611238425925</v>
      </c>
      <c r="S1998" t="str">
        <f t="shared" si="191"/>
        <v>photography</v>
      </c>
      <c r="T1998" t="str">
        <f t="shared" si="188"/>
        <v>people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 s="3">
        <v>6500</v>
      </c>
      <c r="E1999" s="3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9"/>
        <v>0</v>
      </c>
      <c r="P1999" s="3">
        <f t="shared" si="186"/>
        <v>0</v>
      </c>
      <c r="Q1999" s="28">
        <f t="shared" si="190"/>
        <v>41847.722361111111</v>
      </c>
      <c r="R1999" s="28">
        <f t="shared" si="187"/>
        <v>41877.722361111111</v>
      </c>
      <c r="S1999" t="str">
        <f t="shared" si="191"/>
        <v>photography</v>
      </c>
      <c r="T1999" t="str">
        <f t="shared" si="188"/>
        <v>people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 s="3">
        <v>2500</v>
      </c>
      <c r="E2000" s="3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9"/>
        <v>0.26200000000000001</v>
      </c>
      <c r="P2000" s="3">
        <f t="shared" si="186"/>
        <v>218.33333333333334</v>
      </c>
      <c r="Q2000" s="28">
        <f t="shared" si="190"/>
        <v>41806.910162037035</v>
      </c>
      <c r="R2000" s="28">
        <f t="shared" si="187"/>
        <v>41851.910162037035</v>
      </c>
      <c r="S2000" t="str">
        <f t="shared" si="191"/>
        <v>photography</v>
      </c>
      <c r="T2000" t="str">
        <f t="shared" si="188"/>
        <v>people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 s="3">
        <v>31000</v>
      </c>
      <c r="E2001" s="3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9"/>
        <v>7.6129032258064515E-3</v>
      </c>
      <c r="P2001" s="3">
        <f t="shared" si="186"/>
        <v>33.714285714285715</v>
      </c>
      <c r="Q2001" s="28">
        <f t="shared" si="190"/>
        <v>41926.274398148147</v>
      </c>
      <c r="R2001" s="28">
        <f t="shared" si="187"/>
        <v>41956.316064814811</v>
      </c>
      <c r="S2001" t="str">
        <f t="shared" si="191"/>
        <v>photography</v>
      </c>
      <c r="T2001" t="str">
        <f t="shared" si="188"/>
        <v>people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 s="3">
        <v>5000</v>
      </c>
      <c r="E2002" s="3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9"/>
        <v>0.125</v>
      </c>
      <c r="P2002" s="3">
        <f t="shared" si="186"/>
        <v>25</v>
      </c>
      <c r="Q2002" s="28">
        <f t="shared" si="190"/>
        <v>42345.743206018517</v>
      </c>
      <c r="R2002" s="28">
        <f t="shared" si="187"/>
        <v>42375.743206018517</v>
      </c>
      <c r="S2002" t="str">
        <f t="shared" si="191"/>
        <v>photography</v>
      </c>
      <c r="T2002" t="str">
        <f t="shared" si="188"/>
        <v>people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 s="3">
        <v>55000</v>
      </c>
      <c r="E2003" s="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9"/>
        <v>3.8212909090909091</v>
      </c>
      <c r="P2003" s="3">
        <f t="shared" si="186"/>
        <v>128.38790470372632</v>
      </c>
      <c r="Q2003" s="28">
        <f t="shared" si="190"/>
        <v>42136.001342592594</v>
      </c>
      <c r="R2003" s="28">
        <f t="shared" si="187"/>
        <v>42167.624999999993</v>
      </c>
      <c r="S2003" t="str">
        <f t="shared" si="191"/>
        <v>technology</v>
      </c>
      <c r="T2003" t="str">
        <f t="shared" si="188"/>
        <v>hardware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 s="3">
        <v>50000</v>
      </c>
      <c r="E2004" s="3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9"/>
        <v>2.1679422000000002</v>
      </c>
      <c r="P2004" s="3">
        <f t="shared" si="186"/>
        <v>78.834261818181815</v>
      </c>
      <c r="Q2004" s="28">
        <f t="shared" si="190"/>
        <v>42728.503969907404</v>
      </c>
      <c r="R2004" s="28">
        <f t="shared" si="187"/>
        <v>42758.503969907404</v>
      </c>
      <c r="S2004" t="str">
        <f t="shared" si="191"/>
        <v>technology</v>
      </c>
      <c r="T2004" t="str">
        <f t="shared" si="188"/>
        <v>hardware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 s="3">
        <v>500</v>
      </c>
      <c r="E2005" s="3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9"/>
        <v>3.12</v>
      </c>
      <c r="P2005" s="3">
        <f t="shared" si="186"/>
        <v>91.764705882352942</v>
      </c>
      <c r="Q2005" s="28">
        <f t="shared" si="190"/>
        <v>40346.917268518519</v>
      </c>
      <c r="R2005" s="28">
        <f t="shared" si="187"/>
        <v>40361.75</v>
      </c>
      <c r="S2005" t="str">
        <f t="shared" si="191"/>
        <v>technology</v>
      </c>
      <c r="T2005" t="str">
        <f t="shared" si="188"/>
        <v>hardware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 s="3">
        <v>50000</v>
      </c>
      <c r="E2006" s="3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9"/>
        <v>2.3442048</v>
      </c>
      <c r="P2006" s="3">
        <f t="shared" si="186"/>
        <v>331.10237288135596</v>
      </c>
      <c r="Q2006" s="28">
        <f t="shared" si="190"/>
        <v>41800.396562499998</v>
      </c>
      <c r="R2006" s="28">
        <f t="shared" si="187"/>
        <v>41830.396562499998</v>
      </c>
      <c r="S2006" t="str">
        <f t="shared" si="191"/>
        <v>technology</v>
      </c>
      <c r="T2006" t="str">
        <f t="shared" si="188"/>
        <v>hardware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 s="3">
        <v>30000</v>
      </c>
      <c r="E2007" s="3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9"/>
        <v>1.236801</v>
      </c>
      <c r="P2007" s="3">
        <f t="shared" si="186"/>
        <v>194.26193717277485</v>
      </c>
      <c r="Q2007" s="28">
        <f t="shared" si="190"/>
        <v>41535.604374999995</v>
      </c>
      <c r="R2007" s="28">
        <f t="shared" si="187"/>
        <v>41562.957638888889</v>
      </c>
      <c r="S2007" t="str">
        <f t="shared" si="191"/>
        <v>technology</v>
      </c>
      <c r="T2007" t="str">
        <f t="shared" si="188"/>
        <v>hardware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 s="3">
        <v>50000</v>
      </c>
      <c r="E2008" s="3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9"/>
        <v>2.4784000000000002</v>
      </c>
      <c r="P2008" s="3">
        <f t="shared" si="186"/>
        <v>408.97689768976898</v>
      </c>
      <c r="Q2008" s="28">
        <f t="shared" si="190"/>
        <v>41941.292187499996</v>
      </c>
      <c r="R2008" s="28">
        <f t="shared" si="187"/>
        <v>41976.333854166667</v>
      </c>
      <c r="S2008" t="str">
        <f t="shared" si="191"/>
        <v>technology</v>
      </c>
      <c r="T2008" t="str">
        <f t="shared" si="188"/>
        <v>hardware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 s="3">
        <v>10000</v>
      </c>
      <c r="E2009" s="3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9"/>
        <v>1.157092</v>
      </c>
      <c r="P2009" s="3">
        <f t="shared" si="186"/>
        <v>84.459270072992695</v>
      </c>
      <c r="Q2009" s="28">
        <f t="shared" si="190"/>
        <v>40347.629467592589</v>
      </c>
      <c r="R2009" s="28">
        <f t="shared" si="187"/>
        <v>40413.958333333328</v>
      </c>
      <c r="S2009" t="str">
        <f t="shared" si="191"/>
        <v>technology</v>
      </c>
      <c r="T2009" t="str">
        <f t="shared" si="188"/>
        <v>hardware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 s="3">
        <v>1570.79</v>
      </c>
      <c r="E2010" s="3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9"/>
        <v>1.1707484768810599</v>
      </c>
      <c r="P2010" s="3">
        <f t="shared" si="186"/>
        <v>44.853658536585364</v>
      </c>
      <c r="Q2010" s="28">
        <f t="shared" si="190"/>
        <v>40761.396087962959</v>
      </c>
      <c r="R2010" s="28">
        <f t="shared" si="187"/>
        <v>40805.396087962959</v>
      </c>
      <c r="S2010" t="str">
        <f t="shared" si="191"/>
        <v>technology</v>
      </c>
      <c r="T2010" t="str">
        <f t="shared" si="188"/>
        <v>hardware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 s="3">
        <v>50000</v>
      </c>
      <c r="E2011" s="3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9"/>
        <v>3.05158</v>
      </c>
      <c r="P2011" s="3">
        <f t="shared" si="186"/>
        <v>383.3643216080402</v>
      </c>
      <c r="Q2011" s="28">
        <f t="shared" si="190"/>
        <v>42661.115081018514</v>
      </c>
      <c r="R2011" s="28">
        <f t="shared" si="187"/>
        <v>42697.156747685185</v>
      </c>
      <c r="S2011" t="str">
        <f t="shared" si="191"/>
        <v>technology</v>
      </c>
      <c r="T2011" t="str">
        <f t="shared" si="188"/>
        <v>hardware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 s="3">
        <v>30000</v>
      </c>
      <c r="E2012" s="3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9"/>
        <v>3.2005299999999997</v>
      </c>
      <c r="P2012" s="3">
        <f t="shared" si="186"/>
        <v>55.276856649395505</v>
      </c>
      <c r="Q2012" s="28">
        <f t="shared" si="190"/>
        <v>42570.788090277776</v>
      </c>
      <c r="R2012" s="28">
        <f t="shared" si="187"/>
        <v>42600.788090277776</v>
      </c>
      <c r="S2012" t="str">
        <f t="shared" si="191"/>
        <v>technology</v>
      </c>
      <c r="T2012" t="str">
        <f t="shared" si="188"/>
        <v>hardware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 s="3">
        <v>50000</v>
      </c>
      <c r="E2013" s="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9"/>
        <v>8.1956399999999991</v>
      </c>
      <c r="P2013" s="3">
        <f t="shared" si="186"/>
        <v>422.02059732234807</v>
      </c>
      <c r="Q2013" s="28">
        <f t="shared" si="190"/>
        <v>42347.150150462963</v>
      </c>
      <c r="R2013" s="28">
        <f t="shared" si="187"/>
        <v>42380.749999999993</v>
      </c>
      <c r="S2013" t="str">
        <f t="shared" si="191"/>
        <v>technology</v>
      </c>
      <c r="T2013" t="str">
        <f t="shared" si="188"/>
        <v>hardware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 s="3">
        <v>5000</v>
      </c>
      <c r="E2014" s="3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9"/>
        <v>2.3490000000000002</v>
      </c>
      <c r="P2014" s="3">
        <f t="shared" si="186"/>
        <v>64.180327868852459</v>
      </c>
      <c r="Q2014" s="28">
        <f t="shared" si="190"/>
        <v>42010.613900462959</v>
      </c>
      <c r="R2014" s="28">
        <f t="shared" si="187"/>
        <v>42040.613900462959</v>
      </c>
      <c r="S2014" t="str">
        <f t="shared" si="191"/>
        <v>technology</v>
      </c>
      <c r="T2014" t="str">
        <f t="shared" si="188"/>
        <v>hardware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 s="3">
        <v>160000</v>
      </c>
      <c r="E2015" s="3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9"/>
        <v>4.9491375</v>
      </c>
      <c r="P2015" s="3">
        <f t="shared" si="186"/>
        <v>173.57781674704077</v>
      </c>
      <c r="Q2015" s="28">
        <f t="shared" si="190"/>
        <v>42499.752476851849</v>
      </c>
      <c r="R2015" s="28">
        <f t="shared" si="187"/>
        <v>42559.752476851849</v>
      </c>
      <c r="S2015" t="str">
        <f t="shared" si="191"/>
        <v>technology</v>
      </c>
      <c r="T2015" t="str">
        <f t="shared" si="188"/>
        <v>hardware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 s="3">
        <v>30000</v>
      </c>
      <c r="E2016" s="3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9"/>
        <v>78.137822333333332</v>
      </c>
      <c r="P2016" s="3">
        <f t="shared" si="186"/>
        <v>88.601680840609291</v>
      </c>
      <c r="Q2016" s="28">
        <f t="shared" si="190"/>
        <v>41324.006238425922</v>
      </c>
      <c r="R2016" s="28">
        <f t="shared" si="187"/>
        <v>41357.964571759258</v>
      </c>
      <c r="S2016" t="str">
        <f t="shared" si="191"/>
        <v>technology</v>
      </c>
      <c r="T2016" t="str">
        <f t="shared" si="188"/>
        <v>hardware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 s="3">
        <v>7200</v>
      </c>
      <c r="E2017" s="3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9"/>
        <v>1.1300013888888889</v>
      </c>
      <c r="P2017" s="3">
        <f t="shared" si="186"/>
        <v>50.222283950617282</v>
      </c>
      <c r="Q2017" s="28">
        <f t="shared" si="190"/>
        <v>40765.668553240735</v>
      </c>
      <c r="R2017" s="28">
        <f t="shared" si="187"/>
        <v>40795.668553240735</v>
      </c>
      <c r="S2017" t="str">
        <f t="shared" si="191"/>
        <v>technology</v>
      </c>
      <c r="T2017" t="str">
        <f t="shared" si="188"/>
        <v>hardware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 s="3">
        <v>10000</v>
      </c>
      <c r="E2018" s="3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9"/>
        <v>9.2154220000000002</v>
      </c>
      <c r="P2018" s="3">
        <f t="shared" si="186"/>
        <v>192.38876826722338</v>
      </c>
      <c r="Q2018" s="28">
        <f t="shared" si="190"/>
        <v>41312.672442129624</v>
      </c>
      <c r="R2018" s="28">
        <f t="shared" si="187"/>
        <v>41342.672442129631</v>
      </c>
      <c r="S2018" t="str">
        <f t="shared" si="191"/>
        <v>technology</v>
      </c>
      <c r="T2018" t="str">
        <f t="shared" si="188"/>
        <v>hardware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 s="3">
        <v>25000</v>
      </c>
      <c r="E2019" s="3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9"/>
        <v>1.2510239999999999</v>
      </c>
      <c r="P2019" s="3">
        <f t="shared" si="186"/>
        <v>73.416901408450698</v>
      </c>
      <c r="Q2019" s="28">
        <f t="shared" si="190"/>
        <v>40960.849016203698</v>
      </c>
      <c r="R2019" s="28">
        <f t="shared" si="187"/>
        <v>40991.958333333328</v>
      </c>
      <c r="S2019" t="str">
        <f t="shared" si="191"/>
        <v>technology</v>
      </c>
      <c r="T2019" t="str">
        <f t="shared" si="188"/>
        <v>hardware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 s="3">
        <v>65000</v>
      </c>
      <c r="E2020" s="3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9"/>
        <v>1.0224343076923077</v>
      </c>
      <c r="P2020" s="3">
        <f t="shared" si="186"/>
        <v>147.68495555555555</v>
      </c>
      <c r="Q2020" s="28">
        <f t="shared" si="190"/>
        <v>42199.157511574071</v>
      </c>
      <c r="R2020" s="28">
        <f t="shared" si="187"/>
        <v>42229.157511574071</v>
      </c>
      <c r="S2020" t="str">
        <f t="shared" si="191"/>
        <v>technology</v>
      </c>
      <c r="T2020" t="str">
        <f t="shared" si="188"/>
        <v>hardware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 s="3">
        <v>40000</v>
      </c>
      <c r="E2021" s="3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9"/>
        <v>4.8490975000000001</v>
      </c>
      <c r="P2021" s="3">
        <f t="shared" si="186"/>
        <v>108.96848314606741</v>
      </c>
      <c r="Q2021" s="28">
        <f t="shared" si="190"/>
        <v>42605.500243055554</v>
      </c>
      <c r="R2021" s="28">
        <f t="shared" si="187"/>
        <v>42635.500243055554</v>
      </c>
      <c r="S2021" t="str">
        <f t="shared" si="191"/>
        <v>technology</v>
      </c>
      <c r="T2021" t="str">
        <f t="shared" si="188"/>
        <v>hardware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 s="3">
        <v>1500</v>
      </c>
      <c r="E2022" s="3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9"/>
        <v>1.9233333333333333</v>
      </c>
      <c r="P2022" s="3">
        <f t="shared" si="186"/>
        <v>23.647540983606557</v>
      </c>
      <c r="Q2022" s="28">
        <f t="shared" si="190"/>
        <v>41736.88916666666</v>
      </c>
      <c r="R2022" s="28">
        <f t="shared" si="187"/>
        <v>41773.75277777778</v>
      </c>
      <c r="S2022" t="str">
        <f t="shared" si="191"/>
        <v>technology</v>
      </c>
      <c r="T2022" t="str">
        <f t="shared" si="188"/>
        <v>hardware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 s="3">
        <v>5000</v>
      </c>
      <c r="E2023" s="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9"/>
        <v>2.8109999999999999</v>
      </c>
      <c r="P2023" s="3">
        <f t="shared" si="186"/>
        <v>147.94736842105263</v>
      </c>
      <c r="Q2023" s="28">
        <f t="shared" si="190"/>
        <v>41860.862233796295</v>
      </c>
      <c r="R2023" s="28">
        <f t="shared" si="187"/>
        <v>41905.862233796295</v>
      </c>
      <c r="S2023" t="str">
        <f t="shared" si="191"/>
        <v>technology</v>
      </c>
      <c r="T2023" t="str">
        <f t="shared" si="188"/>
        <v>hardware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 s="3">
        <v>100000</v>
      </c>
      <c r="E2024" s="3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9"/>
        <v>1.2513700000000001</v>
      </c>
      <c r="P2024" s="3">
        <f t="shared" si="186"/>
        <v>385.03692307692307</v>
      </c>
      <c r="Q2024" s="28">
        <f t="shared" si="190"/>
        <v>42502.36078703704</v>
      </c>
      <c r="R2024" s="28">
        <f t="shared" si="187"/>
        <v>42532.36078703704</v>
      </c>
      <c r="S2024" t="str">
        <f t="shared" si="191"/>
        <v>technology</v>
      </c>
      <c r="T2024" t="str">
        <f t="shared" si="188"/>
        <v>hardware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 s="3">
        <v>100000</v>
      </c>
      <c r="E2025" s="3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9"/>
        <v>1.61459</v>
      </c>
      <c r="P2025" s="3">
        <f t="shared" si="186"/>
        <v>457.39093484419266</v>
      </c>
      <c r="Q2025" s="28">
        <f t="shared" si="190"/>
        <v>42136.212418981479</v>
      </c>
      <c r="R2025" s="28">
        <f t="shared" si="187"/>
        <v>42166.212418981479</v>
      </c>
      <c r="S2025" t="str">
        <f t="shared" si="191"/>
        <v>technology</v>
      </c>
      <c r="T2025" t="str">
        <f t="shared" si="188"/>
        <v>hardware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 s="3">
        <v>4000</v>
      </c>
      <c r="E2026" s="3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9"/>
        <v>5.8535000000000004</v>
      </c>
      <c r="P2026" s="3">
        <f t="shared" si="186"/>
        <v>222.99047619047619</v>
      </c>
      <c r="Q2026" s="28">
        <f t="shared" si="190"/>
        <v>41099.758611111109</v>
      </c>
      <c r="R2026" s="28">
        <f t="shared" si="187"/>
        <v>41133.916666666664</v>
      </c>
      <c r="S2026" t="str">
        <f t="shared" si="191"/>
        <v>technology</v>
      </c>
      <c r="T2026" t="str">
        <f t="shared" si="188"/>
        <v>hardware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 s="3">
        <v>80000</v>
      </c>
      <c r="E2027" s="3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9"/>
        <v>2.0114999999999998</v>
      </c>
      <c r="P2027" s="3">
        <f t="shared" si="186"/>
        <v>220.74074074074073</v>
      </c>
      <c r="Q2027" s="28">
        <f t="shared" si="190"/>
        <v>42135.976226851846</v>
      </c>
      <c r="R2027" s="28">
        <f t="shared" si="187"/>
        <v>42165.976226851846</v>
      </c>
      <c r="S2027" t="str">
        <f t="shared" si="191"/>
        <v>technology</v>
      </c>
      <c r="T2027" t="str">
        <f t="shared" si="188"/>
        <v>hardware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 s="3">
        <v>25000</v>
      </c>
      <c r="E2028" s="3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9"/>
        <v>1.3348307999999998</v>
      </c>
      <c r="P2028" s="3">
        <f t="shared" si="186"/>
        <v>73.503898678414089</v>
      </c>
      <c r="Q2028" s="28">
        <f t="shared" si="190"/>
        <v>41704.527604166666</v>
      </c>
      <c r="R2028" s="28">
        <f t="shared" si="187"/>
        <v>41749.957638888889</v>
      </c>
      <c r="S2028" t="str">
        <f t="shared" si="191"/>
        <v>technology</v>
      </c>
      <c r="T2028" t="str">
        <f t="shared" si="188"/>
        <v>hardware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 s="3">
        <v>100000</v>
      </c>
      <c r="E2029" s="3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9"/>
        <v>1.2024900000000001</v>
      </c>
      <c r="P2029" s="3">
        <f t="shared" si="186"/>
        <v>223.09647495361781</v>
      </c>
      <c r="Q2029" s="28">
        <f t="shared" si="190"/>
        <v>42048.605543981481</v>
      </c>
      <c r="R2029" s="28">
        <f t="shared" si="187"/>
        <v>42093.563877314817</v>
      </c>
      <c r="S2029" t="str">
        <f t="shared" si="191"/>
        <v>technology</v>
      </c>
      <c r="T2029" t="str">
        <f t="shared" si="188"/>
        <v>hardware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 s="3">
        <v>3000</v>
      </c>
      <c r="E2030" s="3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9"/>
        <v>1.2616666666666667</v>
      </c>
      <c r="P2030" s="3">
        <f t="shared" si="186"/>
        <v>47.911392405063289</v>
      </c>
      <c r="Q2030" s="28">
        <f t="shared" si="190"/>
        <v>40215.710717592592</v>
      </c>
      <c r="R2030" s="28">
        <f t="shared" si="187"/>
        <v>40252.704861111109</v>
      </c>
      <c r="S2030" t="str">
        <f t="shared" si="191"/>
        <v>technology</v>
      </c>
      <c r="T2030" t="str">
        <f t="shared" si="188"/>
        <v>hardware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 s="3">
        <v>2500</v>
      </c>
      <c r="E2031" s="3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9"/>
        <v>3.6120000000000001</v>
      </c>
      <c r="P2031" s="3">
        <f t="shared" si="186"/>
        <v>96.063829787234042</v>
      </c>
      <c r="Q2031" s="28">
        <f t="shared" si="190"/>
        <v>41847.813437500001</v>
      </c>
      <c r="R2031" s="28">
        <f t="shared" si="187"/>
        <v>41877.813437500001</v>
      </c>
      <c r="S2031" t="str">
        <f t="shared" si="191"/>
        <v>technology</v>
      </c>
      <c r="T2031" t="str">
        <f t="shared" si="188"/>
        <v>hardware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 s="3">
        <v>32768</v>
      </c>
      <c r="E2032" s="3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9"/>
        <v>2.26239013671875</v>
      </c>
      <c r="P2032" s="3">
        <f t="shared" si="186"/>
        <v>118.6144</v>
      </c>
      <c r="Q2032" s="28">
        <f t="shared" si="190"/>
        <v>41212.788148148145</v>
      </c>
      <c r="R2032" s="28">
        <f t="shared" si="187"/>
        <v>41242.788148148145</v>
      </c>
      <c r="S2032" t="str">
        <f t="shared" si="191"/>
        <v>technology</v>
      </c>
      <c r="T2032" t="str">
        <f t="shared" si="188"/>
        <v>hardware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 s="3">
        <v>50000</v>
      </c>
      <c r="E2033" s="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9"/>
        <v>1.2035</v>
      </c>
      <c r="P2033" s="3">
        <f t="shared" si="186"/>
        <v>118.45472440944881</v>
      </c>
      <c r="Q2033" s="28">
        <f t="shared" si="190"/>
        <v>41975.120983796289</v>
      </c>
      <c r="R2033" s="28">
        <f t="shared" si="187"/>
        <v>42012.833333333336</v>
      </c>
      <c r="S2033" t="str">
        <f t="shared" si="191"/>
        <v>technology</v>
      </c>
      <c r="T2033" t="str">
        <f t="shared" si="188"/>
        <v>hardware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 s="3">
        <v>25000</v>
      </c>
      <c r="E2034" s="3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9"/>
        <v>3.0418799999999999</v>
      </c>
      <c r="P2034" s="3">
        <f t="shared" si="186"/>
        <v>143.21468926553672</v>
      </c>
      <c r="Q2034" s="28">
        <f t="shared" si="190"/>
        <v>42689.35733796296</v>
      </c>
      <c r="R2034" s="28">
        <f t="shared" si="187"/>
        <v>42718.999999999993</v>
      </c>
      <c r="S2034" t="str">
        <f t="shared" si="191"/>
        <v>technology</v>
      </c>
      <c r="T2034" t="str">
        <f t="shared" si="188"/>
        <v>hardware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 s="3">
        <v>25000</v>
      </c>
      <c r="E2035" s="3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9"/>
        <v>1.7867599999999999</v>
      </c>
      <c r="P2035" s="3">
        <f t="shared" si="186"/>
        <v>282.71518987341773</v>
      </c>
      <c r="Q2035" s="28">
        <f t="shared" si="190"/>
        <v>41724.874050925922</v>
      </c>
      <c r="R2035" s="28">
        <f t="shared" si="187"/>
        <v>41754.874050925922</v>
      </c>
      <c r="S2035" t="str">
        <f t="shared" si="191"/>
        <v>technology</v>
      </c>
      <c r="T2035" t="str">
        <f t="shared" si="188"/>
        <v>hardware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 s="3">
        <v>78000</v>
      </c>
      <c r="E2036" s="3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9"/>
        <v>3.868199871794872</v>
      </c>
      <c r="P2036" s="3">
        <f t="shared" si="186"/>
        <v>593.93620078740162</v>
      </c>
      <c r="Q2036" s="28">
        <f t="shared" si="190"/>
        <v>42075.921678240738</v>
      </c>
      <c r="R2036" s="28">
        <f t="shared" si="187"/>
        <v>42131.081944444442</v>
      </c>
      <c r="S2036" t="str">
        <f t="shared" si="191"/>
        <v>technology</v>
      </c>
      <c r="T2036" t="str">
        <f t="shared" si="188"/>
        <v>hardware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 s="3">
        <v>80000</v>
      </c>
      <c r="E2037" s="3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9"/>
        <v>2.1103642500000004</v>
      </c>
      <c r="P2037" s="3">
        <f t="shared" si="186"/>
        <v>262.15704968944101</v>
      </c>
      <c r="Q2037" s="28">
        <f t="shared" si="190"/>
        <v>42311.41674768518</v>
      </c>
      <c r="R2037" s="28">
        <f t="shared" si="187"/>
        <v>42356.833333333336</v>
      </c>
      <c r="S2037" t="str">
        <f t="shared" si="191"/>
        <v>technology</v>
      </c>
      <c r="T2037" t="str">
        <f t="shared" si="188"/>
        <v>hardware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 s="3">
        <v>30000</v>
      </c>
      <c r="E2038" s="3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9"/>
        <v>1.3166833333333334</v>
      </c>
      <c r="P2038" s="3">
        <f t="shared" si="186"/>
        <v>46.580778301886795</v>
      </c>
      <c r="Q2038" s="28">
        <f t="shared" si="190"/>
        <v>41738.656469907408</v>
      </c>
      <c r="R2038" s="28">
        <f t="shared" si="187"/>
        <v>41768.656469907401</v>
      </c>
      <c r="S2038" t="str">
        <f t="shared" si="191"/>
        <v>technology</v>
      </c>
      <c r="T2038" t="str">
        <f t="shared" si="188"/>
        <v>hardware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 s="3">
        <v>10000</v>
      </c>
      <c r="E2039" s="3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9"/>
        <v>3.0047639999999998</v>
      </c>
      <c r="P2039" s="3">
        <f t="shared" si="186"/>
        <v>70.041118881118877</v>
      </c>
      <c r="Q2039" s="28">
        <f t="shared" si="190"/>
        <v>41578.001770833333</v>
      </c>
      <c r="R2039" s="28">
        <f t="shared" si="187"/>
        <v>41638.043437499997</v>
      </c>
      <c r="S2039" t="str">
        <f t="shared" si="191"/>
        <v>technology</v>
      </c>
      <c r="T2039" t="str">
        <f t="shared" si="188"/>
        <v>hardware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 s="3">
        <v>8000</v>
      </c>
      <c r="E2040" s="3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9"/>
        <v>4.2051249999999998</v>
      </c>
      <c r="P2040" s="3">
        <f t="shared" si="186"/>
        <v>164.90686274509804</v>
      </c>
      <c r="Q2040" s="28">
        <f t="shared" si="190"/>
        <v>41424.062743055554</v>
      </c>
      <c r="R2040" s="28">
        <f t="shared" si="187"/>
        <v>41456.541666666664</v>
      </c>
      <c r="S2040" t="str">
        <f t="shared" si="191"/>
        <v>technology</v>
      </c>
      <c r="T2040" t="str">
        <f t="shared" si="188"/>
        <v>hardware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 s="3">
        <v>125000</v>
      </c>
      <c r="E2041" s="3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9"/>
        <v>1.362168</v>
      </c>
      <c r="P2041" s="3">
        <f t="shared" si="186"/>
        <v>449.26385224274406</v>
      </c>
      <c r="Q2041" s="28">
        <f t="shared" si="190"/>
        <v>42675.23061342592</v>
      </c>
      <c r="R2041" s="28">
        <f t="shared" si="187"/>
        <v>42704.999305555553</v>
      </c>
      <c r="S2041" t="str">
        <f t="shared" si="191"/>
        <v>technology</v>
      </c>
      <c r="T2041" t="str">
        <f t="shared" si="188"/>
        <v>hardware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 s="3">
        <v>3000</v>
      </c>
      <c r="E2042" s="3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9"/>
        <v>2.4817133333333334</v>
      </c>
      <c r="P2042" s="3">
        <f t="shared" si="186"/>
        <v>27.472841328413285</v>
      </c>
      <c r="Q2042" s="28">
        <f t="shared" si="190"/>
        <v>41578.718784722223</v>
      </c>
      <c r="R2042" s="28">
        <f t="shared" si="187"/>
        <v>41593.760451388887</v>
      </c>
      <c r="S2042" t="str">
        <f t="shared" si="191"/>
        <v>technology</v>
      </c>
      <c r="T2042" t="str">
        <f t="shared" si="188"/>
        <v>hardware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 s="3">
        <v>9500</v>
      </c>
      <c r="E2043" s="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9"/>
        <v>1.8186315789473684</v>
      </c>
      <c r="P2043" s="3">
        <f t="shared" si="186"/>
        <v>143.97499999999999</v>
      </c>
      <c r="Q2043" s="28">
        <f t="shared" si="190"/>
        <v>42654.317442129628</v>
      </c>
      <c r="R2043" s="28">
        <f t="shared" si="187"/>
        <v>42684.359108796292</v>
      </c>
      <c r="S2043" t="str">
        <f t="shared" si="191"/>
        <v>technology</v>
      </c>
      <c r="T2043" t="str">
        <f t="shared" si="188"/>
        <v>hardware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 s="3">
        <v>10000</v>
      </c>
      <c r="E2044" s="3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9"/>
        <v>1.2353000000000001</v>
      </c>
      <c r="P2044" s="3">
        <f t="shared" si="186"/>
        <v>88.23571428571428</v>
      </c>
      <c r="Q2044" s="28">
        <f t="shared" si="190"/>
        <v>42331.499699074069</v>
      </c>
      <c r="R2044" s="28">
        <f t="shared" si="187"/>
        <v>42391.499699074069</v>
      </c>
      <c r="S2044" t="str">
        <f t="shared" si="191"/>
        <v>technology</v>
      </c>
      <c r="T2044" t="str">
        <f t="shared" si="188"/>
        <v>hardware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 s="3">
        <v>1385</v>
      </c>
      <c r="E2045" s="3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9"/>
        <v>5.0620938628158845</v>
      </c>
      <c r="P2045" s="3">
        <f t="shared" si="186"/>
        <v>36.326424870466319</v>
      </c>
      <c r="Q2045" s="28">
        <f t="shared" si="190"/>
        <v>42660.968483796292</v>
      </c>
      <c r="R2045" s="28">
        <f t="shared" si="187"/>
        <v>42714.999305555553</v>
      </c>
      <c r="S2045" t="str">
        <f t="shared" si="191"/>
        <v>technology</v>
      </c>
      <c r="T2045" t="str">
        <f t="shared" si="188"/>
        <v>hardware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 s="3">
        <v>15000</v>
      </c>
      <c r="E2046" s="3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9"/>
        <v>1.0821333333333334</v>
      </c>
      <c r="P2046" s="3">
        <f t="shared" si="186"/>
        <v>90.177777777777777</v>
      </c>
      <c r="Q2046" s="28">
        <f t="shared" si="190"/>
        <v>42138.475856481477</v>
      </c>
      <c r="R2046" s="28">
        <f t="shared" si="187"/>
        <v>42168.475856481477</v>
      </c>
      <c r="S2046" t="str">
        <f t="shared" si="191"/>
        <v>technology</v>
      </c>
      <c r="T2046" t="str">
        <f t="shared" si="188"/>
        <v>hardware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 s="3">
        <v>4900</v>
      </c>
      <c r="E2047" s="3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9"/>
        <v>8.1918387755102042</v>
      </c>
      <c r="P2047" s="3">
        <f t="shared" si="186"/>
        <v>152.62361216730039</v>
      </c>
      <c r="Q2047" s="28">
        <f t="shared" si="190"/>
        <v>41068.880173611105</v>
      </c>
      <c r="R2047" s="28">
        <f t="shared" si="187"/>
        <v>41098.880173611113</v>
      </c>
      <c r="S2047" t="str">
        <f t="shared" si="191"/>
        <v>technology</v>
      </c>
      <c r="T2047" t="str">
        <f t="shared" si="188"/>
        <v>hardware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 s="3">
        <v>10000</v>
      </c>
      <c r="E2048" s="3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9"/>
        <v>1.2110000000000001</v>
      </c>
      <c r="P2048" s="3">
        <f t="shared" si="186"/>
        <v>55.806451612903224</v>
      </c>
      <c r="Q2048" s="28">
        <f t="shared" si="190"/>
        <v>41386.963472222218</v>
      </c>
      <c r="R2048" s="28">
        <f t="shared" si="187"/>
        <v>41416.963472222218</v>
      </c>
      <c r="S2048" t="str">
        <f t="shared" si="191"/>
        <v>technology</v>
      </c>
      <c r="T2048" t="str">
        <f t="shared" si="188"/>
        <v>hardware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 s="3">
        <v>98000</v>
      </c>
      <c r="E2049" s="3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9"/>
        <v>1.0299897959183673</v>
      </c>
      <c r="P2049" s="3">
        <f t="shared" si="186"/>
        <v>227.85327313769753</v>
      </c>
      <c r="Q2049" s="28">
        <f t="shared" si="190"/>
        <v>42081.695254629631</v>
      </c>
      <c r="R2049" s="28">
        <f t="shared" si="187"/>
        <v>42110.791666666664</v>
      </c>
      <c r="S2049" t="str">
        <f t="shared" si="191"/>
        <v>technology</v>
      </c>
      <c r="T2049" t="str">
        <f t="shared" si="188"/>
        <v>hardware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 s="3">
        <v>85000</v>
      </c>
      <c r="E2050" s="3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9"/>
        <v>1.4833229411764706</v>
      </c>
      <c r="P2050" s="3">
        <f t="shared" si="186"/>
        <v>91.82989803350327</v>
      </c>
      <c r="Q2050" s="28">
        <f t="shared" si="190"/>
        <v>41387.443182870367</v>
      </c>
      <c r="R2050" s="28">
        <f t="shared" si="187"/>
        <v>41417.443182870367</v>
      </c>
      <c r="S2050" t="str">
        <f t="shared" si="191"/>
        <v>technology</v>
      </c>
      <c r="T2050" t="str">
        <f t="shared" si="188"/>
        <v>hardware</v>
      </c>
    </row>
    <row r="2051" spans="1:20" x14ac:dyDescent="0.25">
      <c r="A2051">
        <v>2049</v>
      </c>
      <c r="B2051" s="1" t="s">
        <v>2050</v>
      </c>
      <c r="C2051" s="1" t="s">
        <v>6159</v>
      </c>
      <c r="D2051" s="3">
        <v>50000</v>
      </c>
      <c r="E2051" s="3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89"/>
        <v>1.2019070000000001</v>
      </c>
      <c r="P2051" s="3">
        <f t="shared" ref="P2051:P2114" si="192">IFERROR(E2051/L2051,0)</f>
        <v>80.991037735849048</v>
      </c>
      <c r="Q2051" s="28">
        <f t="shared" si="190"/>
        <v>41575.319016203699</v>
      </c>
      <c r="R2051" s="28">
        <f t="shared" ref="R2051:R2114" si="193">(I2051/86400)+25569+(-5/24)</f>
        <v>41610.749305555553</v>
      </c>
      <c r="S2051" t="str">
        <f t="shared" si="191"/>
        <v>technology</v>
      </c>
      <c r="T2051" t="str">
        <f t="shared" ref="T2051:T2114" si="194">RIGHT(N2051,LEN(N2051)-FIND("/",N2051))</f>
        <v>hardware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 s="3">
        <v>10000</v>
      </c>
      <c r="E2052" s="3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ref="O2052:O2115" si="195">E2052/D2052</f>
        <v>4.7327000000000004</v>
      </c>
      <c r="P2052" s="3">
        <f t="shared" si="192"/>
        <v>278.39411764705881</v>
      </c>
      <c r="Q2052" s="28">
        <f t="shared" ref="Q2052:Q2115" si="196">(((J2052/60)/60)/24)+DATE(1970,1,1)+(-5/24)</f>
        <v>42114.863171296289</v>
      </c>
      <c r="R2052" s="28">
        <f t="shared" si="193"/>
        <v>42154.863171296289</v>
      </c>
      <c r="S2052" t="str">
        <f t="shared" ref="S2052:S2115" si="197">LEFT(N:N,FIND("/",N2052)-1)</f>
        <v>technology</v>
      </c>
      <c r="T2052" t="str">
        <f t="shared" si="194"/>
        <v>hardware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 s="3">
        <v>8000</v>
      </c>
      <c r="E2053" s="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5"/>
        <v>1.303625</v>
      </c>
      <c r="P2053" s="3">
        <f t="shared" si="192"/>
        <v>43.095041322314053</v>
      </c>
      <c r="Q2053" s="28">
        <f t="shared" si="196"/>
        <v>41603.814085648148</v>
      </c>
      <c r="R2053" s="28">
        <f t="shared" si="193"/>
        <v>41633.814085648148</v>
      </c>
      <c r="S2053" t="str">
        <f t="shared" si="197"/>
        <v>technology</v>
      </c>
      <c r="T2053" t="str">
        <f t="shared" si="194"/>
        <v>hardware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 s="3">
        <v>50000</v>
      </c>
      <c r="E2054" s="3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5"/>
        <v>3.5304799999999998</v>
      </c>
      <c r="P2054" s="3">
        <f t="shared" si="192"/>
        <v>326.29205175600737</v>
      </c>
      <c r="Q2054" s="28">
        <f t="shared" si="196"/>
        <v>42374.875613425924</v>
      </c>
      <c r="R2054" s="28">
        <f t="shared" si="193"/>
        <v>42419.875613425924</v>
      </c>
      <c r="S2054" t="str">
        <f t="shared" si="197"/>
        <v>technology</v>
      </c>
      <c r="T2054" t="str">
        <f t="shared" si="194"/>
        <v>hardware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 s="3">
        <v>5000</v>
      </c>
      <c r="E2055" s="3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5"/>
        <v>1.0102</v>
      </c>
      <c r="P2055" s="3">
        <f t="shared" si="192"/>
        <v>41.743801652892564</v>
      </c>
      <c r="Q2055" s="28">
        <f t="shared" si="196"/>
        <v>42303.409155092588</v>
      </c>
      <c r="R2055" s="28">
        <f t="shared" si="193"/>
        <v>42333.450821759259</v>
      </c>
      <c r="S2055" t="str">
        <f t="shared" si="197"/>
        <v>technology</v>
      </c>
      <c r="T2055" t="str">
        <f t="shared" si="194"/>
        <v>hardware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 s="3">
        <v>35000</v>
      </c>
      <c r="E2056" s="3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5"/>
        <v>1.1359142857142857</v>
      </c>
      <c r="P2056" s="3">
        <f t="shared" si="192"/>
        <v>64.020933977455712</v>
      </c>
      <c r="Q2056" s="28">
        <f t="shared" si="196"/>
        <v>41731.312615740739</v>
      </c>
      <c r="R2056" s="28">
        <f t="shared" si="193"/>
        <v>41761.312615740739</v>
      </c>
      <c r="S2056" t="str">
        <f t="shared" si="197"/>
        <v>technology</v>
      </c>
      <c r="T2056" t="str">
        <f t="shared" si="194"/>
        <v>hardware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 s="3">
        <v>6000</v>
      </c>
      <c r="E2057" s="3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5"/>
        <v>1.6741666666666666</v>
      </c>
      <c r="P2057" s="3">
        <f t="shared" si="192"/>
        <v>99.455445544554451</v>
      </c>
      <c r="Q2057" s="28">
        <f t="shared" si="196"/>
        <v>41946.465775462959</v>
      </c>
      <c r="R2057" s="28">
        <f t="shared" si="193"/>
        <v>41975.958333333336</v>
      </c>
      <c r="S2057" t="str">
        <f t="shared" si="197"/>
        <v>technology</v>
      </c>
      <c r="T2057" t="str">
        <f t="shared" si="194"/>
        <v>hardware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 s="3">
        <v>50000</v>
      </c>
      <c r="E2058" s="3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5"/>
        <v>1.5345200000000001</v>
      </c>
      <c r="P2058" s="3">
        <f t="shared" si="192"/>
        <v>138.49458483754512</v>
      </c>
      <c r="Q2058" s="28">
        <f t="shared" si="196"/>
        <v>41351.552569444444</v>
      </c>
      <c r="R2058" s="28">
        <f t="shared" si="193"/>
        <v>41381.552569444444</v>
      </c>
      <c r="S2058" t="str">
        <f t="shared" si="197"/>
        <v>technology</v>
      </c>
      <c r="T2058" t="str">
        <f t="shared" si="194"/>
        <v>hardware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 s="3">
        <v>15000</v>
      </c>
      <c r="E2059" s="3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5"/>
        <v>2.022322</v>
      </c>
      <c r="P2059" s="3">
        <f t="shared" si="192"/>
        <v>45.547792792792798</v>
      </c>
      <c r="Q2059" s="28">
        <f t="shared" si="196"/>
        <v>42396.286249999997</v>
      </c>
      <c r="R2059" s="28">
        <f t="shared" si="193"/>
        <v>42426.286249999997</v>
      </c>
      <c r="S2059" t="str">
        <f t="shared" si="197"/>
        <v>technology</v>
      </c>
      <c r="T2059" t="str">
        <f t="shared" si="194"/>
        <v>hardware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 s="3">
        <v>2560</v>
      </c>
      <c r="E2060" s="3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5"/>
        <v>1.6828125</v>
      </c>
      <c r="P2060" s="3">
        <f t="shared" si="192"/>
        <v>10.507317073170732</v>
      </c>
      <c r="Q2060" s="28">
        <f t="shared" si="196"/>
        <v>42026.16238425926</v>
      </c>
      <c r="R2060" s="28">
        <f t="shared" si="193"/>
        <v>42065.624999999993</v>
      </c>
      <c r="S2060" t="str">
        <f t="shared" si="197"/>
        <v>technology</v>
      </c>
      <c r="T2060" t="str">
        <f t="shared" si="194"/>
        <v>hardware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 s="3">
        <v>30000</v>
      </c>
      <c r="E2061" s="3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5"/>
        <v>1.4345666666666668</v>
      </c>
      <c r="P2061" s="3">
        <f t="shared" si="192"/>
        <v>114.76533333333333</v>
      </c>
      <c r="Q2061" s="28">
        <f t="shared" si="196"/>
        <v>42361.394143518519</v>
      </c>
      <c r="R2061" s="28">
        <f t="shared" si="193"/>
        <v>42400.707638888889</v>
      </c>
      <c r="S2061" t="str">
        <f t="shared" si="197"/>
        <v>technology</v>
      </c>
      <c r="T2061" t="str">
        <f t="shared" si="194"/>
        <v>hardware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 s="3">
        <v>25000</v>
      </c>
      <c r="E2062" s="3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5"/>
        <v>1.964</v>
      </c>
      <c r="P2062" s="3">
        <f t="shared" si="192"/>
        <v>35.997067448680355</v>
      </c>
      <c r="Q2062" s="28">
        <f t="shared" si="196"/>
        <v>41783.434606481482</v>
      </c>
      <c r="R2062" s="28">
        <f t="shared" si="193"/>
        <v>41843.434606481482</v>
      </c>
      <c r="S2062" t="str">
        <f t="shared" si="197"/>
        <v>technology</v>
      </c>
      <c r="T2062" t="str">
        <f t="shared" si="194"/>
        <v>hardware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 s="3">
        <v>5000</v>
      </c>
      <c r="E2063" s="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5"/>
        <v>1.0791999999999999</v>
      </c>
      <c r="P2063" s="3">
        <f t="shared" si="192"/>
        <v>154.17142857142858</v>
      </c>
      <c r="Q2063" s="28">
        <f t="shared" si="196"/>
        <v>42705.556180555555</v>
      </c>
      <c r="R2063" s="28">
        <f t="shared" si="193"/>
        <v>42735.556180555555</v>
      </c>
      <c r="S2063" t="str">
        <f t="shared" si="197"/>
        <v>technology</v>
      </c>
      <c r="T2063" t="str">
        <f t="shared" si="194"/>
        <v>hardware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 s="3">
        <v>100000</v>
      </c>
      <c r="E2064" s="3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5"/>
        <v>1.14977</v>
      </c>
      <c r="P2064" s="3">
        <f t="shared" si="192"/>
        <v>566.38916256157631</v>
      </c>
      <c r="Q2064" s="28">
        <f t="shared" si="196"/>
        <v>42423.174745370365</v>
      </c>
      <c r="R2064" s="28">
        <f t="shared" si="193"/>
        <v>42453.1330787037</v>
      </c>
      <c r="S2064" t="str">
        <f t="shared" si="197"/>
        <v>technology</v>
      </c>
      <c r="T2064" t="str">
        <f t="shared" si="194"/>
        <v>hardware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 s="3">
        <v>4000</v>
      </c>
      <c r="E2065" s="3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5"/>
        <v>1.4804999999999999</v>
      </c>
      <c r="P2065" s="3">
        <f t="shared" si="192"/>
        <v>120.85714285714286</v>
      </c>
      <c r="Q2065" s="28">
        <f t="shared" si="196"/>
        <v>42472.524317129624</v>
      </c>
      <c r="R2065" s="28">
        <f t="shared" si="193"/>
        <v>42505.524317129624</v>
      </c>
      <c r="S2065" t="str">
        <f t="shared" si="197"/>
        <v>technology</v>
      </c>
      <c r="T2065" t="str">
        <f t="shared" si="194"/>
        <v>hardware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 s="3">
        <v>261962</v>
      </c>
      <c r="E2066" s="3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5"/>
        <v>1.9116676082790633</v>
      </c>
      <c r="P2066" s="3">
        <f t="shared" si="192"/>
        <v>86.163845492085343</v>
      </c>
      <c r="Q2066" s="28">
        <f t="shared" si="196"/>
        <v>41389.1565162037</v>
      </c>
      <c r="R2066" s="28">
        <f t="shared" si="193"/>
        <v>41425.291666666664</v>
      </c>
      <c r="S2066" t="str">
        <f t="shared" si="197"/>
        <v>technology</v>
      </c>
      <c r="T2066" t="str">
        <f t="shared" si="194"/>
        <v>hardware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 s="3">
        <v>40000</v>
      </c>
      <c r="E2067" s="3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5"/>
        <v>1.99215125</v>
      </c>
      <c r="P2067" s="3">
        <f t="shared" si="192"/>
        <v>51.212114395886893</v>
      </c>
      <c r="Q2067" s="28">
        <f t="shared" si="196"/>
        <v>41603.125335648147</v>
      </c>
      <c r="R2067" s="28">
        <f t="shared" si="193"/>
        <v>41633.125335648147</v>
      </c>
      <c r="S2067" t="str">
        <f t="shared" si="197"/>
        <v>technology</v>
      </c>
      <c r="T2067" t="str">
        <f t="shared" si="194"/>
        <v>hardware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 s="3">
        <v>2000</v>
      </c>
      <c r="E2068" s="3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5"/>
        <v>2.1859999999999999</v>
      </c>
      <c r="P2068" s="3">
        <f t="shared" si="192"/>
        <v>67.261538461538464</v>
      </c>
      <c r="Q2068" s="28">
        <f t="shared" si="196"/>
        <v>41844.563460648147</v>
      </c>
      <c r="R2068" s="28">
        <f t="shared" si="193"/>
        <v>41874.563460648147</v>
      </c>
      <c r="S2068" t="str">
        <f t="shared" si="197"/>
        <v>technology</v>
      </c>
      <c r="T2068" t="str">
        <f t="shared" si="194"/>
        <v>hardware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 s="3">
        <v>495</v>
      </c>
      <c r="E2069" s="3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5"/>
        <v>1.2686868686868686</v>
      </c>
      <c r="P2069" s="3">
        <f t="shared" si="192"/>
        <v>62.8</v>
      </c>
      <c r="Q2069" s="28">
        <f t="shared" si="196"/>
        <v>42115.645555555551</v>
      </c>
      <c r="R2069" s="28">
        <f t="shared" si="193"/>
        <v>42148.645555555551</v>
      </c>
      <c r="S2069" t="str">
        <f t="shared" si="197"/>
        <v>technology</v>
      </c>
      <c r="T2069" t="str">
        <f t="shared" si="194"/>
        <v>hardware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 s="3">
        <v>25000</v>
      </c>
      <c r="E2070" s="3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5"/>
        <v>1.0522388</v>
      </c>
      <c r="P2070" s="3">
        <f t="shared" si="192"/>
        <v>346.13118421052633</v>
      </c>
      <c r="Q2070" s="28">
        <f t="shared" si="196"/>
        <v>42633.633275462962</v>
      </c>
      <c r="R2070" s="28">
        <f t="shared" si="193"/>
        <v>42663.633275462962</v>
      </c>
      <c r="S2070" t="str">
        <f t="shared" si="197"/>
        <v>technology</v>
      </c>
      <c r="T2070" t="str">
        <f t="shared" si="194"/>
        <v>hardware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 s="3">
        <v>50000</v>
      </c>
      <c r="E2071" s="3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5"/>
        <v>1.2840666000000001</v>
      </c>
      <c r="P2071" s="3">
        <f t="shared" si="192"/>
        <v>244.11912547528519</v>
      </c>
      <c r="Q2071" s="28">
        <f t="shared" si="196"/>
        <v>42340.763784722221</v>
      </c>
      <c r="R2071" s="28">
        <f t="shared" si="193"/>
        <v>42371.763784722221</v>
      </c>
      <c r="S2071" t="str">
        <f t="shared" si="197"/>
        <v>technology</v>
      </c>
      <c r="T2071" t="str">
        <f t="shared" si="194"/>
        <v>hardware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 s="3">
        <v>125000</v>
      </c>
      <c r="E2072" s="3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5"/>
        <v>3.1732719999999999</v>
      </c>
      <c r="P2072" s="3">
        <f t="shared" si="192"/>
        <v>259.25424836601309</v>
      </c>
      <c r="Q2072" s="28">
        <f t="shared" si="196"/>
        <v>42519.448182870365</v>
      </c>
      <c r="R2072" s="28">
        <f t="shared" si="193"/>
        <v>42549.448182870365</v>
      </c>
      <c r="S2072" t="str">
        <f t="shared" si="197"/>
        <v>technology</v>
      </c>
      <c r="T2072" t="str">
        <f t="shared" si="194"/>
        <v>hardware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 s="3">
        <v>20000</v>
      </c>
      <c r="E2073" s="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5"/>
        <v>2.8073000000000001</v>
      </c>
      <c r="P2073" s="3">
        <f t="shared" si="192"/>
        <v>201.96402877697841</v>
      </c>
      <c r="Q2073" s="28">
        <f t="shared" si="196"/>
        <v>42600.070416666662</v>
      </c>
      <c r="R2073" s="28">
        <f t="shared" si="193"/>
        <v>42645.070416666662</v>
      </c>
      <c r="S2073" t="str">
        <f t="shared" si="197"/>
        <v>technology</v>
      </c>
      <c r="T2073" t="str">
        <f t="shared" si="194"/>
        <v>hardware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 s="3">
        <v>71500</v>
      </c>
      <c r="E2074" s="3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5"/>
        <v>1.1073146853146854</v>
      </c>
      <c r="P2074" s="3">
        <f t="shared" si="192"/>
        <v>226.20857142857142</v>
      </c>
      <c r="Q2074" s="28">
        <f t="shared" si="196"/>
        <v>42467.373055555552</v>
      </c>
      <c r="R2074" s="28">
        <f t="shared" si="193"/>
        <v>42497.373055555552</v>
      </c>
      <c r="S2074" t="str">
        <f t="shared" si="197"/>
        <v>technology</v>
      </c>
      <c r="T2074" t="str">
        <f t="shared" si="194"/>
        <v>hardware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 s="3">
        <v>100000</v>
      </c>
      <c r="E2075" s="3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5"/>
        <v>1.5260429999999998</v>
      </c>
      <c r="P2075" s="3">
        <f t="shared" si="192"/>
        <v>324.69</v>
      </c>
      <c r="Q2075" s="28">
        <f t="shared" si="196"/>
        <v>42087.459699074076</v>
      </c>
      <c r="R2075" s="28">
        <f t="shared" si="193"/>
        <v>42132.459699074076</v>
      </c>
      <c r="S2075" t="str">
        <f t="shared" si="197"/>
        <v>technology</v>
      </c>
      <c r="T2075" t="str">
        <f t="shared" si="194"/>
        <v>hardware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 s="3">
        <v>600</v>
      </c>
      <c r="E2076" s="3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5"/>
        <v>1.0249999999999999</v>
      </c>
      <c r="P2076" s="3">
        <f t="shared" si="192"/>
        <v>205</v>
      </c>
      <c r="Q2076" s="28">
        <f t="shared" si="196"/>
        <v>42466.617847222216</v>
      </c>
      <c r="R2076" s="28">
        <f t="shared" si="193"/>
        <v>42496.617847222216</v>
      </c>
      <c r="S2076" t="str">
        <f t="shared" si="197"/>
        <v>technology</v>
      </c>
      <c r="T2076" t="str">
        <f t="shared" si="194"/>
        <v>hardware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 s="3">
        <v>9999</v>
      </c>
      <c r="E2077" s="3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5"/>
        <v>16.783738373837384</v>
      </c>
      <c r="P2077" s="3">
        <f t="shared" si="192"/>
        <v>20.465926829268295</v>
      </c>
      <c r="Q2077" s="28">
        <f t="shared" si="196"/>
        <v>41450.473240740735</v>
      </c>
      <c r="R2077" s="28">
        <f t="shared" si="193"/>
        <v>41480.473240740735</v>
      </c>
      <c r="S2077" t="str">
        <f t="shared" si="197"/>
        <v>technology</v>
      </c>
      <c r="T2077" t="str">
        <f t="shared" si="194"/>
        <v>hardware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 s="3">
        <v>179000</v>
      </c>
      <c r="E2078" s="3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5"/>
        <v>5.4334915642458101</v>
      </c>
      <c r="P2078" s="3">
        <f t="shared" si="192"/>
        <v>116.35303146309367</v>
      </c>
      <c r="Q2078" s="28">
        <f t="shared" si="196"/>
        <v>41803.672326388885</v>
      </c>
      <c r="R2078" s="28">
        <f t="shared" si="193"/>
        <v>41843.672326388885</v>
      </c>
      <c r="S2078" t="str">
        <f t="shared" si="197"/>
        <v>technology</v>
      </c>
      <c r="T2078" t="str">
        <f t="shared" si="194"/>
        <v>hardware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 s="3">
        <v>50000</v>
      </c>
      <c r="E2079" s="3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5"/>
        <v>1.1550800000000001</v>
      </c>
      <c r="P2079" s="3">
        <f t="shared" si="192"/>
        <v>307.20212765957444</v>
      </c>
      <c r="Q2079" s="28">
        <f t="shared" si="196"/>
        <v>42102.83421296296</v>
      </c>
      <c r="R2079" s="28">
        <f t="shared" si="193"/>
        <v>42160.666666666664</v>
      </c>
      <c r="S2079" t="str">
        <f t="shared" si="197"/>
        <v>technology</v>
      </c>
      <c r="T2079" t="str">
        <f t="shared" si="194"/>
        <v>hardware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 s="3">
        <v>20000</v>
      </c>
      <c r="E2080" s="3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5"/>
        <v>1.3120499999999999</v>
      </c>
      <c r="P2080" s="3">
        <f t="shared" si="192"/>
        <v>546.6875</v>
      </c>
      <c r="Q2080" s="28">
        <f t="shared" si="196"/>
        <v>42692.563159722216</v>
      </c>
      <c r="R2080" s="28">
        <f t="shared" si="193"/>
        <v>42722.563159722216</v>
      </c>
      <c r="S2080" t="str">
        <f t="shared" si="197"/>
        <v>technology</v>
      </c>
      <c r="T2080" t="str">
        <f t="shared" si="194"/>
        <v>hardware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 s="3">
        <v>10000</v>
      </c>
      <c r="E2081" s="3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5"/>
        <v>2.8816999999999999</v>
      </c>
      <c r="P2081" s="3">
        <f t="shared" si="192"/>
        <v>47.474464579901152</v>
      </c>
      <c r="Q2081" s="28">
        <f t="shared" si="196"/>
        <v>42150.502233796295</v>
      </c>
      <c r="R2081" s="28">
        <f t="shared" si="193"/>
        <v>42180.583333333336</v>
      </c>
      <c r="S2081" t="str">
        <f t="shared" si="197"/>
        <v>technology</v>
      </c>
      <c r="T2081" t="str">
        <f t="shared" si="194"/>
        <v>hardware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 s="3">
        <v>1000</v>
      </c>
      <c r="E2082" s="3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5"/>
        <v>5.0780000000000003</v>
      </c>
      <c r="P2082" s="3">
        <f t="shared" si="192"/>
        <v>101.56</v>
      </c>
      <c r="Q2082" s="28">
        <f t="shared" si="196"/>
        <v>42289.748842592591</v>
      </c>
      <c r="R2082" s="28">
        <f t="shared" si="193"/>
        <v>42319.790509259255</v>
      </c>
      <c r="S2082" t="str">
        <f t="shared" si="197"/>
        <v>technology</v>
      </c>
      <c r="T2082" t="str">
        <f t="shared" si="194"/>
        <v>hardware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 s="3">
        <v>3500</v>
      </c>
      <c r="E2083" s="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5"/>
        <v>1.1457142857142857</v>
      </c>
      <c r="P2083" s="3">
        <f t="shared" si="192"/>
        <v>72.909090909090907</v>
      </c>
      <c r="Q2083" s="28">
        <f t="shared" si="196"/>
        <v>41003.948553240742</v>
      </c>
      <c r="R2083" s="28">
        <f t="shared" si="193"/>
        <v>41044.999305555553</v>
      </c>
      <c r="S2083" t="str">
        <f t="shared" si="197"/>
        <v>music</v>
      </c>
      <c r="T2083" t="str">
        <f t="shared" si="194"/>
        <v>indie rock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 s="3">
        <v>1500</v>
      </c>
      <c r="E2084" s="3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5"/>
        <v>1.1073333333333333</v>
      </c>
      <c r="P2084" s="3">
        <f t="shared" si="192"/>
        <v>43.710526315789473</v>
      </c>
      <c r="Q2084" s="28">
        <f t="shared" si="196"/>
        <v>40810.911990740737</v>
      </c>
      <c r="R2084" s="28">
        <f t="shared" si="193"/>
        <v>40870.953657407408</v>
      </c>
      <c r="S2084" t="str">
        <f t="shared" si="197"/>
        <v>music</v>
      </c>
      <c r="T2084" t="str">
        <f t="shared" si="194"/>
        <v>indie rock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 s="3">
        <v>750</v>
      </c>
      <c r="E2085" s="3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5"/>
        <v>1.1333333333333333</v>
      </c>
      <c r="P2085" s="3">
        <f t="shared" si="192"/>
        <v>34</v>
      </c>
      <c r="Q2085" s="28">
        <f t="shared" si="196"/>
        <v>41034.513831018514</v>
      </c>
      <c r="R2085" s="28">
        <f t="shared" si="193"/>
        <v>41064.513831018514</v>
      </c>
      <c r="S2085" t="str">
        <f t="shared" si="197"/>
        <v>music</v>
      </c>
      <c r="T2085" t="str">
        <f t="shared" si="194"/>
        <v>indie rock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 s="3">
        <v>3000</v>
      </c>
      <c r="E2086" s="3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5"/>
        <v>1.0833333333333333</v>
      </c>
      <c r="P2086" s="3">
        <f t="shared" si="192"/>
        <v>70.652173913043484</v>
      </c>
      <c r="Q2086" s="28">
        <f t="shared" si="196"/>
        <v>41731.624791666662</v>
      </c>
      <c r="R2086" s="28">
        <f t="shared" si="193"/>
        <v>41763.082638888889</v>
      </c>
      <c r="S2086" t="str">
        <f t="shared" si="197"/>
        <v>music</v>
      </c>
      <c r="T2086" t="str">
        <f t="shared" si="194"/>
        <v>indie rock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 s="3">
        <v>6000</v>
      </c>
      <c r="E2087" s="3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5"/>
        <v>1.2353333333333334</v>
      </c>
      <c r="P2087" s="3">
        <f t="shared" si="192"/>
        <v>89.301204819277103</v>
      </c>
      <c r="Q2087" s="28">
        <f t="shared" si="196"/>
        <v>41075.627164351848</v>
      </c>
      <c r="R2087" s="28">
        <f t="shared" si="193"/>
        <v>41105.627164351848</v>
      </c>
      <c r="S2087" t="str">
        <f t="shared" si="197"/>
        <v>music</v>
      </c>
      <c r="T2087" t="str">
        <f t="shared" si="194"/>
        <v>indie rock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 s="3">
        <v>4000</v>
      </c>
      <c r="E2088" s="3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5"/>
        <v>1.0069999999999999</v>
      </c>
      <c r="P2088" s="3">
        <f t="shared" si="192"/>
        <v>115.08571428571429</v>
      </c>
      <c r="Q2088" s="28">
        <f t="shared" si="196"/>
        <v>40860.462175925924</v>
      </c>
      <c r="R2088" s="28">
        <f t="shared" si="193"/>
        <v>40890.999305555553</v>
      </c>
      <c r="S2088" t="str">
        <f t="shared" si="197"/>
        <v>music</v>
      </c>
      <c r="T2088" t="str">
        <f t="shared" si="194"/>
        <v>indie rock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 s="3">
        <v>1500</v>
      </c>
      <c r="E2089" s="3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5"/>
        <v>1.0353333333333334</v>
      </c>
      <c r="P2089" s="3">
        <f t="shared" si="192"/>
        <v>62.12</v>
      </c>
      <c r="Q2089" s="28">
        <f t="shared" si="196"/>
        <v>40763.996041666665</v>
      </c>
      <c r="R2089" s="28">
        <f t="shared" si="193"/>
        <v>40793.996041666665</v>
      </c>
      <c r="S2089" t="str">
        <f t="shared" si="197"/>
        <v>music</v>
      </c>
      <c r="T2089" t="str">
        <f t="shared" si="194"/>
        <v>indie rock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 s="3">
        <v>3000</v>
      </c>
      <c r="E2090" s="3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5"/>
        <v>1.1551066666666667</v>
      </c>
      <c r="P2090" s="3">
        <f t="shared" si="192"/>
        <v>46.204266666666669</v>
      </c>
      <c r="Q2090" s="28">
        <f t="shared" si="196"/>
        <v>40395.506388888884</v>
      </c>
      <c r="R2090" s="28">
        <f t="shared" si="193"/>
        <v>40431.957638888889</v>
      </c>
      <c r="S2090" t="str">
        <f t="shared" si="197"/>
        <v>music</v>
      </c>
      <c r="T2090" t="str">
        <f t="shared" si="194"/>
        <v>indie rock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 s="3">
        <v>2500</v>
      </c>
      <c r="E2091" s="3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5"/>
        <v>1.2040040000000001</v>
      </c>
      <c r="P2091" s="3">
        <f t="shared" si="192"/>
        <v>48.54854838709678</v>
      </c>
      <c r="Q2091" s="28">
        <f t="shared" si="196"/>
        <v>41452.867986111109</v>
      </c>
      <c r="R2091" s="28">
        <f t="shared" si="193"/>
        <v>41487.867986111109</v>
      </c>
      <c r="S2091" t="str">
        <f t="shared" si="197"/>
        <v>music</v>
      </c>
      <c r="T2091" t="str">
        <f t="shared" si="194"/>
        <v>indie rock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 s="3">
        <v>8000</v>
      </c>
      <c r="E2092" s="3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5"/>
        <v>1.1504037499999999</v>
      </c>
      <c r="P2092" s="3">
        <f t="shared" si="192"/>
        <v>57.520187499999999</v>
      </c>
      <c r="Q2092" s="28">
        <f t="shared" si="196"/>
        <v>41299.173090277778</v>
      </c>
      <c r="R2092" s="28">
        <f t="shared" si="193"/>
        <v>41329.173090277771</v>
      </c>
      <c r="S2092" t="str">
        <f t="shared" si="197"/>
        <v>music</v>
      </c>
      <c r="T2092" t="str">
        <f t="shared" si="194"/>
        <v>indie rock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 s="3">
        <v>18000</v>
      </c>
      <c r="E2093" s="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5"/>
        <v>1.2046777777777777</v>
      </c>
      <c r="P2093" s="3">
        <f t="shared" si="192"/>
        <v>88.147154471544724</v>
      </c>
      <c r="Q2093" s="28">
        <f t="shared" si="196"/>
        <v>40555.114328703698</v>
      </c>
      <c r="R2093" s="28">
        <f t="shared" si="193"/>
        <v>40603.625</v>
      </c>
      <c r="S2093" t="str">
        <f t="shared" si="197"/>
        <v>music</v>
      </c>
      <c r="T2093" t="str">
        <f t="shared" si="194"/>
        <v>indie rock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 s="3">
        <v>6000</v>
      </c>
      <c r="E2094" s="3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5"/>
        <v>1.0128333333333333</v>
      </c>
      <c r="P2094" s="3">
        <f t="shared" si="192"/>
        <v>110.49090909090908</v>
      </c>
      <c r="Q2094" s="28">
        <f t="shared" si="196"/>
        <v>40763.499212962961</v>
      </c>
      <c r="R2094" s="28">
        <f t="shared" si="193"/>
        <v>40823.499212962961</v>
      </c>
      <c r="S2094" t="str">
        <f t="shared" si="197"/>
        <v>music</v>
      </c>
      <c r="T2094" t="str">
        <f t="shared" si="194"/>
        <v>indie rock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 s="3">
        <v>1500</v>
      </c>
      <c r="E2095" s="3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5"/>
        <v>1.0246666666666666</v>
      </c>
      <c r="P2095" s="3">
        <f t="shared" si="192"/>
        <v>66.826086956521735</v>
      </c>
      <c r="Q2095" s="28">
        <f t="shared" si="196"/>
        <v>41205.646203703705</v>
      </c>
      <c r="R2095" s="28">
        <f t="shared" si="193"/>
        <v>41265.68787037037</v>
      </c>
      <c r="S2095" t="str">
        <f t="shared" si="197"/>
        <v>music</v>
      </c>
      <c r="T2095" t="str">
        <f t="shared" si="194"/>
        <v>indie rock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 s="3">
        <v>3500</v>
      </c>
      <c r="E2096" s="3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5"/>
        <v>1.2054285714285715</v>
      </c>
      <c r="P2096" s="3">
        <f t="shared" si="192"/>
        <v>58.597222222222221</v>
      </c>
      <c r="Q2096" s="28">
        <f t="shared" si="196"/>
        <v>40938.811689814815</v>
      </c>
      <c r="R2096" s="28">
        <f t="shared" si="193"/>
        <v>40972.916666666664</v>
      </c>
      <c r="S2096" t="str">
        <f t="shared" si="197"/>
        <v>music</v>
      </c>
      <c r="T2096" t="str">
        <f t="shared" si="194"/>
        <v>indie rock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 s="3">
        <v>2500</v>
      </c>
      <c r="E2097" s="3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5"/>
        <v>1</v>
      </c>
      <c r="P2097" s="3">
        <f t="shared" si="192"/>
        <v>113.63636363636364</v>
      </c>
      <c r="Q2097" s="28">
        <f t="shared" si="196"/>
        <v>40758.525150462956</v>
      </c>
      <c r="R2097" s="28">
        <f t="shared" si="193"/>
        <v>40818.525150462963</v>
      </c>
      <c r="S2097" t="str">
        <f t="shared" si="197"/>
        <v>music</v>
      </c>
      <c r="T2097" t="str">
        <f t="shared" si="194"/>
        <v>indie rock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 s="3">
        <v>600</v>
      </c>
      <c r="E2098" s="3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5"/>
        <v>1.0166666666666666</v>
      </c>
      <c r="P2098" s="3">
        <f t="shared" si="192"/>
        <v>43.571428571428569</v>
      </c>
      <c r="Q2098" s="28">
        <f t="shared" si="196"/>
        <v>41192.550173611111</v>
      </c>
      <c r="R2098" s="28">
        <f t="shared" si="193"/>
        <v>41207.957638888889</v>
      </c>
      <c r="S2098" t="str">
        <f t="shared" si="197"/>
        <v>music</v>
      </c>
      <c r="T2098" t="str">
        <f t="shared" si="194"/>
        <v>indie rock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 s="3">
        <v>3000</v>
      </c>
      <c r="E2099" s="3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5"/>
        <v>1</v>
      </c>
      <c r="P2099" s="3">
        <f t="shared" si="192"/>
        <v>78.94736842105263</v>
      </c>
      <c r="Q2099" s="28">
        <f t="shared" si="196"/>
        <v>40818.376562499994</v>
      </c>
      <c r="R2099" s="28">
        <f t="shared" si="193"/>
        <v>40878.418229166666</v>
      </c>
      <c r="S2099" t="str">
        <f t="shared" si="197"/>
        <v>music</v>
      </c>
      <c r="T2099" t="str">
        <f t="shared" si="194"/>
        <v>indie rock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 s="3">
        <v>6000</v>
      </c>
      <c r="E2100" s="3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5"/>
        <v>1.0033333333333334</v>
      </c>
      <c r="P2100" s="3">
        <f t="shared" si="192"/>
        <v>188.125</v>
      </c>
      <c r="Q2100" s="28">
        <f t="shared" si="196"/>
        <v>40945.905497685184</v>
      </c>
      <c r="R2100" s="28">
        <f t="shared" si="193"/>
        <v>40975.905497685184</v>
      </c>
      <c r="S2100" t="str">
        <f t="shared" si="197"/>
        <v>music</v>
      </c>
      <c r="T2100" t="str">
        <f t="shared" si="194"/>
        <v>indie rock</v>
      </c>
    </row>
    <row r="2101" spans="1:20" x14ac:dyDescent="0.25">
      <c r="A2101">
        <v>2099</v>
      </c>
      <c r="B2101" s="1" t="s">
        <v>2100</v>
      </c>
      <c r="C2101" s="1" t="s">
        <v>6209</v>
      </c>
      <c r="D2101" s="3">
        <v>3000</v>
      </c>
      <c r="E2101" s="3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5"/>
        <v>1.3236666666666668</v>
      </c>
      <c r="P2101" s="3">
        <f t="shared" si="192"/>
        <v>63.031746031746032</v>
      </c>
      <c r="Q2101" s="28">
        <f t="shared" si="196"/>
        <v>42173.53800925926</v>
      </c>
      <c r="R2101" s="28">
        <f t="shared" si="193"/>
        <v>42186.944444444445</v>
      </c>
      <c r="S2101" t="str">
        <f t="shared" si="197"/>
        <v>music</v>
      </c>
      <c r="T2101" t="str">
        <f t="shared" si="194"/>
        <v>indie rock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 s="3">
        <v>600</v>
      </c>
      <c r="E2102" s="3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5"/>
        <v>1.3666666666666667</v>
      </c>
      <c r="P2102" s="3">
        <f t="shared" si="192"/>
        <v>30.37037037037037</v>
      </c>
      <c r="Q2102" s="28">
        <f t="shared" si="196"/>
        <v>41074.62663194444</v>
      </c>
      <c r="R2102" s="28">
        <f t="shared" si="193"/>
        <v>41089.957638888889</v>
      </c>
      <c r="S2102" t="str">
        <f t="shared" si="197"/>
        <v>music</v>
      </c>
      <c r="T2102" t="str">
        <f t="shared" si="194"/>
        <v>indie rock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 s="3">
        <v>2000</v>
      </c>
      <c r="E2103" s="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5"/>
        <v>1.1325000000000001</v>
      </c>
      <c r="P2103" s="3">
        <f t="shared" si="192"/>
        <v>51.477272727272727</v>
      </c>
      <c r="Q2103" s="28">
        <f t="shared" si="196"/>
        <v>40891.941134259258</v>
      </c>
      <c r="R2103" s="28">
        <f t="shared" si="193"/>
        <v>40951.941134259258</v>
      </c>
      <c r="S2103" t="str">
        <f t="shared" si="197"/>
        <v>music</v>
      </c>
      <c r="T2103" t="str">
        <f t="shared" si="194"/>
        <v>indie rock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 s="3">
        <v>1000</v>
      </c>
      <c r="E2104" s="3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5"/>
        <v>1.36</v>
      </c>
      <c r="P2104" s="3">
        <f t="shared" si="192"/>
        <v>35.789473684210527</v>
      </c>
      <c r="Q2104" s="28">
        <f t="shared" si="196"/>
        <v>40638.660277777773</v>
      </c>
      <c r="R2104" s="28">
        <f t="shared" si="193"/>
        <v>40668.660277777773</v>
      </c>
      <c r="S2104" t="str">
        <f t="shared" si="197"/>
        <v>music</v>
      </c>
      <c r="T2104" t="str">
        <f t="shared" si="194"/>
        <v>indie rock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 s="3">
        <v>7777</v>
      </c>
      <c r="E2105" s="3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5"/>
        <v>1.4612318374694613</v>
      </c>
      <c r="P2105" s="3">
        <f t="shared" si="192"/>
        <v>98.817391304347822</v>
      </c>
      <c r="Q2105" s="28">
        <f t="shared" si="196"/>
        <v>41192.546608796292</v>
      </c>
      <c r="R2105" s="28">
        <f t="shared" si="193"/>
        <v>41222.588275462964</v>
      </c>
      <c r="S2105" t="str">
        <f t="shared" si="197"/>
        <v>music</v>
      </c>
      <c r="T2105" t="str">
        <f t="shared" si="194"/>
        <v>indie rock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 s="3">
        <v>800</v>
      </c>
      <c r="E2106" s="3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5"/>
        <v>1.2949999999999999</v>
      </c>
      <c r="P2106" s="3">
        <f t="shared" si="192"/>
        <v>28</v>
      </c>
      <c r="Q2106" s="28">
        <f t="shared" si="196"/>
        <v>41393.86613425926</v>
      </c>
      <c r="R2106" s="28">
        <f t="shared" si="193"/>
        <v>41424.791666666664</v>
      </c>
      <c r="S2106" t="str">
        <f t="shared" si="197"/>
        <v>music</v>
      </c>
      <c r="T2106" t="str">
        <f t="shared" si="194"/>
        <v>indie rock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 s="3">
        <v>2000</v>
      </c>
      <c r="E2107" s="3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5"/>
        <v>2.54</v>
      </c>
      <c r="P2107" s="3">
        <f t="shared" si="192"/>
        <v>51.313131313131315</v>
      </c>
      <c r="Q2107" s="28">
        <f t="shared" si="196"/>
        <v>41951.580474537033</v>
      </c>
      <c r="R2107" s="28">
        <f t="shared" si="193"/>
        <v>41963.958333333336</v>
      </c>
      <c r="S2107" t="str">
        <f t="shared" si="197"/>
        <v>music</v>
      </c>
      <c r="T2107" t="str">
        <f t="shared" si="194"/>
        <v>indie rock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 s="3">
        <v>2200</v>
      </c>
      <c r="E2108" s="3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5"/>
        <v>1.0704545454545455</v>
      </c>
      <c r="P2108" s="3">
        <f t="shared" si="192"/>
        <v>53.522727272727273</v>
      </c>
      <c r="Q2108" s="28">
        <f t="shared" si="196"/>
        <v>41270.006643518514</v>
      </c>
      <c r="R2108" s="28">
        <f t="shared" si="193"/>
        <v>41300.006643518514</v>
      </c>
      <c r="S2108" t="str">
        <f t="shared" si="197"/>
        <v>music</v>
      </c>
      <c r="T2108" t="str">
        <f t="shared" si="194"/>
        <v>indie rock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 s="3">
        <v>2000</v>
      </c>
      <c r="E2109" s="3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5"/>
        <v>1.0773299999999999</v>
      </c>
      <c r="P2109" s="3">
        <f t="shared" si="192"/>
        <v>37.149310344827583</v>
      </c>
      <c r="Q2109" s="28">
        <f t="shared" si="196"/>
        <v>41934.502233796295</v>
      </c>
      <c r="R2109" s="28">
        <f t="shared" si="193"/>
        <v>41955.543900462959</v>
      </c>
      <c r="S2109" t="str">
        <f t="shared" si="197"/>
        <v>music</v>
      </c>
      <c r="T2109" t="str">
        <f t="shared" si="194"/>
        <v>indie rock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 s="3">
        <v>16000</v>
      </c>
      <c r="E2110" s="3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5"/>
        <v>1.0731250000000001</v>
      </c>
      <c r="P2110" s="3">
        <f t="shared" si="192"/>
        <v>89.895287958115176</v>
      </c>
      <c r="Q2110" s="28">
        <f t="shared" si="196"/>
        <v>41134.967361111107</v>
      </c>
      <c r="R2110" s="28">
        <f t="shared" si="193"/>
        <v>41161.954861111109</v>
      </c>
      <c r="S2110" t="str">
        <f t="shared" si="197"/>
        <v>music</v>
      </c>
      <c r="T2110" t="str">
        <f t="shared" si="194"/>
        <v>indie rock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 s="3">
        <v>4000</v>
      </c>
      <c r="E2111" s="3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5"/>
        <v>1.06525</v>
      </c>
      <c r="P2111" s="3">
        <f t="shared" si="192"/>
        <v>106.52500000000001</v>
      </c>
      <c r="Q2111" s="28">
        <f t="shared" si="196"/>
        <v>42160.500196759262</v>
      </c>
      <c r="R2111" s="28">
        <f t="shared" si="193"/>
        <v>42190.500196759262</v>
      </c>
      <c r="S2111" t="str">
        <f t="shared" si="197"/>
        <v>music</v>
      </c>
      <c r="T2111" t="str">
        <f t="shared" si="194"/>
        <v>indie rock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 s="3">
        <v>2000</v>
      </c>
      <c r="E2112" s="3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5"/>
        <v>1.0035000000000001</v>
      </c>
      <c r="P2112" s="3">
        <f t="shared" si="192"/>
        <v>52.815789473684212</v>
      </c>
      <c r="Q2112" s="28">
        <f t="shared" si="196"/>
        <v>41759.462604166663</v>
      </c>
      <c r="R2112" s="28">
        <f t="shared" si="193"/>
        <v>41786.999305555553</v>
      </c>
      <c r="S2112" t="str">
        <f t="shared" si="197"/>
        <v>music</v>
      </c>
      <c r="T2112" t="str">
        <f t="shared" si="194"/>
        <v>indie rock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 s="3">
        <v>2000</v>
      </c>
      <c r="E2113" s="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5"/>
        <v>1.0649999999999999</v>
      </c>
      <c r="P2113" s="3">
        <f t="shared" si="192"/>
        <v>54.615384615384613</v>
      </c>
      <c r="Q2113" s="28">
        <f t="shared" si="196"/>
        <v>40702.988715277774</v>
      </c>
      <c r="R2113" s="28">
        <f t="shared" si="193"/>
        <v>40769.833333333328</v>
      </c>
      <c r="S2113" t="str">
        <f t="shared" si="197"/>
        <v>music</v>
      </c>
      <c r="T2113" t="str">
        <f t="shared" si="194"/>
        <v>indie rock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 s="3">
        <v>300</v>
      </c>
      <c r="E2114" s="3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5"/>
        <v>1</v>
      </c>
      <c r="P2114" s="3">
        <f t="shared" si="192"/>
        <v>27.272727272727273</v>
      </c>
      <c r="Q2114" s="28">
        <f t="shared" si="196"/>
        <v>41365.719826388886</v>
      </c>
      <c r="R2114" s="28">
        <f t="shared" si="193"/>
        <v>41379.719826388886</v>
      </c>
      <c r="S2114" t="str">
        <f t="shared" si="197"/>
        <v>music</v>
      </c>
      <c r="T2114" t="str">
        <f t="shared" si="194"/>
        <v>indie rock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 s="3">
        <v>7000</v>
      </c>
      <c r="E2115" s="3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95"/>
        <v>1.0485714285714285</v>
      </c>
      <c r="P2115" s="3">
        <f t="shared" ref="P2115:P2178" si="198">IFERROR(E2115/L2115,0)</f>
        <v>68.598130841121488</v>
      </c>
      <c r="Q2115" s="28">
        <f t="shared" si="196"/>
        <v>41870.657129629624</v>
      </c>
      <c r="R2115" s="28">
        <f t="shared" ref="R2115:R2178" si="199">(I2115/86400)+25569+(-5/24)</f>
        <v>41905.657129629624</v>
      </c>
      <c r="S2115" t="str">
        <f t="shared" si="197"/>
        <v>music</v>
      </c>
      <c r="T2115" t="str">
        <f t="shared" ref="T2115:T2178" si="200">RIGHT(N2115,LEN(N2115)-FIND("/",N2115))</f>
        <v>indie rock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 s="3">
        <v>5000</v>
      </c>
      <c r="E2116" s="3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ref="O2116:O2179" si="201">E2116/D2116</f>
        <v>1.0469999999999999</v>
      </c>
      <c r="P2116" s="3">
        <f t="shared" si="198"/>
        <v>35.612244897959187</v>
      </c>
      <c r="Q2116" s="28">
        <f t="shared" ref="Q2116:Q2179" si="202">(((J2116/60)/60)/24)+DATE(1970,1,1)+(-5/24)</f>
        <v>40458.607291666667</v>
      </c>
      <c r="R2116" s="28">
        <f t="shared" si="199"/>
        <v>40520.999305555553</v>
      </c>
      <c r="S2116" t="str">
        <f t="shared" ref="S2116:S2179" si="203">LEFT(N:N,FIND("/",N2116)-1)</f>
        <v>music</v>
      </c>
      <c r="T2116" t="str">
        <f t="shared" si="200"/>
        <v>indie rock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 s="3">
        <v>1500</v>
      </c>
      <c r="E2117" s="3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201"/>
        <v>2.2566666666666668</v>
      </c>
      <c r="P2117" s="3">
        <f t="shared" si="198"/>
        <v>94.027777777777771</v>
      </c>
      <c r="Q2117" s="28">
        <f t="shared" si="202"/>
        <v>40563.872696759259</v>
      </c>
      <c r="R2117" s="28">
        <f t="shared" si="199"/>
        <v>40593.872696759259</v>
      </c>
      <c r="S2117" t="str">
        <f t="shared" si="203"/>
        <v>music</v>
      </c>
      <c r="T2117" t="str">
        <f t="shared" si="200"/>
        <v>indie rock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 s="3">
        <v>48000</v>
      </c>
      <c r="E2118" s="3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201"/>
        <v>1.0090416666666666</v>
      </c>
      <c r="P2118" s="3">
        <f t="shared" si="198"/>
        <v>526.45652173913038</v>
      </c>
      <c r="Q2118" s="28">
        <f t="shared" si="202"/>
        <v>41136.569479166668</v>
      </c>
      <c r="R2118" s="28">
        <f t="shared" si="199"/>
        <v>41184.569479166668</v>
      </c>
      <c r="S2118" t="str">
        <f t="shared" si="203"/>
        <v>music</v>
      </c>
      <c r="T2118" t="str">
        <f t="shared" si="200"/>
        <v>indie rock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 s="3">
        <v>1200</v>
      </c>
      <c r="E2119" s="3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201"/>
        <v>1.4775</v>
      </c>
      <c r="P2119" s="3">
        <f t="shared" si="198"/>
        <v>50.657142857142858</v>
      </c>
      <c r="Q2119" s="28">
        <f t="shared" si="202"/>
        <v>42289.851261574069</v>
      </c>
      <c r="R2119" s="28">
        <f t="shared" si="199"/>
        <v>42303.999305555553</v>
      </c>
      <c r="S2119" t="str">
        <f t="shared" si="203"/>
        <v>music</v>
      </c>
      <c r="T2119" t="str">
        <f t="shared" si="200"/>
        <v>indie rock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 s="3">
        <v>1000</v>
      </c>
      <c r="E2120" s="3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201"/>
        <v>1.3461099999999999</v>
      </c>
      <c r="P2120" s="3">
        <f t="shared" si="198"/>
        <v>79.182941176470578</v>
      </c>
      <c r="Q2120" s="28">
        <f t="shared" si="202"/>
        <v>40718.631203703699</v>
      </c>
      <c r="R2120" s="28">
        <f t="shared" si="199"/>
        <v>40748.631203703699</v>
      </c>
      <c r="S2120" t="str">
        <f t="shared" si="203"/>
        <v>music</v>
      </c>
      <c r="T2120" t="str">
        <f t="shared" si="200"/>
        <v>indie rock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 s="3">
        <v>2000</v>
      </c>
      <c r="E2121" s="3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201"/>
        <v>1.0075000000000001</v>
      </c>
      <c r="P2121" s="3">
        <f t="shared" si="198"/>
        <v>91.590909090909093</v>
      </c>
      <c r="Q2121" s="28">
        <f t="shared" si="202"/>
        <v>41106.921817129631</v>
      </c>
      <c r="R2121" s="28">
        <f t="shared" si="199"/>
        <v>41136.921817129631</v>
      </c>
      <c r="S2121" t="str">
        <f t="shared" si="203"/>
        <v>music</v>
      </c>
      <c r="T2121" t="str">
        <f t="shared" si="200"/>
        <v>indie rock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 s="3">
        <v>8000</v>
      </c>
      <c r="E2122" s="3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201"/>
        <v>1.00880375</v>
      </c>
      <c r="P2122" s="3">
        <f t="shared" si="198"/>
        <v>116.96275362318841</v>
      </c>
      <c r="Q2122" s="28">
        <f t="shared" si="202"/>
        <v>41591.756203703699</v>
      </c>
      <c r="R2122" s="28">
        <f t="shared" si="199"/>
        <v>41640.756203703699</v>
      </c>
      <c r="S2122" t="str">
        <f t="shared" si="203"/>
        <v>music</v>
      </c>
      <c r="T2122" t="str">
        <f t="shared" si="200"/>
        <v>indie rock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 s="3">
        <v>50000</v>
      </c>
      <c r="E2123" s="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201"/>
        <v>5.6800000000000002E-3</v>
      </c>
      <c r="P2123" s="3">
        <f t="shared" si="198"/>
        <v>28.4</v>
      </c>
      <c r="Q2123" s="28">
        <f t="shared" si="202"/>
        <v>42716.534120370365</v>
      </c>
      <c r="R2123" s="28">
        <f t="shared" si="199"/>
        <v>42746.534120370365</v>
      </c>
      <c r="S2123" t="str">
        <f t="shared" si="203"/>
        <v>games</v>
      </c>
      <c r="T2123" t="str">
        <f t="shared" si="200"/>
        <v>video games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 s="3">
        <v>80000</v>
      </c>
      <c r="E2124" s="3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201"/>
        <v>3.875E-3</v>
      </c>
      <c r="P2124" s="3">
        <f t="shared" si="198"/>
        <v>103.33333333333333</v>
      </c>
      <c r="Q2124" s="28">
        <f t="shared" si="202"/>
        <v>42712.092233796291</v>
      </c>
      <c r="R2124" s="28">
        <f t="shared" si="199"/>
        <v>42742.092233796291</v>
      </c>
      <c r="S2124" t="str">
        <f t="shared" si="203"/>
        <v>games</v>
      </c>
      <c r="T2124" t="str">
        <f t="shared" si="200"/>
        <v>video games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 s="3">
        <v>500</v>
      </c>
      <c r="E2125" s="3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201"/>
        <v>0.1</v>
      </c>
      <c r="P2125" s="3">
        <f t="shared" si="198"/>
        <v>10</v>
      </c>
      <c r="Q2125" s="28">
        <f t="shared" si="202"/>
        <v>40198.216516203705</v>
      </c>
      <c r="R2125" s="28">
        <f t="shared" si="199"/>
        <v>40252.082638888889</v>
      </c>
      <c r="S2125" t="str">
        <f t="shared" si="203"/>
        <v>games</v>
      </c>
      <c r="T2125" t="str">
        <f t="shared" si="200"/>
        <v>video games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 s="3">
        <v>1100</v>
      </c>
      <c r="E2126" s="3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201"/>
        <v>0.10454545454545454</v>
      </c>
      <c r="P2126" s="3">
        <f t="shared" si="198"/>
        <v>23</v>
      </c>
      <c r="Q2126" s="28">
        <f t="shared" si="202"/>
        <v>40463.819849537031</v>
      </c>
      <c r="R2126" s="28">
        <f t="shared" si="199"/>
        <v>40512</v>
      </c>
      <c r="S2126" t="str">
        <f t="shared" si="203"/>
        <v>games</v>
      </c>
      <c r="T2126" t="str">
        <f t="shared" si="200"/>
        <v>video games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 s="3">
        <v>60000</v>
      </c>
      <c r="E2127" s="3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201"/>
        <v>1.4200000000000001E-2</v>
      </c>
      <c r="P2127" s="3">
        <f t="shared" si="198"/>
        <v>31.555555555555557</v>
      </c>
      <c r="Q2127" s="28">
        <f t="shared" si="202"/>
        <v>42190.815196759257</v>
      </c>
      <c r="R2127" s="28">
        <f t="shared" si="199"/>
        <v>42220.815196759257</v>
      </c>
      <c r="S2127" t="str">
        <f t="shared" si="203"/>
        <v>games</v>
      </c>
      <c r="T2127" t="str">
        <f t="shared" si="200"/>
        <v>video games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 s="3">
        <v>20000</v>
      </c>
      <c r="E2128" s="3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201"/>
        <v>5.0000000000000001E-4</v>
      </c>
      <c r="P2128" s="3">
        <f t="shared" si="198"/>
        <v>5</v>
      </c>
      <c r="Q2128" s="28">
        <f t="shared" si="202"/>
        <v>41951.76489583333</v>
      </c>
      <c r="R2128" s="28">
        <f t="shared" si="199"/>
        <v>41981.76489583333</v>
      </c>
      <c r="S2128" t="str">
        <f t="shared" si="203"/>
        <v>games</v>
      </c>
      <c r="T2128" t="str">
        <f t="shared" si="200"/>
        <v>video games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 s="3">
        <v>28000</v>
      </c>
      <c r="E2129" s="3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201"/>
        <v>0.28842857142857142</v>
      </c>
      <c r="P2129" s="3">
        <f t="shared" si="198"/>
        <v>34.220338983050844</v>
      </c>
      <c r="Q2129" s="28">
        <f t="shared" si="202"/>
        <v>42045.297025462954</v>
      </c>
      <c r="R2129" s="28">
        <f t="shared" si="199"/>
        <v>42075.255358796298</v>
      </c>
      <c r="S2129" t="str">
        <f t="shared" si="203"/>
        <v>games</v>
      </c>
      <c r="T2129" t="str">
        <f t="shared" si="200"/>
        <v>video games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 s="3">
        <v>15000</v>
      </c>
      <c r="E2130" s="3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201"/>
        <v>1.6666666666666668E-3</v>
      </c>
      <c r="P2130" s="3">
        <f t="shared" si="198"/>
        <v>25</v>
      </c>
      <c r="Q2130" s="28">
        <f t="shared" si="202"/>
        <v>41843.564456018517</v>
      </c>
      <c r="R2130" s="28">
        <f t="shared" si="199"/>
        <v>41903.564456018517</v>
      </c>
      <c r="S2130" t="str">
        <f t="shared" si="203"/>
        <v>games</v>
      </c>
      <c r="T2130" t="str">
        <f t="shared" si="200"/>
        <v>video games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 s="3">
        <v>2000</v>
      </c>
      <c r="E2131" s="3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201"/>
        <v>0.11799999999999999</v>
      </c>
      <c r="P2131" s="3">
        <f t="shared" si="198"/>
        <v>19.666666666666668</v>
      </c>
      <c r="Q2131" s="28">
        <f t="shared" si="202"/>
        <v>42408.815972222219</v>
      </c>
      <c r="R2131" s="28">
        <f t="shared" si="199"/>
        <v>42438.815972222219</v>
      </c>
      <c r="S2131" t="str">
        <f t="shared" si="203"/>
        <v>games</v>
      </c>
      <c r="T2131" t="str">
        <f t="shared" si="200"/>
        <v>video games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 s="3">
        <v>42000</v>
      </c>
      <c r="E2132" s="3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201"/>
        <v>2.0238095238095236E-3</v>
      </c>
      <c r="P2132" s="3">
        <f t="shared" si="198"/>
        <v>21.25</v>
      </c>
      <c r="Q2132" s="28">
        <f t="shared" si="202"/>
        <v>41831.87804398148</v>
      </c>
      <c r="R2132" s="28">
        <f t="shared" si="199"/>
        <v>41866.87804398148</v>
      </c>
      <c r="S2132" t="str">
        <f t="shared" si="203"/>
        <v>games</v>
      </c>
      <c r="T2132" t="str">
        <f t="shared" si="200"/>
        <v>video games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 s="3">
        <v>500</v>
      </c>
      <c r="E2133" s="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201"/>
        <v>0.05</v>
      </c>
      <c r="P2133" s="3">
        <f t="shared" si="198"/>
        <v>8.3333333333333339</v>
      </c>
      <c r="Q2133" s="28">
        <f t="shared" si="202"/>
        <v>42166.998738425922</v>
      </c>
      <c r="R2133" s="28">
        <f t="shared" si="199"/>
        <v>42196.998738425922</v>
      </c>
      <c r="S2133" t="str">
        <f t="shared" si="203"/>
        <v>games</v>
      </c>
      <c r="T2133" t="str">
        <f t="shared" si="200"/>
        <v>video games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 s="3">
        <v>100000</v>
      </c>
      <c r="E2134" s="3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201"/>
        <v>2.1129899999999997E-2</v>
      </c>
      <c r="P2134" s="3">
        <f t="shared" si="198"/>
        <v>21.34333333333333</v>
      </c>
      <c r="Q2134" s="28">
        <f t="shared" si="202"/>
        <v>41643.27884259259</v>
      </c>
      <c r="R2134" s="28">
        <f t="shared" si="199"/>
        <v>41673.27884259259</v>
      </c>
      <c r="S2134" t="str">
        <f t="shared" si="203"/>
        <v>games</v>
      </c>
      <c r="T2134" t="str">
        <f t="shared" si="200"/>
        <v>video games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 s="3">
        <v>1000</v>
      </c>
      <c r="E2135" s="3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201"/>
        <v>1.6E-2</v>
      </c>
      <c r="P2135" s="3">
        <f t="shared" si="198"/>
        <v>5.333333333333333</v>
      </c>
      <c r="Q2135" s="28">
        <f t="shared" si="202"/>
        <v>40618.888877314814</v>
      </c>
      <c r="R2135" s="28">
        <f t="shared" si="199"/>
        <v>40657.082638888889</v>
      </c>
      <c r="S2135" t="str">
        <f t="shared" si="203"/>
        <v>games</v>
      </c>
      <c r="T2135" t="str">
        <f t="shared" si="200"/>
        <v>video games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 s="3">
        <v>6000</v>
      </c>
      <c r="E2136" s="3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201"/>
        <v>1.7333333333333333E-2</v>
      </c>
      <c r="P2136" s="3">
        <f t="shared" si="198"/>
        <v>34.666666666666664</v>
      </c>
      <c r="Q2136" s="28">
        <f t="shared" si="202"/>
        <v>41361.678136574068</v>
      </c>
      <c r="R2136" s="28">
        <f t="shared" si="199"/>
        <v>41391.678136574068</v>
      </c>
      <c r="S2136" t="str">
        <f t="shared" si="203"/>
        <v>games</v>
      </c>
      <c r="T2136" t="str">
        <f t="shared" si="200"/>
        <v>video games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 s="3">
        <v>5000</v>
      </c>
      <c r="E2137" s="3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201"/>
        <v>9.5600000000000004E-2</v>
      </c>
      <c r="P2137" s="3">
        <f t="shared" si="198"/>
        <v>21.727272727272727</v>
      </c>
      <c r="Q2137" s="28">
        <f t="shared" si="202"/>
        <v>41156.755011574067</v>
      </c>
      <c r="R2137" s="28">
        <f t="shared" si="199"/>
        <v>41186.755011574074</v>
      </c>
      <c r="S2137" t="str">
        <f t="shared" si="203"/>
        <v>games</v>
      </c>
      <c r="T2137" t="str">
        <f t="shared" si="200"/>
        <v>video games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 s="3">
        <v>80000</v>
      </c>
      <c r="E2138" s="3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201"/>
        <v>5.9612499999999998E-4</v>
      </c>
      <c r="P2138" s="3">
        <f t="shared" si="198"/>
        <v>11.922499999999999</v>
      </c>
      <c r="Q2138" s="28">
        <f t="shared" si="202"/>
        <v>41536.300763888888</v>
      </c>
      <c r="R2138" s="28">
        <f t="shared" si="199"/>
        <v>41566.300763888888</v>
      </c>
      <c r="S2138" t="str">
        <f t="shared" si="203"/>
        <v>games</v>
      </c>
      <c r="T2138" t="str">
        <f t="shared" si="200"/>
        <v>video games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 s="3">
        <v>50000</v>
      </c>
      <c r="E2139" s="3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201"/>
        <v>0.28405999999999998</v>
      </c>
      <c r="P2139" s="3">
        <f t="shared" si="198"/>
        <v>26.59737827715356</v>
      </c>
      <c r="Q2139" s="28">
        <f t="shared" si="202"/>
        <v>41948.562835648147</v>
      </c>
      <c r="R2139" s="28">
        <f t="shared" si="199"/>
        <v>41978.562835648147</v>
      </c>
      <c r="S2139" t="str">
        <f t="shared" si="203"/>
        <v>games</v>
      </c>
      <c r="T2139" t="str">
        <f t="shared" si="200"/>
        <v>video games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 s="3">
        <v>1000</v>
      </c>
      <c r="E2140" s="3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201"/>
        <v>0.128</v>
      </c>
      <c r="P2140" s="3">
        <f t="shared" si="198"/>
        <v>10.666666666666666</v>
      </c>
      <c r="Q2140" s="28">
        <f t="shared" si="202"/>
        <v>41556.804849537039</v>
      </c>
      <c r="R2140" s="28">
        <f t="shared" si="199"/>
        <v>41586.846516203703</v>
      </c>
      <c r="S2140" t="str">
        <f t="shared" si="203"/>
        <v>games</v>
      </c>
      <c r="T2140" t="str">
        <f t="shared" si="200"/>
        <v>video games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 s="3">
        <v>30000</v>
      </c>
      <c r="E2141" s="3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201"/>
        <v>5.4199999999999998E-2</v>
      </c>
      <c r="P2141" s="3">
        <f t="shared" si="198"/>
        <v>29.035714285714285</v>
      </c>
      <c r="Q2141" s="28">
        <f t="shared" si="202"/>
        <v>42647.541759259257</v>
      </c>
      <c r="R2141" s="28">
        <f t="shared" si="199"/>
        <v>42677.541759259257</v>
      </c>
      <c r="S2141" t="str">
        <f t="shared" si="203"/>
        <v>games</v>
      </c>
      <c r="T2141" t="str">
        <f t="shared" si="200"/>
        <v>video games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 s="3">
        <v>500000</v>
      </c>
      <c r="E2142" s="3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201"/>
        <v>1.1199999999999999E-3</v>
      </c>
      <c r="P2142" s="3">
        <f t="shared" si="198"/>
        <v>50.909090909090907</v>
      </c>
      <c r="Q2142" s="28">
        <f t="shared" si="202"/>
        <v>41255.625277777777</v>
      </c>
      <c r="R2142" s="28">
        <f t="shared" si="199"/>
        <v>41285.625277777777</v>
      </c>
      <c r="S2142" t="str">
        <f t="shared" si="203"/>
        <v>games</v>
      </c>
      <c r="T2142" t="str">
        <f t="shared" si="200"/>
        <v>video games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 s="3">
        <v>15000</v>
      </c>
      <c r="E2143" s="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201"/>
        <v>0</v>
      </c>
      <c r="P2143" s="3">
        <f t="shared" si="198"/>
        <v>0</v>
      </c>
      <c r="Q2143" s="28">
        <f t="shared" si="202"/>
        <v>41927.027303240735</v>
      </c>
      <c r="R2143" s="28">
        <f t="shared" si="199"/>
        <v>41957.068969907406</v>
      </c>
      <c r="S2143" t="str">
        <f t="shared" si="203"/>
        <v>games</v>
      </c>
      <c r="T2143" t="str">
        <f t="shared" si="200"/>
        <v>video games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 s="3">
        <v>10500</v>
      </c>
      <c r="E2144" s="3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201"/>
        <v>5.7238095238095241E-2</v>
      </c>
      <c r="P2144" s="3">
        <f t="shared" si="198"/>
        <v>50.083333333333336</v>
      </c>
      <c r="Q2144" s="28">
        <f t="shared" si="202"/>
        <v>42340.493171296293</v>
      </c>
      <c r="R2144" s="28">
        <f t="shared" si="199"/>
        <v>42368.493171296293</v>
      </c>
      <c r="S2144" t="str">
        <f t="shared" si="203"/>
        <v>games</v>
      </c>
      <c r="T2144" t="str">
        <f t="shared" si="200"/>
        <v>video games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 s="3">
        <v>2000</v>
      </c>
      <c r="E2145" s="3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201"/>
        <v>0.1125</v>
      </c>
      <c r="P2145" s="3">
        <f t="shared" si="198"/>
        <v>45</v>
      </c>
      <c r="Q2145" s="28">
        <f t="shared" si="202"/>
        <v>40332.678379629629</v>
      </c>
      <c r="R2145" s="28">
        <f t="shared" si="199"/>
        <v>40380.583333333328</v>
      </c>
      <c r="S2145" t="str">
        <f t="shared" si="203"/>
        <v>games</v>
      </c>
      <c r="T2145" t="str">
        <f t="shared" si="200"/>
        <v>video games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 s="3">
        <v>35500</v>
      </c>
      <c r="E2146" s="3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201"/>
        <v>1.7098591549295775E-2</v>
      </c>
      <c r="P2146" s="3">
        <f t="shared" si="198"/>
        <v>25.291666666666668</v>
      </c>
      <c r="Q2146" s="28">
        <f t="shared" si="202"/>
        <v>41499.338425925926</v>
      </c>
      <c r="R2146" s="28">
        <f t="shared" si="199"/>
        <v>41531.338425925926</v>
      </c>
      <c r="S2146" t="str">
        <f t="shared" si="203"/>
        <v>games</v>
      </c>
      <c r="T2146" t="str">
        <f t="shared" si="200"/>
        <v>video games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 s="3">
        <v>15000</v>
      </c>
      <c r="E2147" s="3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201"/>
        <v>0.30433333333333334</v>
      </c>
      <c r="P2147" s="3">
        <f t="shared" si="198"/>
        <v>51.292134831460672</v>
      </c>
      <c r="Q2147" s="28">
        <f t="shared" si="202"/>
        <v>41575.029097222221</v>
      </c>
      <c r="R2147" s="28">
        <f t="shared" si="199"/>
        <v>41605.070763888885</v>
      </c>
      <c r="S2147" t="str">
        <f t="shared" si="203"/>
        <v>games</v>
      </c>
      <c r="T2147" t="str">
        <f t="shared" si="200"/>
        <v>video games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 s="3">
        <v>5000</v>
      </c>
      <c r="E2148" s="3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201"/>
        <v>2.0000000000000001E-4</v>
      </c>
      <c r="P2148" s="3">
        <f t="shared" si="198"/>
        <v>1</v>
      </c>
      <c r="Q2148" s="28">
        <f t="shared" si="202"/>
        <v>42397.471180555549</v>
      </c>
      <c r="R2148" s="28">
        <f t="shared" si="199"/>
        <v>42411.471180555549</v>
      </c>
      <c r="S2148" t="str">
        <f t="shared" si="203"/>
        <v>games</v>
      </c>
      <c r="T2148" t="str">
        <f t="shared" si="200"/>
        <v>video games</v>
      </c>
    </row>
    <row r="2149" spans="1:20" x14ac:dyDescent="0.25">
      <c r="A2149">
        <v>2147</v>
      </c>
      <c r="B2149" s="1" t="s">
        <v>2148</v>
      </c>
      <c r="C2149" s="1" t="s">
        <v>6257</v>
      </c>
      <c r="D2149" s="3">
        <v>390000</v>
      </c>
      <c r="E2149" s="3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201"/>
        <v>6.9641025641025639E-3</v>
      </c>
      <c r="P2149" s="3">
        <f t="shared" si="198"/>
        <v>49.381818181818183</v>
      </c>
      <c r="Q2149" s="28">
        <f t="shared" si="202"/>
        <v>41927.087361111109</v>
      </c>
      <c r="R2149" s="28">
        <f t="shared" si="199"/>
        <v>41959.129027777781</v>
      </c>
      <c r="S2149" t="str">
        <f t="shared" si="203"/>
        <v>games</v>
      </c>
      <c r="T2149" t="str">
        <f t="shared" si="200"/>
        <v>video games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 s="3">
        <v>100</v>
      </c>
      <c r="E2150" s="3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201"/>
        <v>0.02</v>
      </c>
      <c r="P2150" s="3">
        <f t="shared" si="198"/>
        <v>1</v>
      </c>
      <c r="Q2150" s="28">
        <f t="shared" si="202"/>
        <v>42066.525254629632</v>
      </c>
      <c r="R2150" s="28">
        <f t="shared" si="199"/>
        <v>42096.483587962961</v>
      </c>
      <c r="S2150" t="str">
        <f t="shared" si="203"/>
        <v>games</v>
      </c>
      <c r="T2150" t="str">
        <f t="shared" si="200"/>
        <v>video games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 s="3">
        <v>2000</v>
      </c>
      <c r="E2151" s="3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201"/>
        <v>0</v>
      </c>
      <c r="P2151" s="3">
        <f t="shared" si="198"/>
        <v>0</v>
      </c>
      <c r="Q2151" s="28">
        <f t="shared" si="202"/>
        <v>40354.816620370366</v>
      </c>
      <c r="R2151" s="28">
        <f t="shared" si="199"/>
        <v>40389.791666666664</v>
      </c>
      <c r="S2151" t="str">
        <f t="shared" si="203"/>
        <v>games</v>
      </c>
      <c r="T2151" t="str">
        <f t="shared" si="200"/>
        <v>video games</v>
      </c>
    </row>
    <row r="2152" spans="1:20" x14ac:dyDescent="0.25">
      <c r="A2152">
        <v>2150</v>
      </c>
      <c r="B2152" s="1" t="s">
        <v>2151</v>
      </c>
      <c r="C2152" s="1" t="s">
        <v>6260</v>
      </c>
      <c r="D2152" s="3">
        <v>50000</v>
      </c>
      <c r="E2152" s="3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201"/>
        <v>8.0999999999999996E-3</v>
      </c>
      <c r="P2152" s="3">
        <f t="shared" si="198"/>
        <v>101.25</v>
      </c>
      <c r="Q2152" s="28">
        <f t="shared" si="202"/>
        <v>42534.076377314814</v>
      </c>
      <c r="R2152" s="28">
        <f t="shared" si="199"/>
        <v>42564.076377314814</v>
      </c>
      <c r="S2152" t="str">
        <f t="shared" si="203"/>
        <v>games</v>
      </c>
      <c r="T2152" t="str">
        <f t="shared" si="200"/>
        <v>video games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 s="3">
        <v>45000</v>
      </c>
      <c r="E2153" s="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201"/>
        <v>2.6222222222222224E-3</v>
      </c>
      <c r="P2153" s="3">
        <f t="shared" si="198"/>
        <v>19.666666666666668</v>
      </c>
      <c r="Q2153" s="28">
        <f t="shared" si="202"/>
        <v>42520.639050925929</v>
      </c>
      <c r="R2153" s="28">
        <f t="shared" si="199"/>
        <v>42550.639050925922</v>
      </c>
      <c r="S2153" t="str">
        <f t="shared" si="203"/>
        <v>games</v>
      </c>
      <c r="T2153" t="str">
        <f t="shared" si="200"/>
        <v>video games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 s="3">
        <v>30000</v>
      </c>
      <c r="E2154" s="3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201"/>
        <v>1.6666666666666668E-3</v>
      </c>
      <c r="P2154" s="3">
        <f t="shared" si="198"/>
        <v>12.5</v>
      </c>
      <c r="Q2154" s="28">
        <f t="shared" si="202"/>
        <v>41683.62394675926</v>
      </c>
      <c r="R2154" s="28">
        <f t="shared" si="199"/>
        <v>41713.582280092589</v>
      </c>
      <c r="S2154" t="str">
        <f t="shared" si="203"/>
        <v>games</v>
      </c>
      <c r="T2154" t="str">
        <f t="shared" si="200"/>
        <v>video games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 s="3">
        <v>372625</v>
      </c>
      <c r="E2155" s="3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201"/>
        <v>9.1244548809124457E-5</v>
      </c>
      <c r="P2155" s="3">
        <f t="shared" si="198"/>
        <v>8.5</v>
      </c>
      <c r="Q2155" s="28">
        <f t="shared" si="202"/>
        <v>41974.702754629623</v>
      </c>
      <c r="R2155" s="28">
        <f t="shared" si="199"/>
        <v>42014.124305555553</v>
      </c>
      <c r="S2155" t="str">
        <f t="shared" si="203"/>
        <v>games</v>
      </c>
      <c r="T2155" t="str">
        <f t="shared" si="200"/>
        <v>video games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 s="3">
        <v>250</v>
      </c>
      <c r="E2156" s="3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201"/>
        <v>8.0000000000000002E-3</v>
      </c>
      <c r="P2156" s="3">
        <f t="shared" si="198"/>
        <v>1</v>
      </c>
      <c r="Q2156" s="28">
        <f t="shared" si="202"/>
        <v>41647.42392361111</v>
      </c>
      <c r="R2156" s="28">
        <f t="shared" si="199"/>
        <v>41667.42392361111</v>
      </c>
      <c r="S2156" t="str">
        <f t="shared" si="203"/>
        <v>games</v>
      </c>
      <c r="T2156" t="str">
        <f t="shared" si="200"/>
        <v>video games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 s="3">
        <v>5000</v>
      </c>
      <c r="E2157" s="3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201"/>
        <v>2.3E-2</v>
      </c>
      <c r="P2157" s="3">
        <f t="shared" si="198"/>
        <v>23</v>
      </c>
      <c r="Q2157" s="28">
        <f t="shared" si="202"/>
        <v>42430.539178240739</v>
      </c>
      <c r="R2157" s="28">
        <f t="shared" si="199"/>
        <v>42460.497511574074</v>
      </c>
      <c r="S2157" t="str">
        <f t="shared" si="203"/>
        <v>games</v>
      </c>
      <c r="T2157" t="str">
        <f t="shared" si="200"/>
        <v>video games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 s="3">
        <v>56000</v>
      </c>
      <c r="E2158" s="3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201"/>
        <v>2.6660714285714284E-2</v>
      </c>
      <c r="P2158" s="3">
        <f t="shared" si="198"/>
        <v>17.987951807228917</v>
      </c>
      <c r="Q2158" s="28">
        <f t="shared" si="202"/>
        <v>41488.645902777775</v>
      </c>
      <c r="R2158" s="28">
        <f t="shared" si="199"/>
        <v>41533.645902777775</v>
      </c>
      <c r="S2158" t="str">
        <f t="shared" si="203"/>
        <v>games</v>
      </c>
      <c r="T2158" t="str">
        <f t="shared" si="200"/>
        <v>video games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 s="3">
        <v>75000</v>
      </c>
      <c r="E2159" s="3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201"/>
        <v>0.28192</v>
      </c>
      <c r="P2159" s="3">
        <f t="shared" si="198"/>
        <v>370.94736842105266</v>
      </c>
      <c r="Q2159" s="28">
        <f t="shared" si="202"/>
        <v>42694.772951388884</v>
      </c>
      <c r="R2159" s="28">
        <f t="shared" si="199"/>
        <v>42727.124305555553</v>
      </c>
      <c r="S2159" t="str">
        <f t="shared" si="203"/>
        <v>games</v>
      </c>
      <c r="T2159" t="str">
        <f t="shared" si="200"/>
        <v>video games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 s="3">
        <v>300000</v>
      </c>
      <c r="E2160" s="3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201"/>
        <v>6.5900366666666668E-2</v>
      </c>
      <c r="P2160" s="3">
        <f t="shared" si="198"/>
        <v>63.569485530546629</v>
      </c>
      <c r="Q2160" s="28">
        <f t="shared" si="202"/>
        <v>41264.645532407405</v>
      </c>
      <c r="R2160" s="28">
        <f t="shared" si="199"/>
        <v>41309.645532407405</v>
      </c>
      <c r="S2160" t="str">
        <f t="shared" si="203"/>
        <v>games</v>
      </c>
      <c r="T2160" t="str">
        <f t="shared" si="200"/>
        <v>video games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 s="3">
        <v>3600</v>
      </c>
      <c r="E2161" s="3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201"/>
        <v>7.2222222222222219E-3</v>
      </c>
      <c r="P2161" s="3">
        <f t="shared" si="198"/>
        <v>13</v>
      </c>
      <c r="Q2161" s="28">
        <f t="shared" si="202"/>
        <v>40710.522847222215</v>
      </c>
      <c r="R2161" s="28">
        <f t="shared" si="199"/>
        <v>40740.522847222222</v>
      </c>
      <c r="S2161" t="str">
        <f t="shared" si="203"/>
        <v>games</v>
      </c>
      <c r="T2161" t="str">
        <f t="shared" si="200"/>
        <v>video games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 s="3">
        <v>10000</v>
      </c>
      <c r="E2162" s="3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201"/>
        <v>8.5000000000000006E-3</v>
      </c>
      <c r="P2162" s="3">
        <f t="shared" si="198"/>
        <v>5.3125</v>
      </c>
      <c r="Q2162" s="28">
        <f t="shared" si="202"/>
        <v>41018.503530092588</v>
      </c>
      <c r="R2162" s="28">
        <f t="shared" si="199"/>
        <v>41048.503530092588</v>
      </c>
      <c r="S2162" t="str">
        <f t="shared" si="203"/>
        <v>games</v>
      </c>
      <c r="T2162" t="str">
        <f t="shared" si="200"/>
        <v>video games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 s="3">
        <v>400</v>
      </c>
      <c r="E2163" s="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201"/>
        <v>1.1575</v>
      </c>
      <c r="P2163" s="3">
        <f t="shared" si="198"/>
        <v>35.615384615384613</v>
      </c>
      <c r="Q2163" s="28">
        <f t="shared" si="202"/>
        <v>42240.644201388881</v>
      </c>
      <c r="R2163" s="28">
        <f t="shared" si="199"/>
        <v>42270.644201388888</v>
      </c>
      <c r="S2163" t="str">
        <f t="shared" si="203"/>
        <v>music</v>
      </c>
      <c r="T2163" t="str">
        <f t="shared" si="200"/>
        <v>rock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 s="3">
        <v>4500</v>
      </c>
      <c r="E2164" s="3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201"/>
        <v>1.1226666666666667</v>
      </c>
      <c r="P2164" s="3">
        <f t="shared" si="198"/>
        <v>87.103448275862064</v>
      </c>
      <c r="Q2164" s="28">
        <f t="shared" si="202"/>
        <v>41813.557766203703</v>
      </c>
      <c r="R2164" s="28">
        <f t="shared" si="199"/>
        <v>41844.557766203703</v>
      </c>
      <c r="S2164" t="str">
        <f t="shared" si="203"/>
        <v>music</v>
      </c>
      <c r="T2164" t="str">
        <f t="shared" si="200"/>
        <v>rock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 s="3">
        <v>2500</v>
      </c>
      <c r="E2165" s="3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201"/>
        <v>1.3220000000000001</v>
      </c>
      <c r="P2165" s="3">
        <f t="shared" si="198"/>
        <v>75.11363636363636</v>
      </c>
      <c r="Q2165" s="28">
        <f t="shared" si="202"/>
        <v>42111.691203703704</v>
      </c>
      <c r="R2165" s="28">
        <f t="shared" si="199"/>
        <v>42162.951388888883</v>
      </c>
      <c r="S2165" t="str">
        <f t="shared" si="203"/>
        <v>music</v>
      </c>
      <c r="T2165" t="str">
        <f t="shared" si="200"/>
        <v>rock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 s="3">
        <v>5500</v>
      </c>
      <c r="E2166" s="3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201"/>
        <v>1.0263636363636364</v>
      </c>
      <c r="P2166" s="3">
        <f t="shared" si="198"/>
        <v>68.01204819277109</v>
      </c>
      <c r="Q2166" s="28">
        <f t="shared" si="202"/>
        <v>42515.509421296294</v>
      </c>
      <c r="R2166" s="28">
        <f t="shared" si="199"/>
        <v>42545.957638888889</v>
      </c>
      <c r="S2166" t="str">
        <f t="shared" si="203"/>
        <v>music</v>
      </c>
      <c r="T2166" t="str">
        <f t="shared" si="200"/>
        <v>rock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 s="3">
        <v>2500</v>
      </c>
      <c r="E2167" s="3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201"/>
        <v>1.3864000000000001</v>
      </c>
      <c r="P2167" s="3">
        <f t="shared" si="198"/>
        <v>29.623931623931625</v>
      </c>
      <c r="Q2167" s="28">
        <f t="shared" si="202"/>
        <v>42438.458738425928</v>
      </c>
      <c r="R2167" s="28">
        <f t="shared" si="199"/>
        <v>42468.417071759257</v>
      </c>
      <c r="S2167" t="str">
        <f t="shared" si="203"/>
        <v>music</v>
      </c>
      <c r="T2167" t="str">
        <f t="shared" si="200"/>
        <v>rock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 s="3">
        <v>2000</v>
      </c>
      <c r="E2168" s="3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201"/>
        <v>1.466</v>
      </c>
      <c r="P2168" s="3">
        <f t="shared" si="198"/>
        <v>91.625</v>
      </c>
      <c r="Q2168" s="28">
        <f t="shared" si="202"/>
        <v>41933.629837962959</v>
      </c>
      <c r="R2168" s="28">
        <f t="shared" si="199"/>
        <v>41978.671504629623</v>
      </c>
      <c r="S2168" t="str">
        <f t="shared" si="203"/>
        <v>music</v>
      </c>
      <c r="T2168" t="str">
        <f t="shared" si="200"/>
        <v>rock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 s="3">
        <v>150</v>
      </c>
      <c r="E2169" s="3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201"/>
        <v>1.2</v>
      </c>
      <c r="P2169" s="3">
        <f t="shared" si="198"/>
        <v>22.5</v>
      </c>
      <c r="Q2169" s="28">
        <f t="shared" si="202"/>
        <v>41152.858067129629</v>
      </c>
      <c r="R2169" s="28">
        <f t="shared" si="199"/>
        <v>41166.858067129629</v>
      </c>
      <c r="S2169" t="str">
        <f t="shared" si="203"/>
        <v>music</v>
      </c>
      <c r="T2169" t="str">
        <f t="shared" si="200"/>
        <v>rock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 s="3">
        <v>18000</v>
      </c>
      <c r="E2170" s="3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201"/>
        <v>1.215816111111111</v>
      </c>
      <c r="P2170" s="3">
        <f t="shared" si="198"/>
        <v>64.366735294117646</v>
      </c>
      <c r="Q2170" s="28">
        <f t="shared" si="202"/>
        <v>42745.391909722217</v>
      </c>
      <c r="R2170" s="28">
        <f t="shared" si="199"/>
        <v>42775.999999999993</v>
      </c>
      <c r="S2170" t="str">
        <f t="shared" si="203"/>
        <v>music</v>
      </c>
      <c r="T2170" t="str">
        <f t="shared" si="200"/>
        <v>rock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 s="3">
        <v>153</v>
      </c>
      <c r="E2171" s="3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201"/>
        <v>1</v>
      </c>
      <c r="P2171" s="3">
        <f t="shared" si="198"/>
        <v>21.857142857142858</v>
      </c>
      <c r="Q2171" s="28">
        <f t="shared" si="202"/>
        <v>42793.492488425924</v>
      </c>
      <c r="R2171" s="28">
        <f t="shared" si="199"/>
        <v>42796.492488425924</v>
      </c>
      <c r="S2171" t="str">
        <f t="shared" si="203"/>
        <v>music</v>
      </c>
      <c r="T2171" t="str">
        <f t="shared" si="200"/>
        <v>rock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 s="3">
        <v>350</v>
      </c>
      <c r="E2172" s="3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201"/>
        <v>1.8085714285714285</v>
      </c>
      <c r="P2172" s="3">
        <f t="shared" si="198"/>
        <v>33.315789473684212</v>
      </c>
      <c r="Q2172" s="28">
        <f t="shared" si="202"/>
        <v>42198.541921296295</v>
      </c>
      <c r="R2172" s="28">
        <f t="shared" si="199"/>
        <v>42238.541921296295</v>
      </c>
      <c r="S2172" t="str">
        <f t="shared" si="203"/>
        <v>music</v>
      </c>
      <c r="T2172" t="str">
        <f t="shared" si="200"/>
        <v>rock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 s="3">
        <v>4000</v>
      </c>
      <c r="E2173" s="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201"/>
        <v>1.0607500000000001</v>
      </c>
      <c r="P2173" s="3">
        <f t="shared" si="198"/>
        <v>90.276595744680847</v>
      </c>
      <c r="Q2173" s="28">
        <f t="shared" si="202"/>
        <v>42141.748784722215</v>
      </c>
      <c r="R2173" s="28">
        <f t="shared" si="199"/>
        <v>42176.999999999993</v>
      </c>
      <c r="S2173" t="str">
        <f t="shared" si="203"/>
        <v>music</v>
      </c>
      <c r="T2173" t="str">
        <f t="shared" si="200"/>
        <v>rock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 s="3">
        <v>1000</v>
      </c>
      <c r="E2174" s="3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201"/>
        <v>1</v>
      </c>
      <c r="P2174" s="3">
        <f t="shared" si="198"/>
        <v>76.92307692307692</v>
      </c>
      <c r="Q2174" s="28">
        <f t="shared" si="202"/>
        <v>42082.371759259251</v>
      </c>
      <c r="R2174" s="28">
        <f t="shared" si="199"/>
        <v>42112.371759259258</v>
      </c>
      <c r="S2174" t="str">
        <f t="shared" si="203"/>
        <v>music</v>
      </c>
      <c r="T2174" t="str">
        <f t="shared" si="200"/>
        <v>rock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 s="3">
        <v>4200</v>
      </c>
      <c r="E2175" s="3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201"/>
        <v>1.2692857142857144</v>
      </c>
      <c r="P2175" s="3">
        <f t="shared" si="198"/>
        <v>59.233333333333334</v>
      </c>
      <c r="Q2175" s="28">
        <f t="shared" si="202"/>
        <v>41495.484293981477</v>
      </c>
      <c r="R2175" s="28">
        <f t="shared" si="199"/>
        <v>41526.957638888889</v>
      </c>
      <c r="S2175" t="str">
        <f t="shared" si="203"/>
        <v>music</v>
      </c>
      <c r="T2175" t="str">
        <f t="shared" si="200"/>
        <v>rock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 s="3">
        <v>4000</v>
      </c>
      <c r="E2176" s="3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201"/>
        <v>1.0297499999999999</v>
      </c>
      <c r="P2176" s="3">
        <f t="shared" si="198"/>
        <v>65.38095238095238</v>
      </c>
      <c r="Q2176" s="28">
        <f t="shared" si="202"/>
        <v>42465.334571759253</v>
      </c>
      <c r="R2176" s="28">
        <f t="shared" si="199"/>
        <v>42495.334571759253</v>
      </c>
      <c r="S2176" t="str">
        <f t="shared" si="203"/>
        <v>music</v>
      </c>
      <c r="T2176" t="str">
        <f t="shared" si="200"/>
        <v>rock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 s="3">
        <v>700</v>
      </c>
      <c r="E2177" s="3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201"/>
        <v>2.5</v>
      </c>
      <c r="P2177" s="3">
        <f t="shared" si="198"/>
        <v>67.307692307692307</v>
      </c>
      <c r="Q2177" s="28">
        <f t="shared" si="202"/>
        <v>42564.800763888888</v>
      </c>
      <c r="R2177" s="28">
        <f t="shared" si="199"/>
        <v>42571.800763888888</v>
      </c>
      <c r="S2177" t="str">
        <f t="shared" si="203"/>
        <v>music</v>
      </c>
      <c r="T2177" t="str">
        <f t="shared" si="200"/>
        <v>rock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 s="3">
        <v>5000</v>
      </c>
      <c r="E2178" s="3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201"/>
        <v>1.2602</v>
      </c>
      <c r="P2178" s="3">
        <f t="shared" si="198"/>
        <v>88.74647887323944</v>
      </c>
      <c r="Q2178" s="28">
        <f t="shared" si="202"/>
        <v>42096.424872685187</v>
      </c>
      <c r="R2178" s="28">
        <f t="shared" si="199"/>
        <v>42126.424872685187</v>
      </c>
      <c r="S2178" t="str">
        <f t="shared" si="203"/>
        <v>music</v>
      </c>
      <c r="T2178" t="str">
        <f t="shared" si="200"/>
        <v>rock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 s="3">
        <v>2500</v>
      </c>
      <c r="E2179" s="3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201"/>
        <v>1.0012000000000001</v>
      </c>
      <c r="P2179" s="3">
        <f t="shared" ref="P2179:P2242" si="204">IFERROR(E2179/L2179,0)</f>
        <v>65.868421052631575</v>
      </c>
      <c r="Q2179" s="28">
        <f t="shared" si="202"/>
        <v>42502.042442129627</v>
      </c>
      <c r="R2179" s="28">
        <f t="shared" ref="R2179:R2242" si="205">(I2179/86400)+25569+(-5/24)</f>
        <v>42527.042442129627</v>
      </c>
      <c r="S2179" t="str">
        <f t="shared" si="203"/>
        <v>music</v>
      </c>
      <c r="T2179" t="str">
        <f t="shared" ref="T2179:T2242" si="206">RIGHT(N2179,LEN(N2179)-FIND("/",N2179))</f>
        <v>rock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 s="3">
        <v>25000</v>
      </c>
      <c r="E2180" s="3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ref="O2180:O2243" si="207">E2180/D2180</f>
        <v>1.3864000000000001</v>
      </c>
      <c r="P2180" s="3">
        <f t="shared" si="204"/>
        <v>40.349243306169967</v>
      </c>
      <c r="Q2180" s="28">
        <f t="shared" ref="Q2180:Q2243" si="208">(((J2180/60)/60)/24)+DATE(1970,1,1)+(-5/24)</f>
        <v>42723.428206018514</v>
      </c>
      <c r="R2180" s="28">
        <f t="shared" si="205"/>
        <v>42753.428206018514</v>
      </c>
      <c r="S2180" t="str">
        <f t="shared" ref="S2180:S2243" si="209">LEFT(N:N,FIND("/",N2180)-1)</f>
        <v>music</v>
      </c>
      <c r="T2180" t="str">
        <f t="shared" si="206"/>
        <v>rock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 s="3">
        <v>1000</v>
      </c>
      <c r="E2181" s="3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7"/>
        <v>1.6140000000000001</v>
      </c>
      <c r="P2181" s="3">
        <f t="shared" si="204"/>
        <v>76.857142857142861</v>
      </c>
      <c r="Q2181" s="28">
        <f t="shared" si="208"/>
        <v>42074.962870370371</v>
      </c>
      <c r="R2181" s="28">
        <f t="shared" si="205"/>
        <v>42104.962870370371</v>
      </c>
      <c r="S2181" t="str">
        <f t="shared" si="209"/>
        <v>music</v>
      </c>
      <c r="T2181" t="str">
        <f t="shared" si="206"/>
        <v>rock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 s="3">
        <v>5000</v>
      </c>
      <c r="E2182" s="3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7"/>
        <v>1.071842</v>
      </c>
      <c r="P2182" s="3">
        <f t="shared" si="204"/>
        <v>68.707820512820518</v>
      </c>
      <c r="Q2182" s="28">
        <f t="shared" si="208"/>
        <v>42279.461435185185</v>
      </c>
      <c r="R2182" s="28">
        <f t="shared" si="205"/>
        <v>42321.503101851849</v>
      </c>
      <c r="S2182" t="str">
        <f t="shared" si="209"/>
        <v>music</v>
      </c>
      <c r="T2182" t="str">
        <f t="shared" si="206"/>
        <v>rock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 s="3">
        <v>2000</v>
      </c>
      <c r="E2183" s="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7"/>
        <v>1.5309999999999999</v>
      </c>
      <c r="P2183" s="3">
        <f t="shared" si="204"/>
        <v>57.773584905660378</v>
      </c>
      <c r="Q2183" s="28">
        <f t="shared" si="208"/>
        <v>42772.796909722216</v>
      </c>
      <c r="R2183" s="28">
        <f t="shared" si="205"/>
        <v>42786.796909722216</v>
      </c>
      <c r="S2183" t="str">
        <f t="shared" si="209"/>
        <v>games</v>
      </c>
      <c r="T2183" t="str">
        <f t="shared" si="206"/>
        <v>tabletop games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 s="3">
        <v>3000</v>
      </c>
      <c r="E2184" s="3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7"/>
        <v>5.2416666666666663</v>
      </c>
      <c r="P2184" s="3">
        <f t="shared" si="204"/>
        <v>44.171348314606739</v>
      </c>
      <c r="Q2184" s="28">
        <f t="shared" si="208"/>
        <v>41879.692418981482</v>
      </c>
      <c r="R2184" s="28">
        <f t="shared" si="205"/>
        <v>41914.692418981482</v>
      </c>
      <c r="S2184" t="str">
        <f t="shared" si="209"/>
        <v>games</v>
      </c>
      <c r="T2184" t="str">
        <f t="shared" si="206"/>
        <v>tabletop games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 s="3">
        <v>1800</v>
      </c>
      <c r="E2185" s="3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7"/>
        <v>4.8927777777777779</v>
      </c>
      <c r="P2185" s="3">
        <f t="shared" si="204"/>
        <v>31.566308243727597</v>
      </c>
      <c r="Q2185" s="28">
        <f t="shared" si="208"/>
        <v>42745.157141203708</v>
      </c>
      <c r="R2185" s="28">
        <f t="shared" si="205"/>
        <v>42774.999999999993</v>
      </c>
      <c r="S2185" t="str">
        <f t="shared" si="209"/>
        <v>games</v>
      </c>
      <c r="T2185" t="str">
        <f t="shared" si="206"/>
        <v>tabletop games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 s="3">
        <v>10000</v>
      </c>
      <c r="E2186" s="3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7"/>
        <v>2.8473999999999999</v>
      </c>
      <c r="P2186" s="3">
        <f t="shared" si="204"/>
        <v>107.04511278195488</v>
      </c>
      <c r="Q2186" s="28">
        <f t="shared" si="208"/>
        <v>42380.481956018521</v>
      </c>
      <c r="R2186" s="28">
        <f t="shared" si="205"/>
        <v>42394.458333333336</v>
      </c>
      <c r="S2186" t="str">
        <f t="shared" si="209"/>
        <v>games</v>
      </c>
      <c r="T2186" t="str">
        <f t="shared" si="206"/>
        <v>tabletop games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 s="3">
        <v>5000</v>
      </c>
      <c r="E2187" s="3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7"/>
        <v>18.569700000000001</v>
      </c>
      <c r="P2187" s="3">
        <f t="shared" si="204"/>
        <v>149.03451043338683</v>
      </c>
      <c r="Q2187" s="28">
        <f t="shared" si="208"/>
        <v>41319.141655092593</v>
      </c>
      <c r="R2187" s="28">
        <f t="shared" si="205"/>
        <v>41359.141655092586</v>
      </c>
      <c r="S2187" t="str">
        <f t="shared" si="209"/>
        <v>games</v>
      </c>
      <c r="T2187" t="str">
        <f t="shared" si="206"/>
        <v>tabletop games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 s="3">
        <v>20000</v>
      </c>
      <c r="E2188" s="3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7"/>
        <v>1.0967499999999999</v>
      </c>
      <c r="P2188" s="3">
        <f t="shared" si="204"/>
        <v>55.956632653061227</v>
      </c>
      <c r="Q2188" s="28">
        <f t="shared" si="208"/>
        <v>42583.406747685185</v>
      </c>
      <c r="R2188" s="28">
        <f t="shared" si="205"/>
        <v>42619.874999999993</v>
      </c>
      <c r="S2188" t="str">
        <f t="shared" si="209"/>
        <v>games</v>
      </c>
      <c r="T2188" t="str">
        <f t="shared" si="206"/>
        <v>tabletop games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 s="3">
        <v>20000</v>
      </c>
      <c r="E2189" s="3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7"/>
        <v>10.146425000000001</v>
      </c>
      <c r="P2189" s="3">
        <f t="shared" si="204"/>
        <v>56.970381807973048</v>
      </c>
      <c r="Q2189" s="28">
        <f t="shared" si="208"/>
        <v>42068.000763888886</v>
      </c>
      <c r="R2189" s="28">
        <f t="shared" si="205"/>
        <v>42096.957638888889</v>
      </c>
      <c r="S2189" t="str">
        <f t="shared" si="209"/>
        <v>games</v>
      </c>
      <c r="T2189" t="str">
        <f t="shared" si="206"/>
        <v>tabletop games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 s="3">
        <v>5494</v>
      </c>
      <c r="E2190" s="3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7"/>
        <v>4.1217692027666546</v>
      </c>
      <c r="P2190" s="3">
        <f t="shared" si="204"/>
        <v>44.056420233463037</v>
      </c>
      <c r="Q2190" s="28">
        <f t="shared" si="208"/>
        <v>42633.377789351849</v>
      </c>
      <c r="R2190" s="28">
        <f t="shared" si="205"/>
        <v>42668.499999999993</v>
      </c>
      <c r="S2190" t="str">
        <f t="shared" si="209"/>
        <v>games</v>
      </c>
      <c r="T2190" t="str">
        <f t="shared" si="206"/>
        <v>tabletop games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 s="3">
        <v>1200</v>
      </c>
      <c r="E2191" s="3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7"/>
        <v>5.0324999999999998</v>
      </c>
      <c r="P2191" s="3">
        <f t="shared" si="204"/>
        <v>68.625</v>
      </c>
      <c r="Q2191" s="28">
        <f t="shared" si="208"/>
        <v>42467.579861111109</v>
      </c>
      <c r="R2191" s="28">
        <f t="shared" si="205"/>
        <v>42481.708333333336</v>
      </c>
      <c r="S2191" t="str">
        <f t="shared" si="209"/>
        <v>games</v>
      </c>
      <c r="T2191" t="str">
        <f t="shared" si="206"/>
        <v>tabletop games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 s="3">
        <v>19000</v>
      </c>
      <c r="E2192" s="3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7"/>
        <v>1.8461052631578947</v>
      </c>
      <c r="P2192" s="3">
        <f t="shared" si="204"/>
        <v>65.318435754189949</v>
      </c>
      <c r="Q2192" s="28">
        <f t="shared" si="208"/>
        <v>42417.416712962957</v>
      </c>
      <c r="R2192" s="28">
        <f t="shared" si="205"/>
        <v>42452.082638888889</v>
      </c>
      <c r="S2192" t="str">
        <f t="shared" si="209"/>
        <v>games</v>
      </c>
      <c r="T2192" t="str">
        <f t="shared" si="206"/>
        <v>tabletop games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 s="3">
        <v>750</v>
      </c>
      <c r="E2193" s="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7"/>
        <v>1.1973333333333334</v>
      </c>
      <c r="P2193" s="3">
        <f t="shared" si="204"/>
        <v>35.92</v>
      </c>
      <c r="Q2193" s="28">
        <f t="shared" si="208"/>
        <v>42768.6253125</v>
      </c>
      <c r="R2193" s="28">
        <f t="shared" si="205"/>
        <v>42780.6253125</v>
      </c>
      <c r="S2193" t="str">
        <f t="shared" si="209"/>
        <v>games</v>
      </c>
      <c r="T2193" t="str">
        <f t="shared" si="206"/>
        <v>tabletop games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 s="3">
        <v>12000</v>
      </c>
      <c r="E2194" s="3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7"/>
        <v>10.812401666666668</v>
      </c>
      <c r="P2194" s="3">
        <f t="shared" si="204"/>
        <v>40.070667078443485</v>
      </c>
      <c r="Q2194" s="28">
        <f t="shared" si="208"/>
        <v>42691.642870370364</v>
      </c>
      <c r="R2194" s="28">
        <f t="shared" si="205"/>
        <v>42719.749999999993</v>
      </c>
      <c r="S2194" t="str">
        <f t="shared" si="209"/>
        <v>games</v>
      </c>
      <c r="T2194" t="str">
        <f t="shared" si="206"/>
        <v>tabletop games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 s="3">
        <v>15000</v>
      </c>
      <c r="E2195" s="3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7"/>
        <v>4.5237333333333334</v>
      </c>
      <c r="P2195" s="3">
        <f t="shared" si="204"/>
        <v>75.647714604236342</v>
      </c>
      <c r="Q2195" s="28">
        <f t="shared" si="208"/>
        <v>42664.197592592587</v>
      </c>
      <c r="R2195" s="28">
        <f t="shared" si="205"/>
        <v>42694.999305555553</v>
      </c>
      <c r="S2195" t="str">
        <f t="shared" si="209"/>
        <v>games</v>
      </c>
      <c r="T2195" t="str">
        <f t="shared" si="206"/>
        <v>tabletop games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 s="3">
        <v>10000</v>
      </c>
      <c r="E2196" s="3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7"/>
        <v>5.3737000000000004</v>
      </c>
      <c r="P2196" s="3">
        <f t="shared" si="204"/>
        <v>61.203872437357631</v>
      </c>
      <c r="Q2196" s="28">
        <f t="shared" si="208"/>
        <v>42425.54965277778</v>
      </c>
      <c r="R2196" s="28">
        <f t="shared" si="205"/>
        <v>42455.507986111108</v>
      </c>
      <c r="S2196" t="str">
        <f t="shared" si="209"/>
        <v>games</v>
      </c>
      <c r="T2196" t="str">
        <f t="shared" si="206"/>
        <v>tabletop games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 s="3">
        <v>4600</v>
      </c>
      <c r="E2197" s="3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7"/>
        <v>1.2032608695652174</v>
      </c>
      <c r="P2197" s="3">
        <f t="shared" si="204"/>
        <v>48.130434782608695</v>
      </c>
      <c r="Q2197" s="28">
        <f t="shared" si="208"/>
        <v>42197.563657407409</v>
      </c>
      <c r="R2197" s="28">
        <f t="shared" si="205"/>
        <v>42227.563657407409</v>
      </c>
      <c r="S2197" t="str">
        <f t="shared" si="209"/>
        <v>games</v>
      </c>
      <c r="T2197" t="str">
        <f t="shared" si="206"/>
        <v>tabletop games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 s="3">
        <v>14000</v>
      </c>
      <c r="E2198" s="3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7"/>
        <v>1.1383571428571428</v>
      </c>
      <c r="P2198" s="3">
        <f t="shared" si="204"/>
        <v>68.106837606837601</v>
      </c>
      <c r="Q2198" s="28">
        <f t="shared" si="208"/>
        <v>42675.278958333329</v>
      </c>
      <c r="R2198" s="28">
        <f t="shared" si="205"/>
        <v>42706.083333333336</v>
      </c>
      <c r="S2198" t="str">
        <f t="shared" si="209"/>
        <v>games</v>
      </c>
      <c r="T2198" t="str">
        <f t="shared" si="206"/>
        <v>tabletop games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 s="3">
        <v>30000</v>
      </c>
      <c r="E2199" s="3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7"/>
        <v>9.5103109999999997</v>
      </c>
      <c r="P2199" s="3">
        <f t="shared" si="204"/>
        <v>65.891300230946882</v>
      </c>
      <c r="Q2199" s="28">
        <f t="shared" si="208"/>
        <v>42033.37568287037</v>
      </c>
      <c r="R2199" s="28">
        <f t="shared" si="205"/>
        <v>42063.37568287037</v>
      </c>
      <c r="S2199" t="str">
        <f t="shared" si="209"/>
        <v>games</v>
      </c>
      <c r="T2199" t="str">
        <f t="shared" si="206"/>
        <v>tabletop games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 s="3">
        <v>40000</v>
      </c>
      <c r="E2200" s="3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7"/>
        <v>1.3289249999999999</v>
      </c>
      <c r="P2200" s="3">
        <f t="shared" si="204"/>
        <v>81.654377880184327</v>
      </c>
      <c r="Q2200" s="28">
        <f t="shared" si="208"/>
        <v>42292.305555555555</v>
      </c>
      <c r="R2200" s="28">
        <f t="shared" si="205"/>
        <v>42322.347222222219</v>
      </c>
      <c r="S2200" t="str">
        <f t="shared" si="209"/>
        <v>games</v>
      </c>
      <c r="T2200" t="str">
        <f t="shared" si="206"/>
        <v>tabletop games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 s="3">
        <v>9000</v>
      </c>
      <c r="E2201" s="3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7"/>
        <v>1.4697777777777778</v>
      </c>
      <c r="P2201" s="3">
        <f t="shared" si="204"/>
        <v>52.701195219123505</v>
      </c>
      <c r="Q2201" s="28">
        <f t="shared" si="208"/>
        <v>42262.208310185182</v>
      </c>
      <c r="R2201" s="28">
        <f t="shared" si="205"/>
        <v>42292.208310185182</v>
      </c>
      <c r="S2201" t="str">
        <f t="shared" si="209"/>
        <v>games</v>
      </c>
      <c r="T2201" t="str">
        <f t="shared" si="206"/>
        <v>tabletop games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 s="3">
        <v>2000</v>
      </c>
      <c r="E2202" s="3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7"/>
        <v>5.4215</v>
      </c>
      <c r="P2202" s="3">
        <f t="shared" si="204"/>
        <v>41.228136882129277</v>
      </c>
      <c r="Q2202" s="28">
        <f t="shared" si="208"/>
        <v>42163.417453703696</v>
      </c>
      <c r="R2202" s="28">
        <f t="shared" si="205"/>
        <v>42190.916666666664</v>
      </c>
      <c r="S2202" t="str">
        <f t="shared" si="209"/>
        <v>games</v>
      </c>
      <c r="T2202" t="str">
        <f t="shared" si="206"/>
        <v>tabletop games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 s="3">
        <v>110</v>
      </c>
      <c r="E2203" s="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7"/>
        <v>3.8271818181818182</v>
      </c>
      <c r="P2203" s="3">
        <f t="shared" si="204"/>
        <v>15.035357142857142</v>
      </c>
      <c r="Q2203" s="28">
        <f t="shared" si="208"/>
        <v>41276.638483796298</v>
      </c>
      <c r="R2203" s="28">
        <f t="shared" si="205"/>
        <v>41290.638483796291</v>
      </c>
      <c r="S2203" t="str">
        <f t="shared" si="209"/>
        <v>music</v>
      </c>
      <c r="T2203" t="str">
        <f t="shared" si="206"/>
        <v>electronic music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 s="3">
        <v>4000</v>
      </c>
      <c r="E2204" s="3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7"/>
        <v>7.0418124999999998</v>
      </c>
      <c r="P2204" s="3">
        <f t="shared" si="204"/>
        <v>39.066920943134534</v>
      </c>
      <c r="Q2204" s="28">
        <f t="shared" si="208"/>
        <v>41184.640833333331</v>
      </c>
      <c r="R2204" s="28">
        <f t="shared" si="205"/>
        <v>41214.640833333331</v>
      </c>
      <c r="S2204" t="str">
        <f t="shared" si="209"/>
        <v>music</v>
      </c>
      <c r="T2204" t="str">
        <f t="shared" si="206"/>
        <v>electronic music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 s="3">
        <v>2000</v>
      </c>
      <c r="E2205" s="3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7"/>
        <v>1.0954999999999999</v>
      </c>
      <c r="P2205" s="3">
        <f t="shared" si="204"/>
        <v>43.82</v>
      </c>
      <c r="Q2205" s="28">
        <f t="shared" si="208"/>
        <v>42241.651412037034</v>
      </c>
      <c r="R2205" s="28">
        <f t="shared" si="205"/>
        <v>42271.651412037034</v>
      </c>
      <c r="S2205" t="str">
        <f t="shared" si="209"/>
        <v>music</v>
      </c>
      <c r="T2205" t="str">
        <f t="shared" si="206"/>
        <v>electronic music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 s="3">
        <v>1500</v>
      </c>
      <c r="E2206" s="3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7"/>
        <v>1.3286666666666667</v>
      </c>
      <c r="P2206" s="3">
        <f t="shared" si="204"/>
        <v>27.301369863013697</v>
      </c>
      <c r="Q2206" s="28">
        <f t="shared" si="208"/>
        <v>41312.103229166663</v>
      </c>
      <c r="R2206" s="28">
        <f t="shared" si="205"/>
        <v>41342.103229166663</v>
      </c>
      <c r="S2206" t="str">
        <f t="shared" si="209"/>
        <v>music</v>
      </c>
      <c r="T2206" t="str">
        <f t="shared" si="206"/>
        <v>electronic music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 s="3">
        <v>750</v>
      </c>
      <c r="E2207" s="3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7"/>
        <v>1.52</v>
      </c>
      <c r="P2207" s="3">
        <f t="shared" si="204"/>
        <v>42.222222222222221</v>
      </c>
      <c r="Q2207" s="28">
        <f t="shared" si="208"/>
        <v>41031.613298611104</v>
      </c>
      <c r="R2207" s="28">
        <f t="shared" si="205"/>
        <v>41061.613298611112</v>
      </c>
      <c r="S2207" t="str">
        <f t="shared" si="209"/>
        <v>music</v>
      </c>
      <c r="T2207" t="str">
        <f t="shared" si="206"/>
        <v>electronic music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 s="3">
        <v>1100</v>
      </c>
      <c r="E2208" s="3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7"/>
        <v>1.0272727272727273</v>
      </c>
      <c r="P2208" s="3">
        <f t="shared" si="204"/>
        <v>33.235294117647058</v>
      </c>
      <c r="Q2208" s="28">
        <f t="shared" si="208"/>
        <v>40997.048888888887</v>
      </c>
      <c r="R2208" s="28">
        <f t="shared" si="205"/>
        <v>41015.048888888887</v>
      </c>
      <c r="S2208" t="str">
        <f t="shared" si="209"/>
        <v>music</v>
      </c>
      <c r="T2208" t="str">
        <f t="shared" si="206"/>
        <v>electronic music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 s="3">
        <v>2000</v>
      </c>
      <c r="E2209" s="3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7"/>
        <v>1</v>
      </c>
      <c r="P2209" s="3">
        <f t="shared" si="204"/>
        <v>285.71428571428572</v>
      </c>
      <c r="Q2209" s="28">
        <f t="shared" si="208"/>
        <v>41563.985798611109</v>
      </c>
      <c r="R2209" s="28">
        <f t="shared" si="205"/>
        <v>41594.027465277773</v>
      </c>
      <c r="S2209" t="str">
        <f t="shared" si="209"/>
        <v>music</v>
      </c>
      <c r="T2209" t="str">
        <f t="shared" si="206"/>
        <v>electronic music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 s="3">
        <v>1000</v>
      </c>
      <c r="E2210" s="3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7"/>
        <v>1.016</v>
      </c>
      <c r="P2210" s="3">
        <f t="shared" si="204"/>
        <v>42.333333333333336</v>
      </c>
      <c r="Q2210" s="28">
        <f t="shared" si="208"/>
        <v>40946.673912037033</v>
      </c>
      <c r="R2210" s="28">
        <f t="shared" si="205"/>
        <v>41005.958333333328</v>
      </c>
      <c r="S2210" t="str">
        <f t="shared" si="209"/>
        <v>music</v>
      </c>
      <c r="T2210" t="str">
        <f t="shared" si="206"/>
        <v>electronic music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 s="3">
        <v>500</v>
      </c>
      <c r="E2211" s="3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7"/>
        <v>1.508</v>
      </c>
      <c r="P2211" s="3">
        <f t="shared" si="204"/>
        <v>50.266666666666666</v>
      </c>
      <c r="Q2211" s="28">
        <f t="shared" si="208"/>
        <v>41732.27134259259</v>
      </c>
      <c r="R2211" s="28">
        <f t="shared" si="205"/>
        <v>41743.75</v>
      </c>
      <c r="S2211" t="str">
        <f t="shared" si="209"/>
        <v>music</v>
      </c>
      <c r="T2211" t="str">
        <f t="shared" si="206"/>
        <v>electronic music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 s="3">
        <v>4000</v>
      </c>
      <c r="E2212" s="3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7"/>
        <v>1.11425</v>
      </c>
      <c r="P2212" s="3">
        <f t="shared" si="204"/>
        <v>61.902777777777779</v>
      </c>
      <c r="Q2212" s="28">
        <f t="shared" si="208"/>
        <v>40955.857754629629</v>
      </c>
      <c r="R2212" s="28">
        <f t="shared" si="205"/>
        <v>41013.525000000001</v>
      </c>
      <c r="S2212" t="str">
        <f t="shared" si="209"/>
        <v>music</v>
      </c>
      <c r="T2212" t="str">
        <f t="shared" si="206"/>
        <v>electronic music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 s="3">
        <v>2500</v>
      </c>
      <c r="E2213" s="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7"/>
        <v>1.956</v>
      </c>
      <c r="P2213" s="3">
        <f t="shared" si="204"/>
        <v>40.75</v>
      </c>
      <c r="Q2213" s="28">
        <f t="shared" si="208"/>
        <v>41716.576678240737</v>
      </c>
      <c r="R2213" s="28">
        <f t="shared" si="205"/>
        <v>41739.082638888889</v>
      </c>
      <c r="S2213" t="str">
        <f t="shared" si="209"/>
        <v>music</v>
      </c>
      <c r="T2213" t="str">
        <f t="shared" si="206"/>
        <v>electronic music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 s="3">
        <v>6000</v>
      </c>
      <c r="E2214" s="3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7"/>
        <v>1.1438333333333333</v>
      </c>
      <c r="P2214" s="3">
        <f t="shared" si="204"/>
        <v>55.796747967479675</v>
      </c>
      <c r="Q2214" s="28">
        <f t="shared" si="208"/>
        <v>41548.539085648146</v>
      </c>
      <c r="R2214" s="28">
        <f t="shared" si="205"/>
        <v>41581.833333333328</v>
      </c>
      <c r="S2214" t="str">
        <f t="shared" si="209"/>
        <v>music</v>
      </c>
      <c r="T2214" t="str">
        <f t="shared" si="206"/>
        <v>electronic music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 s="3">
        <v>5</v>
      </c>
      <c r="E2215" s="3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7"/>
        <v>2</v>
      </c>
      <c r="P2215" s="3">
        <f t="shared" si="204"/>
        <v>10</v>
      </c>
      <c r="Q2215" s="28">
        <f t="shared" si="208"/>
        <v>42109.617812499993</v>
      </c>
      <c r="R2215" s="28">
        <f t="shared" si="205"/>
        <v>42139.617812499993</v>
      </c>
      <c r="S2215" t="str">
        <f t="shared" si="209"/>
        <v>music</v>
      </c>
      <c r="T2215" t="str">
        <f t="shared" si="206"/>
        <v>electronic music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 s="3">
        <v>600</v>
      </c>
      <c r="E2216" s="3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7"/>
        <v>2.9250166666666666</v>
      </c>
      <c r="P2216" s="3">
        <f t="shared" si="204"/>
        <v>73.125416666666666</v>
      </c>
      <c r="Q2216" s="28">
        <f t="shared" si="208"/>
        <v>41646.58388888889</v>
      </c>
      <c r="R2216" s="28">
        <f t="shared" si="205"/>
        <v>41676.58388888889</v>
      </c>
      <c r="S2216" t="str">
        <f t="shared" si="209"/>
        <v>music</v>
      </c>
      <c r="T2216" t="str">
        <f t="shared" si="206"/>
        <v>electronic music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 s="3">
        <v>550</v>
      </c>
      <c r="E2217" s="3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7"/>
        <v>1.5636363636363637</v>
      </c>
      <c r="P2217" s="3">
        <f t="shared" si="204"/>
        <v>26.060606060606062</v>
      </c>
      <c r="Q2217" s="28">
        <f t="shared" si="208"/>
        <v>40958.508935185186</v>
      </c>
      <c r="R2217" s="28">
        <f t="shared" si="205"/>
        <v>40981.082638888889</v>
      </c>
      <c r="S2217" t="str">
        <f t="shared" si="209"/>
        <v>music</v>
      </c>
      <c r="T2217" t="str">
        <f t="shared" si="206"/>
        <v>electronic music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 s="3">
        <v>300</v>
      </c>
      <c r="E2218" s="3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7"/>
        <v>1.0566666666666666</v>
      </c>
      <c r="P2218" s="3">
        <f t="shared" si="204"/>
        <v>22.642857142857142</v>
      </c>
      <c r="Q2218" s="28">
        <f t="shared" si="208"/>
        <v>42194.543344907412</v>
      </c>
      <c r="R2218" s="28">
        <f t="shared" si="205"/>
        <v>42208.543344907404</v>
      </c>
      <c r="S2218" t="str">
        <f t="shared" si="209"/>
        <v>music</v>
      </c>
      <c r="T2218" t="str">
        <f t="shared" si="206"/>
        <v>electronic music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 s="3">
        <v>420</v>
      </c>
      <c r="E2219" s="3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7"/>
        <v>1.0119047619047619</v>
      </c>
      <c r="P2219" s="3">
        <f t="shared" si="204"/>
        <v>47.222222222222221</v>
      </c>
      <c r="Q2219" s="28">
        <f t="shared" si="208"/>
        <v>42299.568437499998</v>
      </c>
      <c r="R2219" s="28">
        <f t="shared" si="205"/>
        <v>42310.124999999993</v>
      </c>
      <c r="S2219" t="str">
        <f t="shared" si="209"/>
        <v>music</v>
      </c>
      <c r="T2219" t="str">
        <f t="shared" si="206"/>
        <v>electronic music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 s="3">
        <v>2000</v>
      </c>
      <c r="E2220" s="3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7"/>
        <v>1.2283299999999999</v>
      </c>
      <c r="P2220" s="3">
        <f t="shared" si="204"/>
        <v>32.324473684210524</v>
      </c>
      <c r="Q2220" s="28">
        <f t="shared" si="208"/>
        <v>41127.603969907403</v>
      </c>
      <c r="R2220" s="28">
        <f t="shared" si="205"/>
        <v>41149.791666666664</v>
      </c>
      <c r="S2220" t="str">
        <f t="shared" si="209"/>
        <v>music</v>
      </c>
      <c r="T2220" t="str">
        <f t="shared" si="206"/>
        <v>electronic music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 s="3">
        <v>1000</v>
      </c>
      <c r="E2221" s="3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7"/>
        <v>1.0149999999999999</v>
      </c>
      <c r="P2221" s="3">
        <f t="shared" si="204"/>
        <v>53.421052631578945</v>
      </c>
      <c r="Q2221" s="28">
        <f t="shared" si="208"/>
        <v>42205.510555555556</v>
      </c>
      <c r="R2221" s="28">
        <f t="shared" si="205"/>
        <v>42235.510555555556</v>
      </c>
      <c r="S2221" t="str">
        <f t="shared" si="209"/>
        <v>music</v>
      </c>
      <c r="T2221" t="str">
        <f t="shared" si="206"/>
        <v>electronic music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 s="3">
        <v>3500</v>
      </c>
      <c r="E2222" s="3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7"/>
        <v>1.0114285714285713</v>
      </c>
      <c r="P2222" s="3">
        <f t="shared" si="204"/>
        <v>51.304347826086953</v>
      </c>
      <c r="Q2222" s="28">
        <f t="shared" si="208"/>
        <v>41451.852268518516</v>
      </c>
      <c r="R2222" s="28">
        <f t="shared" si="205"/>
        <v>41481.852268518516</v>
      </c>
      <c r="S2222" t="str">
        <f t="shared" si="209"/>
        <v>music</v>
      </c>
      <c r="T2222" t="str">
        <f t="shared" si="206"/>
        <v>electronic music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 s="3">
        <v>7500</v>
      </c>
      <c r="E2223" s="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7"/>
        <v>1.0811999999999999</v>
      </c>
      <c r="P2223" s="3">
        <f t="shared" si="204"/>
        <v>37.197247706422019</v>
      </c>
      <c r="Q2223" s="28">
        <f t="shared" si="208"/>
        <v>42452.458437499998</v>
      </c>
      <c r="R2223" s="28">
        <f t="shared" si="205"/>
        <v>42482.791666666664</v>
      </c>
      <c r="S2223" t="str">
        <f t="shared" si="209"/>
        <v>games</v>
      </c>
      <c r="T2223" t="str">
        <f t="shared" si="206"/>
        <v>tabletop games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 s="3">
        <v>500</v>
      </c>
      <c r="E2224" s="3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7"/>
        <v>1.6259999999999999</v>
      </c>
      <c r="P2224" s="3">
        <f t="shared" si="204"/>
        <v>27.1</v>
      </c>
      <c r="Q2224" s="28">
        <f t="shared" si="208"/>
        <v>40906.579247685186</v>
      </c>
      <c r="R2224" s="28">
        <f t="shared" si="205"/>
        <v>40936.579247685186</v>
      </c>
      <c r="S2224" t="str">
        <f t="shared" si="209"/>
        <v>games</v>
      </c>
      <c r="T2224" t="str">
        <f t="shared" si="206"/>
        <v>tabletop games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 s="3">
        <v>19500</v>
      </c>
      <c r="E2225" s="3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7"/>
        <v>1.0580000000000001</v>
      </c>
      <c r="P2225" s="3">
        <f t="shared" si="204"/>
        <v>206.31</v>
      </c>
      <c r="Q2225" s="28">
        <f t="shared" si="208"/>
        <v>42152.432500000003</v>
      </c>
      <c r="R2225" s="28">
        <f t="shared" si="205"/>
        <v>42182.432500000003</v>
      </c>
      <c r="S2225" t="str">
        <f t="shared" si="209"/>
        <v>games</v>
      </c>
      <c r="T2225" t="str">
        <f t="shared" si="206"/>
        <v>tabletop games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 s="3">
        <v>10000</v>
      </c>
      <c r="E2226" s="3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7"/>
        <v>2.4315000000000002</v>
      </c>
      <c r="P2226" s="3">
        <f t="shared" si="204"/>
        <v>82.145270270270274</v>
      </c>
      <c r="Q2226" s="28">
        <f t="shared" si="208"/>
        <v>42644.459201388883</v>
      </c>
      <c r="R2226" s="28">
        <f t="shared" si="205"/>
        <v>42672.583333333336</v>
      </c>
      <c r="S2226" t="str">
        <f t="shared" si="209"/>
        <v>games</v>
      </c>
      <c r="T2226" t="str">
        <f t="shared" si="206"/>
        <v>tabletop games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 s="3">
        <v>21000</v>
      </c>
      <c r="E2227" s="3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7"/>
        <v>9.4483338095238096</v>
      </c>
      <c r="P2227" s="3">
        <f t="shared" si="204"/>
        <v>164.79651993355483</v>
      </c>
      <c r="Q2227" s="28">
        <f t="shared" si="208"/>
        <v>41873.583506944444</v>
      </c>
      <c r="R2227" s="28">
        <f t="shared" si="205"/>
        <v>41903.583506944444</v>
      </c>
      <c r="S2227" t="str">
        <f t="shared" si="209"/>
        <v>games</v>
      </c>
      <c r="T2227" t="str">
        <f t="shared" si="206"/>
        <v>tabletop games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 s="3">
        <v>18000</v>
      </c>
      <c r="E2228" s="3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7"/>
        <v>1.0846283333333333</v>
      </c>
      <c r="P2228" s="3">
        <f t="shared" si="204"/>
        <v>60.820280373831778</v>
      </c>
      <c r="Q2228" s="28">
        <f t="shared" si="208"/>
        <v>42381.590532407405</v>
      </c>
      <c r="R2228" s="28">
        <f t="shared" si="205"/>
        <v>42411.999305555553</v>
      </c>
      <c r="S2228" t="str">
        <f t="shared" si="209"/>
        <v>games</v>
      </c>
      <c r="T2228" t="str">
        <f t="shared" si="206"/>
        <v>tabletop games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 s="3">
        <v>13000</v>
      </c>
      <c r="E2229" s="3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7"/>
        <v>1.5737692307692308</v>
      </c>
      <c r="P2229" s="3">
        <f t="shared" si="204"/>
        <v>67.970099667774093</v>
      </c>
      <c r="Q2229" s="28">
        <f t="shared" si="208"/>
        <v>41561.599016203698</v>
      </c>
      <c r="R2229" s="28">
        <f t="shared" si="205"/>
        <v>41591.640682870369</v>
      </c>
      <c r="S2229" t="str">
        <f t="shared" si="209"/>
        <v>games</v>
      </c>
      <c r="T2229" t="str">
        <f t="shared" si="206"/>
        <v>tabletop games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 s="3">
        <v>1000</v>
      </c>
      <c r="E2230" s="3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7"/>
        <v>11.744899999999999</v>
      </c>
      <c r="P2230" s="3">
        <f t="shared" si="204"/>
        <v>81.561805555555551</v>
      </c>
      <c r="Q2230" s="28">
        <f t="shared" si="208"/>
        <v>42202.069861111107</v>
      </c>
      <c r="R2230" s="28">
        <f t="shared" si="205"/>
        <v>42232.069861111107</v>
      </c>
      <c r="S2230" t="str">
        <f t="shared" si="209"/>
        <v>games</v>
      </c>
      <c r="T2230" t="str">
        <f t="shared" si="206"/>
        <v>tabletop games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 s="3">
        <v>8012</v>
      </c>
      <c r="E2231" s="3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7"/>
        <v>1.7104755366949576</v>
      </c>
      <c r="P2231" s="3">
        <f t="shared" si="204"/>
        <v>25.42547309833024</v>
      </c>
      <c r="Q2231" s="28">
        <f t="shared" si="208"/>
        <v>41484.455914351849</v>
      </c>
      <c r="R2231" s="28">
        <f t="shared" si="205"/>
        <v>41519.958333333328</v>
      </c>
      <c r="S2231" t="str">
        <f t="shared" si="209"/>
        <v>games</v>
      </c>
      <c r="T2231" t="str">
        <f t="shared" si="206"/>
        <v>tabletop games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 s="3">
        <v>8500</v>
      </c>
      <c r="E2232" s="3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7"/>
        <v>1.2595294117647058</v>
      </c>
      <c r="P2232" s="3">
        <f t="shared" si="204"/>
        <v>21.497991967871485</v>
      </c>
      <c r="Q2232" s="28">
        <f t="shared" si="208"/>
        <v>41724.672766203701</v>
      </c>
      <c r="R2232" s="28">
        <f t="shared" si="205"/>
        <v>41754.672766203701</v>
      </c>
      <c r="S2232" t="str">
        <f t="shared" si="209"/>
        <v>games</v>
      </c>
      <c r="T2232" t="str">
        <f t="shared" si="206"/>
        <v>tabletop games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 s="3">
        <v>2500</v>
      </c>
      <c r="E2233" s="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7"/>
        <v>12.121296000000001</v>
      </c>
      <c r="P2233" s="3">
        <f t="shared" si="204"/>
        <v>27.226630727762803</v>
      </c>
      <c r="Q2233" s="28">
        <f t="shared" si="208"/>
        <v>41423.702557870369</v>
      </c>
      <c r="R2233" s="28">
        <f t="shared" si="205"/>
        <v>41450</v>
      </c>
      <c r="S2233" t="str">
        <f t="shared" si="209"/>
        <v>games</v>
      </c>
      <c r="T2233" t="str">
        <f t="shared" si="206"/>
        <v>tabletop games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 s="3">
        <v>5000</v>
      </c>
      <c r="E2234" s="3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7"/>
        <v>4.9580000000000002</v>
      </c>
      <c r="P2234" s="3">
        <f t="shared" si="204"/>
        <v>25.091093117408906</v>
      </c>
      <c r="Q2234" s="28">
        <f t="shared" si="208"/>
        <v>41806.585740740738</v>
      </c>
      <c r="R2234" s="28">
        <f t="shared" si="205"/>
        <v>41838.916666666664</v>
      </c>
      <c r="S2234" t="str">
        <f t="shared" si="209"/>
        <v>games</v>
      </c>
      <c r="T2234" t="str">
        <f t="shared" si="206"/>
        <v>tabletop games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 s="3">
        <v>2500</v>
      </c>
      <c r="E2235" s="3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7"/>
        <v>3.3203999999999998</v>
      </c>
      <c r="P2235" s="3">
        <f t="shared" si="204"/>
        <v>21.230179028132991</v>
      </c>
      <c r="Q2235" s="28">
        <f t="shared" si="208"/>
        <v>42331.170590277768</v>
      </c>
      <c r="R2235" s="28">
        <f t="shared" si="205"/>
        <v>42351.791666666664</v>
      </c>
      <c r="S2235" t="str">
        <f t="shared" si="209"/>
        <v>games</v>
      </c>
      <c r="T2235" t="str">
        <f t="shared" si="206"/>
        <v>tabletop games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 s="3">
        <v>100</v>
      </c>
      <c r="E2236" s="3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7"/>
        <v>11.65</v>
      </c>
      <c r="P2236" s="3">
        <f t="shared" si="204"/>
        <v>41.607142857142854</v>
      </c>
      <c r="Q2236" s="28">
        <f t="shared" si="208"/>
        <v>42710.616284722222</v>
      </c>
      <c r="R2236" s="28">
        <f t="shared" si="205"/>
        <v>42740.616284722222</v>
      </c>
      <c r="S2236" t="str">
        <f t="shared" si="209"/>
        <v>games</v>
      </c>
      <c r="T2236" t="str">
        <f t="shared" si="206"/>
        <v>tabletop games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 s="3">
        <v>13000</v>
      </c>
      <c r="E2237" s="3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7"/>
        <v>1.5331538461538461</v>
      </c>
      <c r="P2237" s="3">
        <f t="shared" si="204"/>
        <v>135.58503401360545</v>
      </c>
      <c r="Q2237" s="28">
        <f t="shared" si="208"/>
        <v>42061.813784722217</v>
      </c>
      <c r="R2237" s="28">
        <f t="shared" si="205"/>
        <v>42091.772118055553</v>
      </c>
      <c r="S2237" t="str">
        <f t="shared" si="209"/>
        <v>games</v>
      </c>
      <c r="T2237" t="str">
        <f t="shared" si="206"/>
        <v>tabletop games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 s="3">
        <v>2800</v>
      </c>
      <c r="E2238" s="3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7"/>
        <v>5.3710714285714287</v>
      </c>
      <c r="P2238" s="3">
        <f t="shared" si="204"/>
        <v>22.116176470588236</v>
      </c>
      <c r="Q2238" s="28">
        <f t="shared" si="208"/>
        <v>42371.408831018511</v>
      </c>
      <c r="R2238" s="28">
        <f t="shared" si="205"/>
        <v>42401.408831018511</v>
      </c>
      <c r="S2238" t="str">
        <f t="shared" si="209"/>
        <v>games</v>
      </c>
      <c r="T2238" t="str">
        <f t="shared" si="206"/>
        <v>tabletop games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 s="3">
        <v>18000</v>
      </c>
      <c r="E2239" s="3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7"/>
        <v>3.5292777777777777</v>
      </c>
      <c r="P2239" s="3">
        <f t="shared" si="204"/>
        <v>64.625635808748726</v>
      </c>
      <c r="Q2239" s="28">
        <f t="shared" si="208"/>
        <v>41914.794942129629</v>
      </c>
      <c r="R2239" s="28">
        <f t="shared" si="205"/>
        <v>41955.124305555553</v>
      </c>
      <c r="S2239" t="str">
        <f t="shared" si="209"/>
        <v>games</v>
      </c>
      <c r="T2239" t="str">
        <f t="shared" si="206"/>
        <v>tabletop games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 s="3">
        <v>4000</v>
      </c>
      <c r="E2240" s="3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7"/>
        <v>1.3740000000000001</v>
      </c>
      <c r="P2240" s="3">
        <f t="shared" si="204"/>
        <v>69.569620253164558</v>
      </c>
      <c r="Q2240" s="28">
        <f t="shared" si="208"/>
        <v>42774.41337962963</v>
      </c>
      <c r="R2240" s="28">
        <f t="shared" si="205"/>
        <v>42804.41337962963</v>
      </c>
      <c r="S2240" t="str">
        <f t="shared" si="209"/>
        <v>games</v>
      </c>
      <c r="T2240" t="str">
        <f t="shared" si="206"/>
        <v>tabletop games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 s="3">
        <v>25000</v>
      </c>
      <c r="E2241" s="3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7"/>
        <v>1.2802667999999999</v>
      </c>
      <c r="P2241" s="3">
        <f t="shared" si="204"/>
        <v>75.133028169014082</v>
      </c>
      <c r="Q2241" s="28">
        <f t="shared" si="208"/>
        <v>41572.750162037039</v>
      </c>
      <c r="R2241" s="28">
        <f t="shared" si="205"/>
        <v>41608.959722222222</v>
      </c>
      <c r="S2241" t="str">
        <f t="shared" si="209"/>
        <v>games</v>
      </c>
      <c r="T2241" t="str">
        <f t="shared" si="206"/>
        <v>tabletop games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 s="3">
        <v>5000</v>
      </c>
      <c r="E2242" s="3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7"/>
        <v>2.7067999999999999</v>
      </c>
      <c r="P2242" s="3">
        <f t="shared" si="204"/>
        <v>140.97916666666666</v>
      </c>
      <c r="Q2242" s="28">
        <f t="shared" si="208"/>
        <v>42452.617407407401</v>
      </c>
      <c r="R2242" s="28">
        <f t="shared" si="205"/>
        <v>42482.617407407401</v>
      </c>
      <c r="S2242" t="str">
        <f t="shared" si="209"/>
        <v>games</v>
      </c>
      <c r="T2242" t="str">
        <f t="shared" si="206"/>
        <v>tabletop games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 s="3">
        <v>1000</v>
      </c>
      <c r="E2243" s="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207"/>
        <v>8.0640000000000001</v>
      </c>
      <c r="P2243" s="3">
        <f t="shared" ref="P2243:P2306" si="210">IFERROR(E2243/L2243,0)</f>
        <v>49.472392638036808</v>
      </c>
      <c r="Q2243" s="28">
        <f t="shared" si="208"/>
        <v>42766.619212962956</v>
      </c>
      <c r="R2243" s="28">
        <f t="shared" ref="R2243:R2306" si="211">(I2243/86400)+25569+(-5/24)</f>
        <v>42796.619212962956</v>
      </c>
      <c r="S2243" t="str">
        <f t="shared" si="209"/>
        <v>games</v>
      </c>
      <c r="T2243" t="str">
        <f t="shared" ref="T2243:T2306" si="212">RIGHT(N2243,LEN(N2243)-FIND("/",N2243))</f>
        <v>tabletop games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 s="3">
        <v>10000</v>
      </c>
      <c r="E2244" s="3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ref="O2244:O2307" si="213">E2244/D2244</f>
        <v>13.600976000000001</v>
      </c>
      <c r="P2244" s="3">
        <f t="shared" si="210"/>
        <v>53.865251485148519</v>
      </c>
      <c r="Q2244" s="28">
        <f t="shared" ref="Q2244:Q2307" si="214">(((J2244/60)/60)/24)+DATE(1970,1,1)+(-5/24)</f>
        <v>41569.367280092592</v>
      </c>
      <c r="R2244" s="28">
        <f t="shared" si="211"/>
        <v>41604.918055555558</v>
      </c>
      <c r="S2244" t="str">
        <f t="shared" ref="S2244:S2307" si="215">LEFT(N:N,FIND("/",N2244)-1)</f>
        <v>games</v>
      </c>
      <c r="T2244" t="str">
        <f t="shared" si="212"/>
        <v>tabletop games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 s="3">
        <v>1</v>
      </c>
      <c r="E2245" s="3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1">
        <f t="shared" si="213"/>
        <v>9302.5</v>
      </c>
      <c r="P2245" s="3">
        <f t="shared" si="210"/>
        <v>4.5712530712530715</v>
      </c>
      <c r="Q2245" s="28">
        <f t="shared" si="214"/>
        <v>42800.542708333327</v>
      </c>
      <c r="R2245" s="28">
        <f t="shared" si="211"/>
        <v>42806.916666666664</v>
      </c>
      <c r="S2245" t="str">
        <f t="shared" si="215"/>
        <v>games</v>
      </c>
      <c r="T2245" t="str">
        <f t="shared" si="212"/>
        <v>tabletop games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 s="3">
        <v>5000</v>
      </c>
      <c r="E2246" s="3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3"/>
        <v>3.7702</v>
      </c>
      <c r="P2246" s="3">
        <f t="shared" si="210"/>
        <v>65.00344827586207</v>
      </c>
      <c r="Q2246" s="28">
        <f t="shared" si="214"/>
        <v>42647.610486111109</v>
      </c>
      <c r="R2246" s="28">
        <f t="shared" si="211"/>
        <v>42659.645833333336</v>
      </c>
      <c r="S2246" t="str">
        <f t="shared" si="215"/>
        <v>games</v>
      </c>
      <c r="T2246" t="str">
        <f t="shared" si="212"/>
        <v>tabletop games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 s="3">
        <v>4000</v>
      </c>
      <c r="E2247" s="3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3"/>
        <v>26.47025</v>
      </c>
      <c r="P2247" s="3">
        <f t="shared" si="210"/>
        <v>53.475252525252522</v>
      </c>
      <c r="Q2247" s="28">
        <f t="shared" si="214"/>
        <v>41660.500196759262</v>
      </c>
      <c r="R2247" s="28">
        <f t="shared" si="211"/>
        <v>41691.541666666664</v>
      </c>
      <c r="S2247" t="str">
        <f t="shared" si="215"/>
        <v>games</v>
      </c>
      <c r="T2247" t="str">
        <f t="shared" si="212"/>
        <v>tabletop games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 s="3">
        <v>2500</v>
      </c>
      <c r="E2248" s="3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3"/>
        <v>1.0012000000000001</v>
      </c>
      <c r="P2248" s="3">
        <f t="shared" si="210"/>
        <v>43.912280701754383</v>
      </c>
      <c r="Q2248" s="28">
        <f t="shared" si="214"/>
        <v>42221.583449074074</v>
      </c>
      <c r="R2248" s="28">
        <f t="shared" si="211"/>
        <v>42251.583449074074</v>
      </c>
      <c r="S2248" t="str">
        <f t="shared" si="215"/>
        <v>games</v>
      </c>
      <c r="T2248" t="str">
        <f t="shared" si="212"/>
        <v>tabletop games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 s="3">
        <v>18500</v>
      </c>
      <c r="E2249" s="3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3"/>
        <v>1.0445405405405406</v>
      </c>
      <c r="P2249" s="3">
        <f t="shared" si="210"/>
        <v>50.852631578947367</v>
      </c>
      <c r="Q2249" s="28">
        <f t="shared" si="214"/>
        <v>42200.457928240743</v>
      </c>
      <c r="R2249" s="28">
        <f t="shared" si="211"/>
        <v>42214.457928240743</v>
      </c>
      <c r="S2249" t="str">
        <f t="shared" si="215"/>
        <v>games</v>
      </c>
      <c r="T2249" t="str">
        <f t="shared" si="212"/>
        <v>tabletop games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 s="3">
        <v>7000</v>
      </c>
      <c r="E2250" s="3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3"/>
        <v>1.0721428571428571</v>
      </c>
      <c r="P2250" s="3">
        <f t="shared" si="210"/>
        <v>58.6328125</v>
      </c>
      <c r="Q2250" s="28">
        <f t="shared" si="214"/>
        <v>42688.667569444442</v>
      </c>
      <c r="R2250" s="28">
        <f t="shared" si="211"/>
        <v>42718.667569444442</v>
      </c>
      <c r="S2250" t="str">
        <f t="shared" si="215"/>
        <v>games</v>
      </c>
      <c r="T2250" t="str">
        <f t="shared" si="212"/>
        <v>tabletop games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 s="3">
        <v>3500</v>
      </c>
      <c r="E2251" s="3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3"/>
        <v>1.6877142857142857</v>
      </c>
      <c r="P2251" s="3">
        <f t="shared" si="210"/>
        <v>32.81666666666667</v>
      </c>
      <c r="Q2251" s="28">
        <f t="shared" si="214"/>
        <v>41336.494965277772</v>
      </c>
      <c r="R2251" s="28">
        <f t="shared" si="211"/>
        <v>41366.453298611108</v>
      </c>
      <c r="S2251" t="str">
        <f t="shared" si="215"/>
        <v>games</v>
      </c>
      <c r="T2251" t="str">
        <f t="shared" si="212"/>
        <v>tabletop games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 s="3">
        <v>25000</v>
      </c>
      <c r="E2252" s="3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3"/>
        <v>9.7511200000000002</v>
      </c>
      <c r="P2252" s="3">
        <f t="shared" si="210"/>
        <v>426.93169877408059</v>
      </c>
      <c r="Q2252" s="28">
        <f t="shared" si="214"/>
        <v>42676.7971412037</v>
      </c>
      <c r="R2252" s="28">
        <f t="shared" si="211"/>
        <v>42706.838807870365</v>
      </c>
      <c r="S2252" t="str">
        <f t="shared" si="215"/>
        <v>games</v>
      </c>
      <c r="T2252" t="str">
        <f t="shared" si="212"/>
        <v>tabletop games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 s="3">
        <v>8500</v>
      </c>
      <c r="E2253" s="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3"/>
        <v>1.3444929411764706</v>
      </c>
      <c r="P2253" s="3">
        <f t="shared" si="210"/>
        <v>23.808729166666669</v>
      </c>
      <c r="Q2253" s="28">
        <f t="shared" si="214"/>
        <v>41846.137465277774</v>
      </c>
      <c r="R2253" s="28">
        <f t="shared" si="211"/>
        <v>41867.137465277774</v>
      </c>
      <c r="S2253" t="str">
        <f t="shared" si="215"/>
        <v>games</v>
      </c>
      <c r="T2253" t="str">
        <f t="shared" si="212"/>
        <v>tabletop games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 s="3">
        <v>9000</v>
      </c>
      <c r="E2254" s="3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3"/>
        <v>2.722777777777778</v>
      </c>
      <c r="P2254" s="3">
        <f t="shared" si="210"/>
        <v>98.413654618473899</v>
      </c>
      <c r="Q2254" s="28">
        <f t="shared" si="214"/>
        <v>42573.119652777772</v>
      </c>
      <c r="R2254" s="28">
        <f t="shared" si="211"/>
        <v>42588.119652777772</v>
      </c>
      <c r="S2254" t="str">
        <f t="shared" si="215"/>
        <v>games</v>
      </c>
      <c r="T2254" t="str">
        <f t="shared" si="212"/>
        <v>tabletop games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 s="3">
        <v>8000</v>
      </c>
      <c r="E2255" s="3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3"/>
        <v>1.1268750000000001</v>
      </c>
      <c r="P2255" s="3">
        <f t="shared" si="210"/>
        <v>107.32142857142857</v>
      </c>
      <c r="Q2255" s="28">
        <f t="shared" si="214"/>
        <v>42296.422997685186</v>
      </c>
      <c r="R2255" s="28">
        <f t="shared" si="211"/>
        <v>42326.46466435185</v>
      </c>
      <c r="S2255" t="str">
        <f t="shared" si="215"/>
        <v>games</v>
      </c>
      <c r="T2255" t="str">
        <f t="shared" si="212"/>
        <v>tabletop games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 s="3">
        <v>500</v>
      </c>
      <c r="E2256" s="3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3"/>
        <v>4.5979999999999999</v>
      </c>
      <c r="P2256" s="3">
        <f t="shared" si="210"/>
        <v>11.67005076142132</v>
      </c>
      <c r="Q2256" s="28">
        <f t="shared" si="214"/>
        <v>42752.439444444441</v>
      </c>
      <c r="R2256" s="28">
        <f t="shared" si="211"/>
        <v>42759.439444444441</v>
      </c>
      <c r="S2256" t="str">
        <f t="shared" si="215"/>
        <v>games</v>
      </c>
      <c r="T2256" t="str">
        <f t="shared" si="212"/>
        <v>tabletop games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 s="3">
        <v>3950</v>
      </c>
      <c r="E2257" s="3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3"/>
        <v>2.8665822784810127</v>
      </c>
      <c r="P2257" s="3">
        <f t="shared" si="210"/>
        <v>41.782287822878232</v>
      </c>
      <c r="Q2257" s="28">
        <f t="shared" si="214"/>
        <v>42467.743645833332</v>
      </c>
      <c r="R2257" s="28">
        <f t="shared" si="211"/>
        <v>42497.743645833332</v>
      </c>
      <c r="S2257" t="str">
        <f t="shared" si="215"/>
        <v>games</v>
      </c>
      <c r="T2257" t="str">
        <f t="shared" si="212"/>
        <v>tabletop games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 s="3">
        <v>480</v>
      </c>
      <c r="E2258" s="3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3"/>
        <v>2.2270833333333333</v>
      </c>
      <c r="P2258" s="3">
        <f t="shared" si="210"/>
        <v>21.38</v>
      </c>
      <c r="Q2258" s="28">
        <f t="shared" si="214"/>
        <v>42682.243587962956</v>
      </c>
      <c r="R2258" s="28">
        <f t="shared" si="211"/>
        <v>42696.243587962956</v>
      </c>
      <c r="S2258" t="str">
        <f t="shared" si="215"/>
        <v>games</v>
      </c>
      <c r="T2258" t="str">
        <f t="shared" si="212"/>
        <v>tabletop games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 s="3">
        <v>2500</v>
      </c>
      <c r="E2259" s="3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3"/>
        <v>6.3613999999999997</v>
      </c>
      <c r="P2259" s="3">
        <f t="shared" si="210"/>
        <v>94.103550295857985</v>
      </c>
      <c r="Q2259" s="28">
        <f t="shared" si="214"/>
        <v>42505.728344907409</v>
      </c>
      <c r="R2259" s="28">
        <f t="shared" si="211"/>
        <v>42540.749999999993</v>
      </c>
      <c r="S2259" t="str">
        <f t="shared" si="215"/>
        <v>games</v>
      </c>
      <c r="T2259" t="str">
        <f t="shared" si="212"/>
        <v>tabletop games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 s="3">
        <v>2200</v>
      </c>
      <c r="E2260" s="3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3"/>
        <v>1.4650000000000001</v>
      </c>
      <c r="P2260" s="3">
        <f t="shared" si="210"/>
        <v>15.721951219512196</v>
      </c>
      <c r="Q2260" s="28">
        <f t="shared" si="214"/>
        <v>42136.542673611104</v>
      </c>
      <c r="R2260" s="28">
        <f t="shared" si="211"/>
        <v>42166.542673611104</v>
      </c>
      <c r="S2260" t="str">
        <f t="shared" si="215"/>
        <v>games</v>
      </c>
      <c r="T2260" t="str">
        <f t="shared" si="212"/>
        <v>tabletop games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 s="3">
        <v>1000</v>
      </c>
      <c r="E2261" s="3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3"/>
        <v>18.670999999999999</v>
      </c>
      <c r="P2261" s="3">
        <f t="shared" si="210"/>
        <v>90.635922330097088</v>
      </c>
      <c r="Q2261" s="28">
        <f t="shared" si="214"/>
        <v>42702.59648148148</v>
      </c>
      <c r="R2261" s="28">
        <f t="shared" si="211"/>
        <v>42712.59648148148</v>
      </c>
      <c r="S2261" t="str">
        <f t="shared" si="215"/>
        <v>games</v>
      </c>
      <c r="T2261" t="str">
        <f t="shared" si="212"/>
        <v>tabletop games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 s="3">
        <v>2500</v>
      </c>
      <c r="E2262" s="3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3"/>
        <v>3.2692000000000001</v>
      </c>
      <c r="P2262" s="3">
        <f t="shared" si="210"/>
        <v>97.297619047619051</v>
      </c>
      <c r="Q2262" s="28">
        <f t="shared" si="214"/>
        <v>41694.808449074073</v>
      </c>
      <c r="R2262" s="28">
        <f t="shared" si="211"/>
        <v>41724.766782407409</v>
      </c>
      <c r="S2262" t="str">
        <f t="shared" si="215"/>
        <v>games</v>
      </c>
      <c r="T2262" t="str">
        <f t="shared" si="212"/>
        <v>tabletop games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 s="3">
        <v>1000</v>
      </c>
      <c r="E2263" s="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3"/>
        <v>7.7949999999999999</v>
      </c>
      <c r="P2263" s="3">
        <f t="shared" si="210"/>
        <v>37.11904761904762</v>
      </c>
      <c r="Q2263" s="28">
        <f t="shared" si="214"/>
        <v>42759.516435185178</v>
      </c>
      <c r="R2263" s="28">
        <f t="shared" si="211"/>
        <v>42780.516435185178</v>
      </c>
      <c r="S2263" t="str">
        <f t="shared" si="215"/>
        <v>games</v>
      </c>
      <c r="T2263" t="str">
        <f t="shared" si="212"/>
        <v>tabletop games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 s="3">
        <v>3300</v>
      </c>
      <c r="E2264" s="3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3"/>
        <v>1.5415151515151515</v>
      </c>
      <c r="P2264" s="3">
        <f t="shared" si="210"/>
        <v>28.104972375690608</v>
      </c>
      <c r="Q2264" s="28">
        <f t="shared" si="214"/>
        <v>41926.376828703702</v>
      </c>
      <c r="R2264" s="28">
        <f t="shared" si="211"/>
        <v>41960.791666666664</v>
      </c>
      <c r="S2264" t="str">
        <f t="shared" si="215"/>
        <v>games</v>
      </c>
      <c r="T2264" t="str">
        <f t="shared" si="212"/>
        <v>tabletop games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 s="3">
        <v>7500</v>
      </c>
      <c r="E2265" s="3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3"/>
        <v>1.1554666666666666</v>
      </c>
      <c r="P2265" s="3">
        <f t="shared" si="210"/>
        <v>144.43333333333334</v>
      </c>
      <c r="Q2265" s="28">
        <f t="shared" si="214"/>
        <v>42014.623993055553</v>
      </c>
      <c r="R2265" s="28">
        <f t="shared" si="211"/>
        <v>42035.623993055553</v>
      </c>
      <c r="S2265" t="str">
        <f t="shared" si="215"/>
        <v>games</v>
      </c>
      <c r="T2265" t="str">
        <f t="shared" si="212"/>
        <v>tabletop games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 s="3">
        <v>6000</v>
      </c>
      <c r="E2266" s="3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3"/>
        <v>1.8003333333333333</v>
      </c>
      <c r="P2266" s="3">
        <f t="shared" si="210"/>
        <v>24.274157303370785</v>
      </c>
      <c r="Q2266" s="28">
        <f t="shared" si="214"/>
        <v>42496.374004629623</v>
      </c>
      <c r="R2266" s="28">
        <f t="shared" si="211"/>
        <v>42512.916666666664</v>
      </c>
      <c r="S2266" t="str">
        <f t="shared" si="215"/>
        <v>games</v>
      </c>
      <c r="T2266" t="str">
        <f t="shared" si="212"/>
        <v>tabletop games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 s="3">
        <v>200</v>
      </c>
      <c r="E2267" s="3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3"/>
        <v>2.9849999999999999</v>
      </c>
      <c r="P2267" s="3">
        <f t="shared" si="210"/>
        <v>35.117647058823529</v>
      </c>
      <c r="Q2267" s="28">
        <f t="shared" si="214"/>
        <v>42689.644756944443</v>
      </c>
      <c r="R2267" s="28">
        <f t="shared" si="211"/>
        <v>42696.644756944443</v>
      </c>
      <c r="S2267" t="str">
        <f t="shared" si="215"/>
        <v>games</v>
      </c>
      <c r="T2267" t="str">
        <f t="shared" si="212"/>
        <v>tabletop games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 s="3">
        <v>1500</v>
      </c>
      <c r="E2268" s="3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3"/>
        <v>3.2026666666666666</v>
      </c>
      <c r="P2268" s="3">
        <f t="shared" si="210"/>
        <v>24.762886597938145</v>
      </c>
      <c r="Q2268" s="28">
        <f t="shared" si="214"/>
        <v>42469.666574074072</v>
      </c>
      <c r="R2268" s="28">
        <f t="shared" si="211"/>
        <v>42486.874999999993</v>
      </c>
      <c r="S2268" t="str">
        <f t="shared" si="215"/>
        <v>games</v>
      </c>
      <c r="T2268" t="str">
        <f t="shared" si="212"/>
        <v>tabletop games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 s="3">
        <v>20000</v>
      </c>
      <c r="E2269" s="3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3"/>
        <v>3.80525</v>
      </c>
      <c r="P2269" s="3">
        <f t="shared" si="210"/>
        <v>188.37871287128712</v>
      </c>
      <c r="Q2269" s="28">
        <f t="shared" si="214"/>
        <v>41968.621493055551</v>
      </c>
      <c r="R2269" s="28">
        <f t="shared" si="211"/>
        <v>41993.833333333336</v>
      </c>
      <c r="S2269" t="str">
        <f t="shared" si="215"/>
        <v>games</v>
      </c>
      <c r="T2269" t="str">
        <f t="shared" si="212"/>
        <v>tabletop games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 s="3">
        <v>28000</v>
      </c>
      <c r="E2270" s="3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3"/>
        <v>1.026</v>
      </c>
      <c r="P2270" s="3">
        <f t="shared" si="210"/>
        <v>148.08247422680412</v>
      </c>
      <c r="Q2270" s="28">
        <f t="shared" si="214"/>
        <v>42775.874016203699</v>
      </c>
      <c r="R2270" s="28">
        <f t="shared" si="211"/>
        <v>42805.874016203707</v>
      </c>
      <c r="S2270" t="str">
        <f t="shared" si="215"/>
        <v>games</v>
      </c>
      <c r="T2270" t="str">
        <f t="shared" si="212"/>
        <v>tabletop games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 s="3">
        <v>2500</v>
      </c>
      <c r="E2271" s="3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3"/>
        <v>18.016400000000001</v>
      </c>
      <c r="P2271" s="3">
        <f t="shared" si="210"/>
        <v>49.934589800443462</v>
      </c>
      <c r="Q2271" s="28">
        <f t="shared" si="214"/>
        <v>42776.496099537035</v>
      </c>
      <c r="R2271" s="28">
        <f t="shared" si="211"/>
        <v>42800.999999999993</v>
      </c>
      <c r="S2271" t="str">
        <f t="shared" si="215"/>
        <v>games</v>
      </c>
      <c r="T2271" t="str">
        <f t="shared" si="212"/>
        <v>tabletop games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 s="3">
        <v>25000</v>
      </c>
      <c r="E2272" s="3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3"/>
        <v>7.2024800000000004</v>
      </c>
      <c r="P2272" s="3">
        <f t="shared" si="210"/>
        <v>107.82155688622754</v>
      </c>
      <c r="Q2272" s="28">
        <f t="shared" si="214"/>
        <v>42725.661030092589</v>
      </c>
      <c r="R2272" s="28">
        <f t="shared" si="211"/>
        <v>42745.707638888889</v>
      </c>
      <c r="S2272" t="str">
        <f t="shared" si="215"/>
        <v>games</v>
      </c>
      <c r="T2272" t="str">
        <f t="shared" si="212"/>
        <v>tabletop games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 s="3">
        <v>20000</v>
      </c>
      <c r="E2273" s="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3"/>
        <v>2.8309000000000002</v>
      </c>
      <c r="P2273" s="3">
        <f t="shared" si="210"/>
        <v>42.63403614457831</v>
      </c>
      <c r="Q2273" s="28">
        <f t="shared" si="214"/>
        <v>42683.791712962957</v>
      </c>
      <c r="R2273" s="28">
        <f t="shared" si="211"/>
        <v>42713.791712962957</v>
      </c>
      <c r="S2273" t="str">
        <f t="shared" si="215"/>
        <v>games</v>
      </c>
      <c r="T2273" t="str">
        <f t="shared" si="212"/>
        <v>tabletop games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 s="3">
        <v>1000</v>
      </c>
      <c r="E2274" s="3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3"/>
        <v>13.566000000000001</v>
      </c>
      <c r="P2274" s="3">
        <f t="shared" si="210"/>
        <v>14.370762711864407</v>
      </c>
      <c r="Q2274" s="28">
        <f t="shared" si="214"/>
        <v>42315.491157407399</v>
      </c>
      <c r="R2274" s="28">
        <f t="shared" si="211"/>
        <v>42345.491157407407</v>
      </c>
      <c r="S2274" t="str">
        <f t="shared" si="215"/>
        <v>games</v>
      </c>
      <c r="T2274" t="str">
        <f t="shared" si="212"/>
        <v>tabletop games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 s="3">
        <v>2500</v>
      </c>
      <c r="E2275" s="3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3"/>
        <v>2.2035999999999998</v>
      </c>
      <c r="P2275" s="3">
        <f t="shared" si="210"/>
        <v>37.476190476190474</v>
      </c>
      <c r="Q2275" s="28">
        <f t="shared" si="214"/>
        <v>42781.340763888882</v>
      </c>
      <c r="R2275" s="28">
        <f t="shared" si="211"/>
        <v>42806.299097222225</v>
      </c>
      <c r="S2275" t="str">
        <f t="shared" si="215"/>
        <v>games</v>
      </c>
      <c r="T2275" t="str">
        <f t="shared" si="212"/>
        <v>tabletop games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 s="3">
        <v>2500</v>
      </c>
      <c r="E2276" s="3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3"/>
        <v>1.196</v>
      </c>
      <c r="P2276" s="3">
        <f t="shared" si="210"/>
        <v>30.202020202020201</v>
      </c>
      <c r="Q2276" s="28">
        <f t="shared" si="214"/>
        <v>41663.292326388888</v>
      </c>
      <c r="R2276" s="28">
        <f t="shared" si="211"/>
        <v>41693.292326388888</v>
      </c>
      <c r="S2276" t="str">
        <f t="shared" si="215"/>
        <v>games</v>
      </c>
      <c r="T2276" t="str">
        <f t="shared" si="212"/>
        <v>tabletop games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 s="3">
        <v>650</v>
      </c>
      <c r="E2277" s="3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3"/>
        <v>4.0776923076923079</v>
      </c>
      <c r="P2277" s="3">
        <f t="shared" si="210"/>
        <v>33.550632911392405</v>
      </c>
      <c r="Q2277" s="28">
        <f t="shared" si="214"/>
        <v>41965.408321759263</v>
      </c>
      <c r="R2277" s="28">
        <f t="shared" si="211"/>
        <v>41995.408321759256</v>
      </c>
      <c r="S2277" t="str">
        <f t="shared" si="215"/>
        <v>games</v>
      </c>
      <c r="T2277" t="str">
        <f t="shared" si="212"/>
        <v>tabletop games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 s="3">
        <v>4589</v>
      </c>
      <c r="E2278" s="3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3"/>
        <v>1.0581826105905425</v>
      </c>
      <c r="P2278" s="3">
        <f t="shared" si="210"/>
        <v>64.74666666666667</v>
      </c>
      <c r="Q2278" s="28">
        <f t="shared" si="214"/>
        <v>41614.443159722221</v>
      </c>
      <c r="R2278" s="28">
        <f t="shared" si="211"/>
        <v>41644.443159722221</v>
      </c>
      <c r="S2278" t="str">
        <f t="shared" si="215"/>
        <v>games</v>
      </c>
      <c r="T2278" t="str">
        <f t="shared" si="212"/>
        <v>tabletop games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 s="3">
        <v>8500</v>
      </c>
      <c r="E2279" s="3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3"/>
        <v>1.4108235294117648</v>
      </c>
      <c r="P2279" s="3">
        <f t="shared" si="210"/>
        <v>57.932367149758456</v>
      </c>
      <c r="Q2279" s="28">
        <f t="shared" si="214"/>
        <v>40936.470173611109</v>
      </c>
      <c r="R2279" s="28">
        <f t="shared" si="211"/>
        <v>40966.470173611109</v>
      </c>
      <c r="S2279" t="str">
        <f t="shared" si="215"/>
        <v>games</v>
      </c>
      <c r="T2279" t="str">
        <f t="shared" si="212"/>
        <v>tabletop games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 s="3">
        <v>2000</v>
      </c>
      <c r="E2280" s="3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3"/>
        <v>2.7069999999999999</v>
      </c>
      <c r="P2280" s="3">
        <f t="shared" si="210"/>
        <v>53.078431372549019</v>
      </c>
      <c r="Q2280" s="28">
        <f t="shared" si="214"/>
        <v>42338.500775462955</v>
      </c>
      <c r="R2280" s="28">
        <f t="shared" si="211"/>
        <v>42372.749305555553</v>
      </c>
      <c r="S2280" t="str">
        <f t="shared" si="215"/>
        <v>games</v>
      </c>
      <c r="T2280" t="str">
        <f t="shared" si="212"/>
        <v>tabletop games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 s="3">
        <v>1000</v>
      </c>
      <c r="E2281" s="3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3"/>
        <v>1.538</v>
      </c>
      <c r="P2281" s="3">
        <f t="shared" si="210"/>
        <v>48.0625</v>
      </c>
      <c r="Q2281" s="28">
        <f t="shared" si="214"/>
        <v>42020.598368055551</v>
      </c>
      <c r="R2281" s="28">
        <f t="shared" si="211"/>
        <v>42038.958333333336</v>
      </c>
      <c r="S2281" t="str">
        <f t="shared" si="215"/>
        <v>games</v>
      </c>
      <c r="T2281" t="str">
        <f t="shared" si="212"/>
        <v>tabletop games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 s="3">
        <v>9800</v>
      </c>
      <c r="E2282" s="3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3"/>
        <v>4.0357653061224488</v>
      </c>
      <c r="P2282" s="3">
        <f t="shared" si="210"/>
        <v>82.396874999999994</v>
      </c>
      <c r="Q2282" s="28">
        <f t="shared" si="214"/>
        <v>42234.416562499995</v>
      </c>
      <c r="R2282" s="28">
        <f t="shared" si="211"/>
        <v>42264.416562499995</v>
      </c>
      <c r="S2282" t="str">
        <f t="shared" si="215"/>
        <v>games</v>
      </c>
      <c r="T2282" t="str">
        <f t="shared" si="212"/>
        <v>tabletop games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 s="3">
        <v>300</v>
      </c>
      <c r="E2283" s="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3"/>
        <v>1.85</v>
      </c>
      <c r="P2283" s="3">
        <f t="shared" si="210"/>
        <v>50.454545454545453</v>
      </c>
      <c r="Q2283" s="28">
        <f t="shared" si="214"/>
        <v>40687.077511574069</v>
      </c>
      <c r="R2283" s="28">
        <f t="shared" si="211"/>
        <v>40749.076388888883</v>
      </c>
      <c r="S2283" t="str">
        <f t="shared" si="215"/>
        <v>music</v>
      </c>
      <c r="T2283" t="str">
        <f t="shared" si="212"/>
        <v>rock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 s="3">
        <v>750</v>
      </c>
      <c r="E2284" s="3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3"/>
        <v>1.8533333333333333</v>
      </c>
      <c r="P2284" s="3">
        <f t="shared" si="210"/>
        <v>115.83333333333333</v>
      </c>
      <c r="Q2284" s="28">
        <f t="shared" si="214"/>
        <v>42322.966273148144</v>
      </c>
      <c r="R2284" s="28">
        <f t="shared" si="211"/>
        <v>42382.966273148144</v>
      </c>
      <c r="S2284" t="str">
        <f t="shared" si="215"/>
        <v>music</v>
      </c>
      <c r="T2284" t="str">
        <f t="shared" si="212"/>
        <v>rock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 s="3">
        <v>3000</v>
      </c>
      <c r="E2285" s="3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3"/>
        <v>1.0085533333333332</v>
      </c>
      <c r="P2285" s="3">
        <f t="shared" si="210"/>
        <v>63.03458333333333</v>
      </c>
      <c r="Q2285" s="28">
        <f t="shared" si="214"/>
        <v>40977.916712962957</v>
      </c>
      <c r="R2285" s="28">
        <f t="shared" si="211"/>
        <v>41037.875046296293</v>
      </c>
      <c r="S2285" t="str">
        <f t="shared" si="215"/>
        <v>music</v>
      </c>
      <c r="T2285" t="str">
        <f t="shared" si="212"/>
        <v>rock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 s="3">
        <v>6000</v>
      </c>
      <c r="E2286" s="3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3"/>
        <v>1.0622116666666668</v>
      </c>
      <c r="P2286" s="3">
        <f t="shared" si="210"/>
        <v>108.02152542372882</v>
      </c>
      <c r="Q2286" s="28">
        <f t="shared" si="214"/>
        <v>40585.588483796295</v>
      </c>
      <c r="R2286" s="28">
        <f t="shared" si="211"/>
        <v>40613.958333333328</v>
      </c>
      <c r="S2286" t="str">
        <f t="shared" si="215"/>
        <v>music</v>
      </c>
      <c r="T2286" t="str">
        <f t="shared" si="212"/>
        <v>rock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 s="3">
        <v>3000</v>
      </c>
      <c r="E2287" s="3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3"/>
        <v>1.2136666666666667</v>
      </c>
      <c r="P2287" s="3">
        <f t="shared" si="210"/>
        <v>46.088607594936711</v>
      </c>
      <c r="Q2287" s="28">
        <f t="shared" si="214"/>
        <v>41058.977349537032</v>
      </c>
      <c r="R2287" s="28">
        <f t="shared" si="211"/>
        <v>41088.977349537039</v>
      </c>
      <c r="S2287" t="str">
        <f t="shared" si="215"/>
        <v>music</v>
      </c>
      <c r="T2287" t="str">
        <f t="shared" si="212"/>
        <v>rock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 s="3">
        <v>1500</v>
      </c>
      <c r="E2288" s="3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3"/>
        <v>1.0006666666666666</v>
      </c>
      <c r="P2288" s="3">
        <f t="shared" si="210"/>
        <v>107.21428571428571</v>
      </c>
      <c r="Q2288" s="28">
        <f t="shared" si="214"/>
        <v>41494.755254629628</v>
      </c>
      <c r="R2288" s="28">
        <f t="shared" si="211"/>
        <v>41522.957638888889</v>
      </c>
      <c r="S2288" t="str">
        <f t="shared" si="215"/>
        <v>music</v>
      </c>
      <c r="T2288" t="str">
        <f t="shared" si="212"/>
        <v>rock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 s="3">
        <v>4500</v>
      </c>
      <c r="E2289" s="3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3"/>
        <v>1.1997755555555556</v>
      </c>
      <c r="P2289" s="3">
        <f t="shared" si="210"/>
        <v>50.9338679245283</v>
      </c>
      <c r="Q2289" s="28">
        <f t="shared" si="214"/>
        <v>41792.459027777775</v>
      </c>
      <c r="R2289" s="28">
        <f t="shared" si="211"/>
        <v>41813.459027777775</v>
      </c>
      <c r="S2289" t="str">
        <f t="shared" si="215"/>
        <v>music</v>
      </c>
      <c r="T2289" t="str">
        <f t="shared" si="212"/>
        <v>rock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 s="3">
        <v>1000</v>
      </c>
      <c r="E2290" s="3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3"/>
        <v>1.0009999999999999</v>
      </c>
      <c r="P2290" s="3">
        <f t="shared" si="210"/>
        <v>40.04</v>
      </c>
      <c r="Q2290" s="28">
        <f t="shared" si="214"/>
        <v>41067.619085648148</v>
      </c>
      <c r="R2290" s="28">
        <f t="shared" si="211"/>
        <v>41086.541666666664</v>
      </c>
      <c r="S2290" t="str">
        <f t="shared" si="215"/>
        <v>music</v>
      </c>
      <c r="T2290" t="str">
        <f t="shared" si="212"/>
        <v>rock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 s="3">
        <v>1500</v>
      </c>
      <c r="E2291" s="3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3"/>
        <v>1.0740000000000001</v>
      </c>
      <c r="P2291" s="3">
        <f t="shared" si="210"/>
        <v>64.44</v>
      </c>
      <c r="Q2291" s="28">
        <f t="shared" si="214"/>
        <v>41571.790046296293</v>
      </c>
      <c r="R2291" s="28">
        <f t="shared" si="211"/>
        <v>41614.765277777777</v>
      </c>
      <c r="S2291" t="str">
        <f t="shared" si="215"/>
        <v>music</v>
      </c>
      <c r="T2291" t="str">
        <f t="shared" si="212"/>
        <v>rock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 s="3">
        <v>1500</v>
      </c>
      <c r="E2292" s="3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3"/>
        <v>1.0406666666666666</v>
      </c>
      <c r="P2292" s="3">
        <f t="shared" si="210"/>
        <v>53.827586206896555</v>
      </c>
      <c r="Q2292" s="28">
        <f t="shared" si="214"/>
        <v>40070.045486111107</v>
      </c>
      <c r="R2292" s="28">
        <f t="shared" si="211"/>
        <v>40148.5</v>
      </c>
      <c r="S2292" t="str">
        <f t="shared" si="215"/>
        <v>music</v>
      </c>
      <c r="T2292" t="str">
        <f t="shared" si="212"/>
        <v>rock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 s="3">
        <v>2500</v>
      </c>
      <c r="E2293" s="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3"/>
        <v>1.728</v>
      </c>
      <c r="P2293" s="3">
        <f t="shared" si="210"/>
        <v>100.46511627906976</v>
      </c>
      <c r="Q2293" s="28">
        <f t="shared" si="214"/>
        <v>40987.768726851849</v>
      </c>
      <c r="R2293" s="28">
        <f t="shared" si="211"/>
        <v>41021.958333333328</v>
      </c>
      <c r="S2293" t="str">
        <f t="shared" si="215"/>
        <v>music</v>
      </c>
      <c r="T2293" t="str">
        <f t="shared" si="212"/>
        <v>rock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 s="3">
        <v>2000</v>
      </c>
      <c r="E2294" s="3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3"/>
        <v>1.072505</v>
      </c>
      <c r="P2294" s="3">
        <f t="shared" si="210"/>
        <v>46.630652173913049</v>
      </c>
      <c r="Q2294" s="28">
        <f t="shared" si="214"/>
        <v>40987.489305555551</v>
      </c>
      <c r="R2294" s="28">
        <f t="shared" si="211"/>
        <v>41017.489305555551</v>
      </c>
      <c r="S2294" t="str">
        <f t="shared" si="215"/>
        <v>music</v>
      </c>
      <c r="T2294" t="str">
        <f t="shared" si="212"/>
        <v>rock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 s="3">
        <v>850</v>
      </c>
      <c r="E2295" s="3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3"/>
        <v>1.0823529411764705</v>
      </c>
      <c r="P2295" s="3">
        <f t="shared" si="210"/>
        <v>34.074074074074076</v>
      </c>
      <c r="Q2295" s="28">
        <f t="shared" si="214"/>
        <v>41151.499988425923</v>
      </c>
      <c r="R2295" s="28">
        <f t="shared" si="211"/>
        <v>41176.957638888889</v>
      </c>
      <c r="S2295" t="str">
        <f t="shared" si="215"/>
        <v>music</v>
      </c>
      <c r="T2295" t="str">
        <f t="shared" si="212"/>
        <v>rock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 s="3">
        <v>5000</v>
      </c>
      <c r="E2296" s="3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3"/>
        <v>1.4608079999999999</v>
      </c>
      <c r="P2296" s="3">
        <f t="shared" si="210"/>
        <v>65.214642857142863</v>
      </c>
      <c r="Q2296" s="28">
        <f t="shared" si="214"/>
        <v>41264.514814814815</v>
      </c>
      <c r="R2296" s="28">
        <f t="shared" si="211"/>
        <v>41294.514814814815</v>
      </c>
      <c r="S2296" t="str">
        <f t="shared" si="215"/>
        <v>music</v>
      </c>
      <c r="T2296" t="str">
        <f t="shared" si="212"/>
        <v>rock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 s="3">
        <v>1200</v>
      </c>
      <c r="E2297" s="3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3"/>
        <v>1.2524999999999999</v>
      </c>
      <c r="P2297" s="3">
        <f t="shared" si="210"/>
        <v>44.205882352941174</v>
      </c>
      <c r="Q2297" s="28">
        <f t="shared" si="214"/>
        <v>41270.746018518512</v>
      </c>
      <c r="R2297" s="28">
        <f t="shared" si="211"/>
        <v>41300.746018518512</v>
      </c>
      <c r="S2297" t="str">
        <f t="shared" si="215"/>
        <v>music</v>
      </c>
      <c r="T2297" t="str">
        <f t="shared" si="212"/>
        <v>rock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 s="3">
        <v>7000</v>
      </c>
      <c r="E2298" s="3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3"/>
        <v>1.4907142857142857</v>
      </c>
      <c r="P2298" s="3">
        <f t="shared" si="210"/>
        <v>71.965517241379317</v>
      </c>
      <c r="Q2298" s="28">
        <f t="shared" si="214"/>
        <v>40927.52344907407</v>
      </c>
      <c r="R2298" s="28">
        <f t="shared" si="211"/>
        <v>40962.52344907407</v>
      </c>
      <c r="S2298" t="str">
        <f t="shared" si="215"/>
        <v>music</v>
      </c>
      <c r="T2298" t="str">
        <f t="shared" si="212"/>
        <v>rock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 s="3">
        <v>1000</v>
      </c>
      <c r="E2299" s="3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3"/>
        <v>1.006</v>
      </c>
      <c r="P2299" s="3">
        <f t="shared" si="210"/>
        <v>52.94736842105263</v>
      </c>
      <c r="Q2299" s="28">
        <f t="shared" si="214"/>
        <v>40947.83390046296</v>
      </c>
      <c r="R2299" s="28">
        <f t="shared" si="211"/>
        <v>40981.957638888889</v>
      </c>
      <c r="S2299" t="str">
        <f t="shared" si="215"/>
        <v>music</v>
      </c>
      <c r="T2299" t="str">
        <f t="shared" si="212"/>
        <v>rock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 s="3">
        <v>30000</v>
      </c>
      <c r="E2300" s="3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3"/>
        <v>1.0507333333333333</v>
      </c>
      <c r="P2300" s="3">
        <f t="shared" si="210"/>
        <v>109.45138888888889</v>
      </c>
      <c r="Q2300" s="28">
        <f t="shared" si="214"/>
        <v>41694.632326388884</v>
      </c>
      <c r="R2300" s="28">
        <f t="shared" si="211"/>
        <v>41724.59065972222</v>
      </c>
      <c r="S2300" t="str">
        <f t="shared" si="215"/>
        <v>music</v>
      </c>
      <c r="T2300" t="str">
        <f t="shared" si="212"/>
        <v>rock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 s="3">
        <v>300</v>
      </c>
      <c r="E2301" s="3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3"/>
        <v>3.5016666666666665</v>
      </c>
      <c r="P2301" s="3">
        <f t="shared" si="210"/>
        <v>75.035714285714292</v>
      </c>
      <c r="Q2301" s="28">
        <f t="shared" si="214"/>
        <v>40564.824178240735</v>
      </c>
      <c r="R2301" s="28">
        <f t="shared" si="211"/>
        <v>40579.824178240735</v>
      </c>
      <c r="S2301" t="str">
        <f t="shared" si="215"/>
        <v>music</v>
      </c>
      <c r="T2301" t="str">
        <f t="shared" si="212"/>
        <v>rock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 s="3">
        <v>800</v>
      </c>
      <c r="E2302" s="3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3"/>
        <v>1.0125</v>
      </c>
      <c r="P2302" s="3">
        <f t="shared" si="210"/>
        <v>115.71428571428571</v>
      </c>
      <c r="Q2302" s="28">
        <f t="shared" si="214"/>
        <v>41074.518703703703</v>
      </c>
      <c r="R2302" s="28">
        <f t="shared" si="211"/>
        <v>41088.518703703703</v>
      </c>
      <c r="S2302" t="str">
        <f t="shared" si="215"/>
        <v>music</v>
      </c>
      <c r="T2302" t="str">
        <f t="shared" si="212"/>
        <v>rock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 s="3">
        <v>5000</v>
      </c>
      <c r="E2303" s="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3"/>
        <v>1.336044</v>
      </c>
      <c r="P2303" s="3">
        <f t="shared" si="210"/>
        <v>31.659810426540286</v>
      </c>
      <c r="Q2303" s="28">
        <f t="shared" si="214"/>
        <v>41415.938611111109</v>
      </c>
      <c r="R2303" s="28">
        <f t="shared" si="211"/>
        <v>41445.938611111109</v>
      </c>
      <c r="S2303" t="str">
        <f t="shared" si="215"/>
        <v>music</v>
      </c>
      <c r="T2303" t="str">
        <f t="shared" si="212"/>
        <v>indie rock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 s="3">
        <v>2300</v>
      </c>
      <c r="E2304" s="3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3"/>
        <v>1.7065217391304348</v>
      </c>
      <c r="P2304" s="3">
        <f t="shared" si="210"/>
        <v>46.176470588235297</v>
      </c>
      <c r="Q2304" s="28">
        <f t="shared" si="214"/>
        <v>41605.660115740735</v>
      </c>
      <c r="R2304" s="28">
        <f t="shared" si="211"/>
        <v>41639.083333333328</v>
      </c>
      <c r="S2304" t="str">
        <f t="shared" si="215"/>
        <v>music</v>
      </c>
      <c r="T2304" t="str">
        <f t="shared" si="212"/>
        <v>indie rock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 s="3">
        <v>6450</v>
      </c>
      <c r="E2305" s="3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3"/>
        <v>1.0935829457364341</v>
      </c>
      <c r="P2305" s="3">
        <f t="shared" si="210"/>
        <v>68.481650485436887</v>
      </c>
      <c r="Q2305" s="28">
        <f t="shared" si="214"/>
        <v>40849.902731481481</v>
      </c>
      <c r="R2305" s="28">
        <f t="shared" si="211"/>
        <v>40889.944398148145</v>
      </c>
      <c r="S2305" t="str">
        <f t="shared" si="215"/>
        <v>music</v>
      </c>
      <c r="T2305" t="str">
        <f t="shared" si="212"/>
        <v>indie rock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 s="3">
        <v>6000</v>
      </c>
      <c r="E2306" s="3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3"/>
        <v>1.0070033333333335</v>
      </c>
      <c r="P2306" s="3">
        <f t="shared" si="210"/>
        <v>53.469203539823013</v>
      </c>
      <c r="Q2306" s="28">
        <f t="shared" si="214"/>
        <v>40502.607534722221</v>
      </c>
      <c r="R2306" s="28">
        <f t="shared" si="211"/>
        <v>40543.999305555553</v>
      </c>
      <c r="S2306" t="str">
        <f t="shared" si="215"/>
        <v>music</v>
      </c>
      <c r="T2306" t="str">
        <f t="shared" si="212"/>
        <v>indie rock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 s="3">
        <v>18000</v>
      </c>
      <c r="E2307" s="3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213"/>
        <v>1.0122777777777778</v>
      </c>
      <c r="P2307" s="3">
        <f t="shared" ref="P2307:P2370" si="216">IFERROR(E2307/L2307,0)</f>
        <v>109.10778443113773</v>
      </c>
      <c r="Q2307" s="28">
        <f t="shared" si="214"/>
        <v>41834.486944444441</v>
      </c>
      <c r="R2307" s="28">
        <f t="shared" ref="R2307:R2370" si="217">(I2307/86400)+25569+(-5/24)</f>
        <v>41859.541666666664</v>
      </c>
      <c r="S2307" t="str">
        <f t="shared" si="215"/>
        <v>music</v>
      </c>
      <c r="T2307" t="str">
        <f t="shared" ref="T2307:T2370" si="218">RIGHT(N2307,LEN(N2307)-FIND("/",N2307))</f>
        <v>indie rock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 s="3">
        <v>3500</v>
      </c>
      <c r="E2308" s="3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ref="O2308:O2371" si="219">E2308/D2308</f>
        <v>1.0675857142857144</v>
      </c>
      <c r="P2308" s="3">
        <f t="shared" si="216"/>
        <v>51.185616438356163</v>
      </c>
      <c r="Q2308" s="28">
        <f t="shared" ref="Q2308:Q2371" si="220">(((J2308/60)/60)/24)+DATE(1970,1,1)+(-5/24)</f>
        <v>40947.959826388884</v>
      </c>
      <c r="R2308" s="28">
        <f t="shared" si="217"/>
        <v>40977.959826388884</v>
      </c>
      <c r="S2308" t="str">
        <f t="shared" ref="S2308:S2371" si="221">LEFT(N:N,FIND("/",N2308)-1)</f>
        <v>music</v>
      </c>
      <c r="T2308" t="str">
        <f t="shared" si="218"/>
        <v>indie rock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 s="3">
        <v>1964.47</v>
      </c>
      <c r="E2309" s="3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9"/>
        <v>1.0665777537961894</v>
      </c>
      <c r="P2309" s="3">
        <f t="shared" si="216"/>
        <v>27.936800000000002</v>
      </c>
      <c r="Q2309" s="28">
        <f t="shared" si="220"/>
        <v>41004.594131944439</v>
      </c>
      <c r="R2309" s="28">
        <f t="shared" si="217"/>
        <v>41034.59407407407</v>
      </c>
      <c r="S2309" t="str">
        <f t="shared" si="221"/>
        <v>music</v>
      </c>
      <c r="T2309" t="str">
        <f t="shared" si="218"/>
        <v>indie rock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 s="3">
        <v>50000</v>
      </c>
      <c r="E2310" s="3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9"/>
        <v>1.0130622</v>
      </c>
      <c r="P2310" s="3">
        <f t="shared" si="216"/>
        <v>82.496921824104234</v>
      </c>
      <c r="Q2310" s="28">
        <f t="shared" si="220"/>
        <v>41851.754583333335</v>
      </c>
      <c r="R2310" s="28">
        <f t="shared" si="217"/>
        <v>41879.833333333328</v>
      </c>
      <c r="S2310" t="str">
        <f t="shared" si="221"/>
        <v>music</v>
      </c>
      <c r="T2310" t="str">
        <f t="shared" si="218"/>
        <v>indie rock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 s="3">
        <v>6000</v>
      </c>
      <c r="E2311" s="3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9"/>
        <v>1.0667450000000001</v>
      </c>
      <c r="P2311" s="3">
        <f t="shared" si="216"/>
        <v>59.817476635514019</v>
      </c>
      <c r="Q2311" s="28">
        <f t="shared" si="220"/>
        <v>41307.779363425921</v>
      </c>
      <c r="R2311" s="28">
        <f t="shared" si="217"/>
        <v>41342.779363425921</v>
      </c>
      <c r="S2311" t="str">
        <f t="shared" si="221"/>
        <v>music</v>
      </c>
      <c r="T2311" t="str">
        <f t="shared" si="218"/>
        <v>indie rock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 s="3">
        <v>18500</v>
      </c>
      <c r="E2312" s="3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9"/>
        <v>4.288397837837838</v>
      </c>
      <c r="P2312" s="3">
        <f t="shared" si="216"/>
        <v>64.816470588235291</v>
      </c>
      <c r="Q2312" s="28">
        <f t="shared" si="220"/>
        <v>41324.585821759254</v>
      </c>
      <c r="R2312" s="28">
        <f t="shared" si="217"/>
        <v>41354.54415509259</v>
      </c>
      <c r="S2312" t="str">
        <f t="shared" si="221"/>
        <v>music</v>
      </c>
      <c r="T2312" t="str">
        <f t="shared" si="218"/>
        <v>indie rock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 s="3">
        <v>9000</v>
      </c>
      <c r="E2313" s="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9"/>
        <v>1.0411111111111111</v>
      </c>
      <c r="P2313" s="3">
        <f t="shared" si="216"/>
        <v>90.09615384615384</v>
      </c>
      <c r="Q2313" s="28">
        <f t="shared" si="220"/>
        <v>41735.796168981477</v>
      </c>
      <c r="R2313" s="28">
        <f t="shared" si="217"/>
        <v>41765.796168981477</v>
      </c>
      <c r="S2313" t="str">
        <f t="shared" si="221"/>
        <v>music</v>
      </c>
      <c r="T2313" t="str">
        <f t="shared" si="218"/>
        <v>indie rock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 s="3">
        <v>3000</v>
      </c>
      <c r="E2314" s="3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9"/>
        <v>1.0786666666666667</v>
      </c>
      <c r="P2314" s="3">
        <f t="shared" si="216"/>
        <v>40.962025316455694</v>
      </c>
      <c r="Q2314" s="28">
        <f t="shared" si="220"/>
        <v>41716.424513888887</v>
      </c>
      <c r="R2314" s="28">
        <f t="shared" si="217"/>
        <v>41747.75</v>
      </c>
      <c r="S2314" t="str">
        <f t="shared" si="221"/>
        <v>music</v>
      </c>
      <c r="T2314" t="str">
        <f t="shared" si="218"/>
        <v>indie rock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 s="3">
        <v>5000</v>
      </c>
      <c r="E2315" s="3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9"/>
        <v>1.7584040000000001</v>
      </c>
      <c r="P2315" s="3">
        <f t="shared" si="216"/>
        <v>56.000127388535034</v>
      </c>
      <c r="Q2315" s="28">
        <f t="shared" si="220"/>
        <v>41002.750300925924</v>
      </c>
      <c r="R2315" s="28">
        <f t="shared" si="217"/>
        <v>41032.750300925924</v>
      </c>
      <c r="S2315" t="str">
        <f t="shared" si="221"/>
        <v>music</v>
      </c>
      <c r="T2315" t="str">
        <f t="shared" si="218"/>
        <v>indie rock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 s="3">
        <v>1200</v>
      </c>
      <c r="E2316" s="3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9"/>
        <v>1.5697000000000001</v>
      </c>
      <c r="P2316" s="3">
        <f t="shared" si="216"/>
        <v>37.672800000000002</v>
      </c>
      <c r="Q2316" s="28">
        <f t="shared" si="220"/>
        <v>41037.343252314815</v>
      </c>
      <c r="R2316" s="28">
        <f t="shared" si="217"/>
        <v>41067.343252314815</v>
      </c>
      <c r="S2316" t="str">
        <f t="shared" si="221"/>
        <v>music</v>
      </c>
      <c r="T2316" t="str">
        <f t="shared" si="218"/>
        <v>indie rock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 s="3">
        <v>2500</v>
      </c>
      <c r="E2317" s="3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9"/>
        <v>1.026</v>
      </c>
      <c r="P2317" s="3">
        <f t="shared" si="216"/>
        <v>40.078125</v>
      </c>
      <c r="Q2317" s="28">
        <f t="shared" si="220"/>
        <v>41004.517858796295</v>
      </c>
      <c r="R2317" s="28">
        <f t="shared" si="217"/>
        <v>41034.517858796295</v>
      </c>
      <c r="S2317" t="str">
        <f t="shared" si="221"/>
        <v>music</v>
      </c>
      <c r="T2317" t="str">
        <f t="shared" si="218"/>
        <v>indie rock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 s="3">
        <v>15000</v>
      </c>
      <c r="E2318" s="3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9"/>
        <v>1.0404266666666666</v>
      </c>
      <c r="P2318" s="3">
        <f t="shared" si="216"/>
        <v>78.031999999999996</v>
      </c>
      <c r="Q2318" s="28">
        <f t="shared" si="220"/>
        <v>40079.516782407409</v>
      </c>
      <c r="R2318" s="28">
        <f t="shared" si="217"/>
        <v>40156.558333333327</v>
      </c>
      <c r="S2318" t="str">
        <f t="shared" si="221"/>
        <v>music</v>
      </c>
      <c r="T2318" t="str">
        <f t="shared" si="218"/>
        <v>indie rock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 s="3">
        <v>400</v>
      </c>
      <c r="E2319" s="3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9"/>
        <v>1.04</v>
      </c>
      <c r="P2319" s="3">
        <f t="shared" si="216"/>
        <v>18.90909090909091</v>
      </c>
      <c r="Q2319" s="28">
        <f t="shared" si="220"/>
        <v>40192.33390046296</v>
      </c>
      <c r="R2319" s="28">
        <f t="shared" si="217"/>
        <v>40224</v>
      </c>
      <c r="S2319" t="str">
        <f t="shared" si="221"/>
        <v>music</v>
      </c>
      <c r="T2319" t="str">
        <f t="shared" si="218"/>
        <v>indie rock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 s="3">
        <v>5000</v>
      </c>
      <c r="E2320" s="3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9"/>
        <v>1.2105999999999999</v>
      </c>
      <c r="P2320" s="3">
        <f t="shared" si="216"/>
        <v>37.134969325153371</v>
      </c>
      <c r="Q2320" s="28">
        <f t="shared" si="220"/>
        <v>40050.435347222221</v>
      </c>
      <c r="R2320" s="28">
        <f t="shared" si="217"/>
        <v>40081.957638888889</v>
      </c>
      <c r="S2320" t="str">
        <f t="shared" si="221"/>
        <v>music</v>
      </c>
      <c r="T2320" t="str">
        <f t="shared" si="218"/>
        <v>indie rock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 s="3">
        <v>3000</v>
      </c>
      <c r="E2321" s="3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9"/>
        <v>1.077</v>
      </c>
      <c r="P2321" s="3">
        <f t="shared" si="216"/>
        <v>41.961038961038959</v>
      </c>
      <c r="Q2321" s="28">
        <f t="shared" si="220"/>
        <v>41592.873668981476</v>
      </c>
      <c r="R2321" s="28">
        <f t="shared" si="217"/>
        <v>41622.873668981476</v>
      </c>
      <c r="S2321" t="str">
        <f t="shared" si="221"/>
        <v>music</v>
      </c>
      <c r="T2321" t="str">
        <f t="shared" si="218"/>
        <v>indie rock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 s="3">
        <v>5000</v>
      </c>
      <c r="E2322" s="3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9"/>
        <v>1.0866</v>
      </c>
      <c r="P2322" s="3">
        <f t="shared" si="216"/>
        <v>61.044943820224717</v>
      </c>
      <c r="Q2322" s="28">
        <f t="shared" si="220"/>
        <v>41696.608796296292</v>
      </c>
      <c r="R2322" s="28">
        <f t="shared" si="217"/>
        <v>41731.567129629628</v>
      </c>
      <c r="S2322" t="str">
        <f t="shared" si="221"/>
        <v>music</v>
      </c>
      <c r="T2322" t="str">
        <f t="shared" si="218"/>
        <v>indie rock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 s="3">
        <v>10557</v>
      </c>
      <c r="E2323" s="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9"/>
        <v>0.39120962394619685</v>
      </c>
      <c r="P2323" s="3">
        <f t="shared" si="216"/>
        <v>64.53125</v>
      </c>
      <c r="Q2323" s="28">
        <f t="shared" si="220"/>
        <v>42799.052094907405</v>
      </c>
      <c r="R2323" s="28">
        <f t="shared" si="217"/>
        <v>42829.010428240734</v>
      </c>
      <c r="S2323" t="str">
        <f t="shared" si="221"/>
        <v>food</v>
      </c>
      <c r="T2323" t="str">
        <f t="shared" si="218"/>
        <v>small batch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 s="3">
        <v>2700</v>
      </c>
      <c r="E2324" s="3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9"/>
        <v>3.1481481481481478E-2</v>
      </c>
      <c r="P2324" s="3">
        <f t="shared" si="216"/>
        <v>21.25</v>
      </c>
      <c r="Q2324" s="28">
        <f t="shared" si="220"/>
        <v>42804.687141203707</v>
      </c>
      <c r="R2324" s="28">
        <f t="shared" si="217"/>
        <v>42834.645474537036</v>
      </c>
      <c r="S2324" t="str">
        <f t="shared" si="221"/>
        <v>food</v>
      </c>
      <c r="T2324" t="str">
        <f t="shared" si="218"/>
        <v>small batch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 s="3">
        <v>250</v>
      </c>
      <c r="E2325" s="3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9"/>
        <v>0.48</v>
      </c>
      <c r="P2325" s="3">
        <f t="shared" si="216"/>
        <v>30</v>
      </c>
      <c r="Q2325" s="28">
        <f t="shared" si="220"/>
        <v>42807.54684027777</v>
      </c>
      <c r="R2325" s="28">
        <f t="shared" si="217"/>
        <v>42814.546840277777</v>
      </c>
      <c r="S2325" t="str">
        <f t="shared" si="221"/>
        <v>food</v>
      </c>
      <c r="T2325" t="str">
        <f t="shared" si="218"/>
        <v>small batch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 s="3">
        <v>7500</v>
      </c>
      <c r="E2326" s="3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9"/>
        <v>0.20733333333333334</v>
      </c>
      <c r="P2326" s="3">
        <f t="shared" si="216"/>
        <v>25.491803278688526</v>
      </c>
      <c r="Q2326" s="28">
        <f t="shared" si="220"/>
        <v>42790.67690972222</v>
      </c>
      <c r="R2326" s="28">
        <f t="shared" si="217"/>
        <v>42820.635243055549</v>
      </c>
      <c r="S2326" t="str">
        <f t="shared" si="221"/>
        <v>food</v>
      </c>
      <c r="T2326" t="str">
        <f t="shared" si="218"/>
        <v>small batch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 s="3">
        <v>1000</v>
      </c>
      <c r="E2327" s="3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9"/>
        <v>0.08</v>
      </c>
      <c r="P2327" s="3">
        <f t="shared" si="216"/>
        <v>11.428571428571429</v>
      </c>
      <c r="Q2327" s="28">
        <f t="shared" si="220"/>
        <v>42793.814016203702</v>
      </c>
      <c r="R2327" s="28">
        <f t="shared" si="217"/>
        <v>42823.772349537037</v>
      </c>
      <c r="S2327" t="str">
        <f t="shared" si="221"/>
        <v>food</v>
      </c>
      <c r="T2327" t="str">
        <f t="shared" si="218"/>
        <v>small batch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 s="3">
        <v>15000</v>
      </c>
      <c r="E2328" s="3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9"/>
        <v>7.1999999999999998E-3</v>
      </c>
      <c r="P2328" s="3">
        <f t="shared" si="216"/>
        <v>108</v>
      </c>
      <c r="Q2328" s="28">
        <f t="shared" si="220"/>
        <v>42803.825787037036</v>
      </c>
      <c r="R2328" s="28">
        <f t="shared" si="217"/>
        <v>42855.499999999993</v>
      </c>
      <c r="S2328" t="str">
        <f t="shared" si="221"/>
        <v>food</v>
      </c>
      <c r="T2328" t="str">
        <f t="shared" si="218"/>
        <v>small batch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 s="3">
        <v>35000</v>
      </c>
      <c r="E2329" s="3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9"/>
        <v>5.2609431428571432</v>
      </c>
      <c r="P2329" s="3">
        <f t="shared" si="216"/>
        <v>54.883162444113267</v>
      </c>
      <c r="Q2329" s="28">
        <f t="shared" si="220"/>
        <v>41842.708796296298</v>
      </c>
      <c r="R2329" s="28">
        <f t="shared" si="217"/>
        <v>41877.708796296291</v>
      </c>
      <c r="S2329" t="str">
        <f t="shared" si="221"/>
        <v>food</v>
      </c>
      <c r="T2329" t="str">
        <f t="shared" si="218"/>
        <v>small batch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 s="3">
        <v>10000</v>
      </c>
      <c r="E2330" s="3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9"/>
        <v>2.5445000000000002</v>
      </c>
      <c r="P2330" s="3">
        <f t="shared" si="216"/>
        <v>47.383612662942269</v>
      </c>
      <c r="Q2330" s="28">
        <f t="shared" si="220"/>
        <v>42139.573344907411</v>
      </c>
      <c r="R2330" s="28">
        <f t="shared" si="217"/>
        <v>42169.573344907403</v>
      </c>
      <c r="S2330" t="str">
        <f t="shared" si="221"/>
        <v>food</v>
      </c>
      <c r="T2330" t="str">
        <f t="shared" si="218"/>
        <v>small batch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 s="3">
        <v>25000</v>
      </c>
      <c r="E2331" s="3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9"/>
        <v>1.0591999999999999</v>
      </c>
      <c r="P2331" s="3">
        <f t="shared" si="216"/>
        <v>211.84</v>
      </c>
      <c r="Q2331" s="28">
        <f t="shared" si="220"/>
        <v>41807.416041666664</v>
      </c>
      <c r="R2331" s="28">
        <f t="shared" si="217"/>
        <v>41837.416041666664</v>
      </c>
      <c r="S2331" t="str">
        <f t="shared" si="221"/>
        <v>food</v>
      </c>
      <c r="T2331" t="str">
        <f t="shared" si="218"/>
        <v>small batch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 s="3">
        <v>35000</v>
      </c>
      <c r="E2332" s="3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9"/>
        <v>1.0242285714285715</v>
      </c>
      <c r="P2332" s="3">
        <f t="shared" si="216"/>
        <v>219.92638036809817</v>
      </c>
      <c r="Q2332" s="28">
        <f t="shared" si="220"/>
        <v>42332.691469907404</v>
      </c>
      <c r="R2332" s="28">
        <f t="shared" si="217"/>
        <v>42362.791666666664</v>
      </c>
      <c r="S2332" t="str">
        <f t="shared" si="221"/>
        <v>food</v>
      </c>
      <c r="T2332" t="str">
        <f t="shared" si="218"/>
        <v>small batch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 s="3">
        <v>8000</v>
      </c>
      <c r="E2333" s="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9"/>
        <v>1.4431375</v>
      </c>
      <c r="P2333" s="3">
        <f t="shared" si="216"/>
        <v>40.795406360424032</v>
      </c>
      <c r="Q2333" s="28">
        <f t="shared" si="220"/>
        <v>41838.797337962962</v>
      </c>
      <c r="R2333" s="28">
        <f t="shared" si="217"/>
        <v>41868.797337962962</v>
      </c>
      <c r="S2333" t="str">
        <f t="shared" si="221"/>
        <v>food</v>
      </c>
      <c r="T2333" t="str">
        <f t="shared" si="218"/>
        <v>small batch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 s="3">
        <v>25000</v>
      </c>
      <c r="E2334" s="3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9"/>
        <v>1.06308</v>
      </c>
      <c r="P2334" s="3">
        <f t="shared" si="216"/>
        <v>75.502840909090907</v>
      </c>
      <c r="Q2334" s="28">
        <f t="shared" si="220"/>
        <v>42011.419803240737</v>
      </c>
      <c r="R2334" s="28">
        <f t="shared" si="217"/>
        <v>42041.419803240737</v>
      </c>
      <c r="S2334" t="str">
        <f t="shared" si="221"/>
        <v>food</v>
      </c>
      <c r="T2334" t="str">
        <f t="shared" si="218"/>
        <v>small batch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 s="3">
        <v>600</v>
      </c>
      <c r="E2335" s="3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9"/>
        <v>2.1216666666666666</v>
      </c>
      <c r="P2335" s="3">
        <f t="shared" si="216"/>
        <v>13.542553191489361</v>
      </c>
      <c r="Q2335" s="28">
        <f t="shared" si="220"/>
        <v>41767.442013888889</v>
      </c>
      <c r="R2335" s="28">
        <f t="shared" si="217"/>
        <v>41788.534722222219</v>
      </c>
      <c r="S2335" t="str">
        <f t="shared" si="221"/>
        <v>food</v>
      </c>
      <c r="T2335" t="str">
        <f t="shared" si="218"/>
        <v>small batch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 s="3">
        <v>4000</v>
      </c>
      <c r="E2336" s="3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9"/>
        <v>1.0195000000000001</v>
      </c>
      <c r="P2336" s="3">
        <f t="shared" si="216"/>
        <v>60.865671641791046</v>
      </c>
      <c r="Q2336" s="28">
        <f t="shared" si="220"/>
        <v>41918.461782407401</v>
      </c>
      <c r="R2336" s="28">
        <f t="shared" si="217"/>
        <v>41948.523611111108</v>
      </c>
      <c r="S2336" t="str">
        <f t="shared" si="221"/>
        <v>food</v>
      </c>
      <c r="T2336" t="str">
        <f t="shared" si="218"/>
        <v>small batch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 s="3">
        <v>25000</v>
      </c>
      <c r="E2337" s="3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9"/>
        <v>1.0227200000000001</v>
      </c>
      <c r="P2337" s="3">
        <f t="shared" si="216"/>
        <v>115.69230769230769</v>
      </c>
      <c r="Q2337" s="28">
        <f t="shared" si="220"/>
        <v>41771.363923611112</v>
      </c>
      <c r="R2337" s="28">
        <f t="shared" si="217"/>
        <v>41801.363923611112</v>
      </c>
      <c r="S2337" t="str">
        <f t="shared" si="221"/>
        <v>food</v>
      </c>
      <c r="T2337" t="str">
        <f t="shared" si="218"/>
        <v>small batch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 s="3">
        <v>20000</v>
      </c>
      <c r="E2338" s="3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9"/>
        <v>5.2073254999999996</v>
      </c>
      <c r="P2338" s="3">
        <f t="shared" si="216"/>
        <v>48.104623556581984</v>
      </c>
      <c r="Q2338" s="28">
        <f t="shared" si="220"/>
        <v>41666.716377314813</v>
      </c>
      <c r="R2338" s="28">
        <f t="shared" si="217"/>
        <v>41706.716377314813</v>
      </c>
      <c r="S2338" t="str">
        <f t="shared" si="221"/>
        <v>food</v>
      </c>
      <c r="T2338" t="str">
        <f t="shared" si="218"/>
        <v>small batch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 s="3">
        <v>12000</v>
      </c>
      <c r="E2339" s="3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9"/>
        <v>1.1065833333333333</v>
      </c>
      <c r="P2339" s="3">
        <f t="shared" si="216"/>
        <v>74.184357541899445</v>
      </c>
      <c r="Q2339" s="28">
        <f t="shared" si="220"/>
        <v>41786.432210648149</v>
      </c>
      <c r="R2339" s="28">
        <f t="shared" si="217"/>
        <v>41816.432210648149</v>
      </c>
      <c r="S2339" t="str">
        <f t="shared" si="221"/>
        <v>food</v>
      </c>
      <c r="T2339" t="str">
        <f t="shared" si="218"/>
        <v>small batch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 s="3">
        <v>15000</v>
      </c>
      <c r="E2340" s="3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9"/>
        <v>1.0114333333333334</v>
      </c>
      <c r="P2340" s="3">
        <f t="shared" si="216"/>
        <v>123.34552845528455</v>
      </c>
      <c r="Q2340" s="28">
        <f t="shared" si="220"/>
        <v>41789.688472222217</v>
      </c>
      <c r="R2340" s="28">
        <f t="shared" si="217"/>
        <v>41819.688472222224</v>
      </c>
      <c r="S2340" t="str">
        <f t="shared" si="221"/>
        <v>food</v>
      </c>
      <c r="T2340" t="str">
        <f t="shared" si="218"/>
        <v>small batch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 s="3">
        <v>25000</v>
      </c>
      <c r="E2341" s="3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9"/>
        <v>2.9420799999999998</v>
      </c>
      <c r="P2341" s="3">
        <f t="shared" si="216"/>
        <v>66.623188405797094</v>
      </c>
      <c r="Q2341" s="28">
        <f t="shared" si="220"/>
        <v>42692.591539351844</v>
      </c>
      <c r="R2341" s="28">
        <f t="shared" si="217"/>
        <v>42723.124305555553</v>
      </c>
      <c r="S2341" t="str">
        <f t="shared" si="221"/>
        <v>food</v>
      </c>
      <c r="T2341" t="str">
        <f t="shared" si="218"/>
        <v>small batch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 s="3">
        <v>40000</v>
      </c>
      <c r="E2342" s="3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9"/>
        <v>1.0577749999999999</v>
      </c>
      <c r="P2342" s="3">
        <f t="shared" si="216"/>
        <v>104.99007444168734</v>
      </c>
      <c r="Q2342" s="28">
        <f t="shared" si="220"/>
        <v>42643.434467592589</v>
      </c>
      <c r="R2342" s="28">
        <f t="shared" si="217"/>
        <v>42673.434467592589</v>
      </c>
      <c r="S2342" t="str">
        <f t="shared" si="221"/>
        <v>food</v>
      </c>
      <c r="T2342" t="str">
        <f t="shared" si="218"/>
        <v>small batch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 s="3">
        <v>5000</v>
      </c>
      <c r="E2343" s="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9"/>
        <v>0</v>
      </c>
      <c r="P2343" s="3">
        <f t="shared" si="216"/>
        <v>0</v>
      </c>
      <c r="Q2343" s="28">
        <f t="shared" si="220"/>
        <v>42167.605370370373</v>
      </c>
      <c r="R2343" s="28">
        <f t="shared" si="217"/>
        <v>42197.605370370373</v>
      </c>
      <c r="S2343" t="str">
        <f t="shared" si="221"/>
        <v>technology</v>
      </c>
      <c r="T2343" t="str">
        <f t="shared" si="218"/>
        <v>web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 s="3">
        <v>5500</v>
      </c>
      <c r="E2344" s="3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9"/>
        <v>0</v>
      </c>
      <c r="P2344" s="3">
        <f t="shared" si="216"/>
        <v>0</v>
      </c>
      <c r="Q2344" s="28">
        <f t="shared" si="220"/>
        <v>41897.49386574074</v>
      </c>
      <c r="R2344" s="28">
        <f t="shared" si="217"/>
        <v>41918</v>
      </c>
      <c r="S2344" t="str">
        <f t="shared" si="221"/>
        <v>technology</v>
      </c>
      <c r="T2344" t="str">
        <f t="shared" si="218"/>
        <v>web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 s="3">
        <v>10000</v>
      </c>
      <c r="E2345" s="3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9"/>
        <v>0.03</v>
      </c>
      <c r="P2345" s="3">
        <f t="shared" si="216"/>
        <v>300</v>
      </c>
      <c r="Q2345" s="28">
        <f t="shared" si="220"/>
        <v>42327.616956018515</v>
      </c>
      <c r="R2345" s="28">
        <f t="shared" si="217"/>
        <v>42377.615972222215</v>
      </c>
      <c r="S2345" t="str">
        <f t="shared" si="221"/>
        <v>technology</v>
      </c>
      <c r="T2345" t="str">
        <f t="shared" si="218"/>
        <v>web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 s="3">
        <v>1000</v>
      </c>
      <c r="E2346" s="3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9"/>
        <v>1E-3</v>
      </c>
      <c r="P2346" s="3">
        <f t="shared" si="216"/>
        <v>1</v>
      </c>
      <c r="Q2346" s="28">
        <f t="shared" si="220"/>
        <v>42515.519317129627</v>
      </c>
      <c r="R2346" s="28">
        <f t="shared" si="217"/>
        <v>42545.519317129627</v>
      </c>
      <c r="S2346" t="str">
        <f t="shared" si="221"/>
        <v>technology</v>
      </c>
      <c r="T2346" t="str">
        <f t="shared" si="218"/>
        <v>web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 s="3">
        <v>3000</v>
      </c>
      <c r="E2347" s="3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9"/>
        <v>0</v>
      </c>
      <c r="P2347" s="3">
        <f t="shared" si="216"/>
        <v>0</v>
      </c>
      <c r="Q2347" s="28">
        <f t="shared" si="220"/>
        <v>42059.79347222222</v>
      </c>
      <c r="R2347" s="28">
        <f t="shared" si="217"/>
        <v>42094.777083333327</v>
      </c>
      <c r="S2347" t="str">
        <f t="shared" si="221"/>
        <v>technology</v>
      </c>
      <c r="T2347" t="str">
        <f t="shared" si="218"/>
        <v>web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 s="3">
        <v>60000</v>
      </c>
      <c r="E2348" s="3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9"/>
        <v>6.4999999999999997E-4</v>
      </c>
      <c r="P2348" s="3">
        <f t="shared" si="216"/>
        <v>13</v>
      </c>
      <c r="Q2348" s="28">
        <f t="shared" si="220"/>
        <v>42615.590636574074</v>
      </c>
      <c r="R2348" s="28">
        <f t="shared" si="217"/>
        <v>42660.590636574074</v>
      </c>
      <c r="S2348" t="str">
        <f t="shared" si="221"/>
        <v>technology</v>
      </c>
      <c r="T2348" t="str">
        <f t="shared" si="218"/>
        <v>web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 s="3">
        <v>1000</v>
      </c>
      <c r="E2349" s="3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9"/>
        <v>1.4999999999999999E-2</v>
      </c>
      <c r="P2349" s="3">
        <f t="shared" si="216"/>
        <v>15</v>
      </c>
      <c r="Q2349" s="28">
        <f t="shared" si="220"/>
        <v>42577.399027777778</v>
      </c>
      <c r="R2349" s="28">
        <f t="shared" si="217"/>
        <v>42607.39902777777</v>
      </c>
      <c r="S2349" t="str">
        <f t="shared" si="221"/>
        <v>technology</v>
      </c>
      <c r="T2349" t="str">
        <f t="shared" si="218"/>
        <v>web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 s="3">
        <v>70000</v>
      </c>
      <c r="E2350" s="3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9"/>
        <v>3.8571428571428572E-3</v>
      </c>
      <c r="P2350" s="3">
        <f t="shared" si="216"/>
        <v>54</v>
      </c>
      <c r="Q2350" s="28">
        <f t="shared" si="220"/>
        <v>42360.723819444444</v>
      </c>
      <c r="R2350" s="28">
        <f t="shared" si="217"/>
        <v>42420.723819444444</v>
      </c>
      <c r="S2350" t="str">
        <f t="shared" si="221"/>
        <v>technology</v>
      </c>
      <c r="T2350" t="str">
        <f t="shared" si="218"/>
        <v>web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 s="3">
        <v>474900</v>
      </c>
      <c r="E2351" s="3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9"/>
        <v>0</v>
      </c>
      <c r="P2351" s="3">
        <f t="shared" si="216"/>
        <v>0</v>
      </c>
      <c r="Q2351" s="28">
        <f t="shared" si="220"/>
        <v>42198.567453703705</v>
      </c>
      <c r="R2351" s="28">
        <f t="shared" si="217"/>
        <v>42227.567453703705</v>
      </c>
      <c r="S2351" t="str">
        <f t="shared" si="221"/>
        <v>technology</v>
      </c>
      <c r="T2351" t="str">
        <f t="shared" si="218"/>
        <v>web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 s="3">
        <v>50000</v>
      </c>
      <c r="E2352" s="3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9"/>
        <v>0</v>
      </c>
      <c r="P2352" s="3">
        <f t="shared" si="216"/>
        <v>0</v>
      </c>
      <c r="Q2352" s="28">
        <f t="shared" si="220"/>
        <v>42708.633912037032</v>
      </c>
      <c r="R2352" s="28">
        <f t="shared" si="217"/>
        <v>42738.633912037032</v>
      </c>
      <c r="S2352" t="str">
        <f t="shared" si="221"/>
        <v>technology</v>
      </c>
      <c r="T2352" t="str">
        <f t="shared" si="218"/>
        <v>web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 s="3">
        <v>18900</v>
      </c>
      <c r="E2353" s="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9"/>
        <v>5.7142857142857143E-3</v>
      </c>
      <c r="P2353" s="3">
        <f t="shared" si="216"/>
        <v>15.428571428571429</v>
      </c>
      <c r="Q2353" s="28">
        <f t="shared" si="220"/>
        <v>42093.892812500002</v>
      </c>
      <c r="R2353" s="28">
        <f t="shared" si="217"/>
        <v>42123.892812500002</v>
      </c>
      <c r="S2353" t="str">
        <f t="shared" si="221"/>
        <v>technology</v>
      </c>
      <c r="T2353" t="str">
        <f t="shared" si="218"/>
        <v>web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 s="3">
        <v>2000</v>
      </c>
      <c r="E2354" s="3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9"/>
        <v>0</v>
      </c>
      <c r="P2354" s="3">
        <f t="shared" si="216"/>
        <v>0</v>
      </c>
      <c r="Q2354" s="28">
        <f t="shared" si="220"/>
        <v>42101.425370370365</v>
      </c>
      <c r="R2354" s="28">
        <f t="shared" si="217"/>
        <v>42161.425370370365</v>
      </c>
      <c r="S2354" t="str">
        <f t="shared" si="221"/>
        <v>technology</v>
      </c>
      <c r="T2354" t="str">
        <f t="shared" si="218"/>
        <v>web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 s="3">
        <v>1000</v>
      </c>
      <c r="E2355" s="3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9"/>
        <v>0</v>
      </c>
      <c r="P2355" s="3">
        <f t="shared" si="216"/>
        <v>0</v>
      </c>
      <c r="Q2355" s="28">
        <f t="shared" si="220"/>
        <v>42103.467847222222</v>
      </c>
      <c r="R2355" s="28">
        <f t="shared" si="217"/>
        <v>42115.467847222222</v>
      </c>
      <c r="S2355" t="str">
        <f t="shared" si="221"/>
        <v>technology</v>
      </c>
      <c r="T2355" t="str">
        <f t="shared" si="218"/>
        <v>web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 s="3">
        <v>35000</v>
      </c>
      <c r="E2356" s="3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9"/>
        <v>7.1428571428571429E-4</v>
      </c>
      <c r="P2356" s="3">
        <f t="shared" si="216"/>
        <v>25</v>
      </c>
      <c r="Q2356" s="28">
        <f t="shared" si="220"/>
        <v>41954.51458333333</v>
      </c>
      <c r="R2356" s="28">
        <f t="shared" si="217"/>
        <v>42014.51458333333</v>
      </c>
      <c r="S2356" t="str">
        <f t="shared" si="221"/>
        <v>technology</v>
      </c>
      <c r="T2356" t="str">
        <f t="shared" si="218"/>
        <v>web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 s="3">
        <v>8000</v>
      </c>
      <c r="E2357" s="3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9"/>
        <v>6.875E-3</v>
      </c>
      <c r="P2357" s="3">
        <f t="shared" si="216"/>
        <v>27.5</v>
      </c>
      <c r="Q2357" s="28">
        <f t="shared" si="220"/>
        <v>42096.709907407399</v>
      </c>
      <c r="R2357" s="28">
        <f t="shared" si="217"/>
        <v>42126.709907407407</v>
      </c>
      <c r="S2357" t="str">
        <f t="shared" si="221"/>
        <v>technology</v>
      </c>
      <c r="T2357" t="str">
        <f t="shared" si="218"/>
        <v>web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 s="3">
        <v>10000</v>
      </c>
      <c r="E2358" s="3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9"/>
        <v>0</v>
      </c>
      <c r="P2358" s="3">
        <f t="shared" si="216"/>
        <v>0</v>
      </c>
      <c r="Q2358" s="28">
        <f t="shared" si="220"/>
        <v>42130.575277777774</v>
      </c>
      <c r="R2358" s="28">
        <f t="shared" si="217"/>
        <v>42160.575277777774</v>
      </c>
      <c r="S2358" t="str">
        <f t="shared" si="221"/>
        <v>technology</v>
      </c>
      <c r="T2358" t="str">
        <f t="shared" si="218"/>
        <v>web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 s="3">
        <v>27000</v>
      </c>
      <c r="E2359" s="3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9"/>
        <v>0</v>
      </c>
      <c r="P2359" s="3">
        <f t="shared" si="216"/>
        <v>0</v>
      </c>
      <c r="Q2359" s="28">
        <f t="shared" si="220"/>
        <v>42264.411782407398</v>
      </c>
      <c r="R2359" s="28">
        <f t="shared" si="217"/>
        <v>42294.411782407406</v>
      </c>
      <c r="S2359" t="str">
        <f t="shared" si="221"/>
        <v>technology</v>
      </c>
      <c r="T2359" t="str">
        <f t="shared" si="218"/>
        <v>web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 s="3">
        <v>1500</v>
      </c>
      <c r="E2360" s="3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9"/>
        <v>0</v>
      </c>
      <c r="P2360" s="3">
        <f t="shared" si="216"/>
        <v>0</v>
      </c>
      <c r="Q2360" s="28">
        <f t="shared" si="220"/>
        <v>41978.722638888888</v>
      </c>
      <c r="R2360" s="28">
        <f t="shared" si="217"/>
        <v>42034.818749999999</v>
      </c>
      <c r="S2360" t="str">
        <f t="shared" si="221"/>
        <v>technology</v>
      </c>
      <c r="T2360" t="str">
        <f t="shared" si="218"/>
        <v>web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 s="3">
        <v>7500</v>
      </c>
      <c r="E2361" s="3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9"/>
        <v>0.14680000000000001</v>
      </c>
      <c r="P2361" s="3">
        <f t="shared" si="216"/>
        <v>367</v>
      </c>
      <c r="Q2361" s="28">
        <f t="shared" si="220"/>
        <v>42159.441249999996</v>
      </c>
      <c r="R2361" s="28">
        <f t="shared" si="217"/>
        <v>42219.441249999996</v>
      </c>
      <c r="S2361" t="str">
        <f t="shared" si="221"/>
        <v>technology</v>
      </c>
      <c r="T2361" t="str">
        <f t="shared" si="218"/>
        <v>web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 s="3">
        <v>5000</v>
      </c>
      <c r="E2362" s="3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9"/>
        <v>4.0000000000000002E-4</v>
      </c>
      <c r="P2362" s="3">
        <f t="shared" si="216"/>
        <v>2</v>
      </c>
      <c r="Q2362" s="28">
        <f t="shared" si="220"/>
        <v>42377.498611111114</v>
      </c>
      <c r="R2362" s="28">
        <f t="shared" si="217"/>
        <v>42407.498611111114</v>
      </c>
      <c r="S2362" t="str">
        <f t="shared" si="221"/>
        <v>technology</v>
      </c>
      <c r="T2362" t="str">
        <f t="shared" si="218"/>
        <v>web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 s="3">
        <v>200</v>
      </c>
      <c r="E2363" s="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9"/>
        <v>0</v>
      </c>
      <c r="P2363" s="3">
        <f t="shared" si="216"/>
        <v>0</v>
      </c>
      <c r="Q2363" s="28">
        <f t="shared" si="220"/>
        <v>42466.650555555556</v>
      </c>
      <c r="R2363" s="28">
        <f t="shared" si="217"/>
        <v>42490.708333333336</v>
      </c>
      <c r="S2363" t="str">
        <f t="shared" si="221"/>
        <v>technology</v>
      </c>
      <c r="T2363" t="str">
        <f t="shared" si="218"/>
        <v>web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 s="3">
        <v>420</v>
      </c>
      <c r="E2364" s="3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9"/>
        <v>0.2857142857142857</v>
      </c>
      <c r="P2364" s="3">
        <f t="shared" si="216"/>
        <v>60</v>
      </c>
      <c r="Q2364" s="28">
        <f t="shared" si="220"/>
        <v>41954.47997685185</v>
      </c>
      <c r="R2364" s="28">
        <f t="shared" si="217"/>
        <v>41984.47997685185</v>
      </c>
      <c r="S2364" t="str">
        <f t="shared" si="221"/>
        <v>technology</v>
      </c>
      <c r="T2364" t="str">
        <f t="shared" si="218"/>
        <v>web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 s="3">
        <v>175000</v>
      </c>
      <c r="E2365" s="3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9"/>
        <v>0</v>
      </c>
      <c r="P2365" s="3">
        <f t="shared" si="216"/>
        <v>0</v>
      </c>
      <c r="Q2365" s="28">
        <f t="shared" si="220"/>
        <v>42321.803240740737</v>
      </c>
      <c r="R2365" s="28">
        <f t="shared" si="217"/>
        <v>42366.803240740737</v>
      </c>
      <c r="S2365" t="str">
        <f t="shared" si="221"/>
        <v>technology</v>
      </c>
      <c r="T2365" t="str">
        <f t="shared" si="218"/>
        <v>web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 s="3">
        <v>128</v>
      </c>
      <c r="E2366" s="3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9"/>
        <v>0</v>
      </c>
      <c r="P2366" s="3">
        <f t="shared" si="216"/>
        <v>0</v>
      </c>
      <c r="Q2366" s="28">
        <f t="shared" si="220"/>
        <v>42248.726342592585</v>
      </c>
      <c r="R2366" s="28">
        <f t="shared" si="217"/>
        <v>42303.726342592585</v>
      </c>
      <c r="S2366" t="str">
        <f t="shared" si="221"/>
        <v>technology</v>
      </c>
      <c r="T2366" t="str">
        <f t="shared" si="218"/>
        <v>web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 s="3">
        <v>1000</v>
      </c>
      <c r="E2367" s="3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9"/>
        <v>0</v>
      </c>
      <c r="P2367" s="3">
        <f t="shared" si="216"/>
        <v>0</v>
      </c>
      <c r="Q2367" s="28">
        <f t="shared" si="220"/>
        <v>42346.528067129628</v>
      </c>
      <c r="R2367" s="28">
        <f t="shared" si="217"/>
        <v>42386.749999999993</v>
      </c>
      <c r="S2367" t="str">
        <f t="shared" si="221"/>
        <v>technology</v>
      </c>
      <c r="T2367" t="str">
        <f t="shared" si="218"/>
        <v>web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 s="3">
        <v>25000</v>
      </c>
      <c r="E2368" s="3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9"/>
        <v>0.1052</v>
      </c>
      <c r="P2368" s="3">
        <f t="shared" si="216"/>
        <v>97.407407407407405</v>
      </c>
      <c r="Q2368" s="28">
        <f t="shared" si="220"/>
        <v>42268.323298611103</v>
      </c>
      <c r="R2368" s="28">
        <f t="shared" si="217"/>
        <v>42298.323298611103</v>
      </c>
      <c r="S2368" t="str">
        <f t="shared" si="221"/>
        <v>technology</v>
      </c>
      <c r="T2368" t="str">
        <f t="shared" si="218"/>
        <v>web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 s="3">
        <v>50000</v>
      </c>
      <c r="E2369" s="3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9"/>
        <v>1.34E-2</v>
      </c>
      <c r="P2369" s="3">
        <f t="shared" si="216"/>
        <v>47.857142857142854</v>
      </c>
      <c r="Q2369" s="28">
        <f t="shared" si="220"/>
        <v>42425.761759259258</v>
      </c>
      <c r="R2369" s="28">
        <f t="shared" si="217"/>
        <v>42485.720092592594</v>
      </c>
      <c r="S2369" t="str">
        <f t="shared" si="221"/>
        <v>technology</v>
      </c>
      <c r="T2369" t="str">
        <f t="shared" si="218"/>
        <v>web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 s="3">
        <v>40000</v>
      </c>
      <c r="E2370" s="3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9"/>
        <v>2.5000000000000001E-3</v>
      </c>
      <c r="P2370" s="3">
        <f t="shared" si="216"/>
        <v>50</v>
      </c>
      <c r="Q2370" s="28">
        <f t="shared" si="220"/>
        <v>42063.513483796291</v>
      </c>
      <c r="R2370" s="28">
        <f t="shared" si="217"/>
        <v>42108.471817129626</v>
      </c>
      <c r="S2370" t="str">
        <f t="shared" si="221"/>
        <v>technology</v>
      </c>
      <c r="T2370" t="str">
        <f t="shared" si="218"/>
        <v>web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 s="3">
        <v>25000</v>
      </c>
      <c r="E2371" s="3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219"/>
        <v>0</v>
      </c>
      <c r="P2371" s="3">
        <f t="shared" ref="P2371:P2434" si="222">IFERROR(E2371/L2371,0)</f>
        <v>0</v>
      </c>
      <c r="Q2371" s="28">
        <f t="shared" si="220"/>
        <v>42380.60429398148</v>
      </c>
      <c r="R2371" s="28">
        <f t="shared" ref="R2371:R2434" si="223">(I2371/86400)+25569+(-5/24)</f>
        <v>42410.60429398148</v>
      </c>
      <c r="S2371" t="str">
        <f t="shared" si="221"/>
        <v>technology</v>
      </c>
      <c r="T2371" t="str">
        <f t="shared" ref="T2371:T2434" si="224">RIGHT(N2371,LEN(N2371)-FIND("/",N2371))</f>
        <v>web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 s="3">
        <v>25000</v>
      </c>
      <c r="E2372" s="3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ref="O2372:O2435" si="225">E2372/D2372</f>
        <v>3.2799999999999999E-3</v>
      </c>
      <c r="P2372" s="3">
        <f t="shared" si="222"/>
        <v>20.5</v>
      </c>
      <c r="Q2372" s="28">
        <f t="shared" ref="Q2372:Q2435" si="226">(((J2372/60)/60)/24)+DATE(1970,1,1)+(-5/24)</f>
        <v>41960.980798611105</v>
      </c>
      <c r="R2372" s="28">
        <f t="shared" si="223"/>
        <v>41990.980798611105</v>
      </c>
      <c r="S2372" t="str">
        <f t="shared" ref="S2372:S2435" si="227">LEFT(N:N,FIND("/",N2372)-1)</f>
        <v>technology</v>
      </c>
      <c r="T2372" t="str">
        <f t="shared" si="224"/>
        <v>web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 s="3">
        <v>2000</v>
      </c>
      <c r="E2373" s="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5"/>
        <v>0</v>
      </c>
      <c r="P2373" s="3">
        <f t="shared" si="222"/>
        <v>0</v>
      </c>
      <c r="Q2373" s="28">
        <f t="shared" si="226"/>
        <v>42150.569398148145</v>
      </c>
      <c r="R2373" s="28">
        <f t="shared" si="223"/>
        <v>42180.569398148145</v>
      </c>
      <c r="S2373" t="str">
        <f t="shared" si="227"/>
        <v>technology</v>
      </c>
      <c r="T2373" t="str">
        <f t="shared" si="224"/>
        <v>web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 s="3">
        <v>5500</v>
      </c>
      <c r="E2374" s="3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5"/>
        <v>3.272727272727273E-2</v>
      </c>
      <c r="P2374" s="3">
        <f t="shared" si="222"/>
        <v>30</v>
      </c>
      <c r="Q2374" s="28">
        <f t="shared" si="226"/>
        <v>42087.860775462956</v>
      </c>
      <c r="R2374" s="28">
        <f t="shared" si="223"/>
        <v>42117.860775462956</v>
      </c>
      <c r="S2374" t="str">
        <f t="shared" si="227"/>
        <v>technology</v>
      </c>
      <c r="T2374" t="str">
        <f t="shared" si="224"/>
        <v>web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 s="3">
        <v>850000</v>
      </c>
      <c r="E2375" s="3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5"/>
        <v>5.8823529411764708E-5</v>
      </c>
      <c r="P2375" s="3">
        <f t="shared" si="222"/>
        <v>50</v>
      </c>
      <c r="Q2375" s="28">
        <f t="shared" si="226"/>
        <v>42215.453981481485</v>
      </c>
      <c r="R2375" s="28">
        <f t="shared" si="223"/>
        <v>42245.453981481478</v>
      </c>
      <c r="S2375" t="str">
        <f t="shared" si="227"/>
        <v>technology</v>
      </c>
      <c r="T2375" t="str">
        <f t="shared" si="224"/>
        <v>web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 s="3">
        <v>22000</v>
      </c>
      <c r="E2376" s="3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5"/>
        <v>4.5454545454545455E-4</v>
      </c>
      <c r="P2376" s="3">
        <f t="shared" si="222"/>
        <v>10</v>
      </c>
      <c r="Q2376" s="28">
        <f t="shared" si="226"/>
        <v>42017.634953703695</v>
      </c>
      <c r="R2376" s="28">
        <f t="shared" si="223"/>
        <v>42047.634953703702</v>
      </c>
      <c r="S2376" t="str">
        <f t="shared" si="227"/>
        <v>technology</v>
      </c>
      <c r="T2376" t="str">
        <f t="shared" si="224"/>
        <v>web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 s="3">
        <v>10000</v>
      </c>
      <c r="E2377" s="3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5"/>
        <v>0</v>
      </c>
      <c r="P2377" s="3">
        <f t="shared" si="222"/>
        <v>0</v>
      </c>
      <c r="Q2377" s="28">
        <f t="shared" si="226"/>
        <v>42592.627743055556</v>
      </c>
      <c r="R2377" s="28">
        <f t="shared" si="223"/>
        <v>42622.627743055556</v>
      </c>
      <c r="S2377" t="str">
        <f t="shared" si="227"/>
        <v>technology</v>
      </c>
      <c r="T2377" t="str">
        <f t="shared" si="224"/>
        <v>web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 s="3">
        <v>3000</v>
      </c>
      <c r="E2378" s="3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5"/>
        <v>0.10877666666666666</v>
      </c>
      <c r="P2378" s="3">
        <f t="shared" si="222"/>
        <v>81.582499999999996</v>
      </c>
      <c r="Q2378" s="28">
        <f t="shared" si="226"/>
        <v>42318.717199074068</v>
      </c>
      <c r="R2378" s="28">
        <f t="shared" si="223"/>
        <v>42348.717199074068</v>
      </c>
      <c r="S2378" t="str">
        <f t="shared" si="227"/>
        <v>technology</v>
      </c>
      <c r="T2378" t="str">
        <f t="shared" si="224"/>
        <v>web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 s="3">
        <v>2500</v>
      </c>
      <c r="E2379" s="3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5"/>
        <v>0</v>
      </c>
      <c r="P2379" s="3">
        <f t="shared" si="222"/>
        <v>0</v>
      </c>
      <c r="Q2379" s="28">
        <f t="shared" si="226"/>
        <v>42669.661840277775</v>
      </c>
      <c r="R2379" s="28">
        <f t="shared" si="223"/>
        <v>42699.703506944446</v>
      </c>
      <c r="S2379" t="str">
        <f t="shared" si="227"/>
        <v>technology</v>
      </c>
      <c r="T2379" t="str">
        <f t="shared" si="224"/>
        <v>web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 s="3">
        <v>110000</v>
      </c>
      <c r="E2380" s="3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5"/>
        <v>0</v>
      </c>
      <c r="P2380" s="3">
        <f t="shared" si="222"/>
        <v>0</v>
      </c>
      <c r="Q2380" s="28">
        <f t="shared" si="226"/>
        <v>42212.804745370369</v>
      </c>
      <c r="R2380" s="28">
        <f t="shared" si="223"/>
        <v>42241.804745370369</v>
      </c>
      <c r="S2380" t="str">
        <f t="shared" si="227"/>
        <v>technology</v>
      </c>
      <c r="T2380" t="str">
        <f t="shared" si="224"/>
        <v>web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 s="3">
        <v>30000</v>
      </c>
      <c r="E2381" s="3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5"/>
        <v>0</v>
      </c>
      <c r="P2381" s="3">
        <f t="shared" si="222"/>
        <v>0</v>
      </c>
      <c r="Q2381" s="28">
        <f t="shared" si="226"/>
        <v>42236.808055555557</v>
      </c>
      <c r="R2381" s="28">
        <f t="shared" si="223"/>
        <v>42281.808055555557</v>
      </c>
      <c r="S2381" t="str">
        <f t="shared" si="227"/>
        <v>technology</v>
      </c>
      <c r="T2381" t="str">
        <f t="shared" si="224"/>
        <v>web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 s="3">
        <v>15000</v>
      </c>
      <c r="E2382" s="3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5"/>
        <v>3.6666666666666666E-3</v>
      </c>
      <c r="P2382" s="3">
        <f t="shared" si="222"/>
        <v>18.333333333333332</v>
      </c>
      <c r="Q2382" s="28">
        <f t="shared" si="226"/>
        <v>42248.584976851846</v>
      </c>
      <c r="R2382" s="28">
        <f t="shared" si="223"/>
        <v>42278.584976851846</v>
      </c>
      <c r="S2382" t="str">
        <f t="shared" si="227"/>
        <v>technology</v>
      </c>
      <c r="T2382" t="str">
        <f t="shared" si="224"/>
        <v>web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 s="3">
        <v>86350</v>
      </c>
      <c r="E2383" s="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5"/>
        <v>1.8193398957730169E-2</v>
      </c>
      <c r="P2383" s="3">
        <f t="shared" si="222"/>
        <v>224.42857142857142</v>
      </c>
      <c r="Q2383" s="28">
        <f t="shared" si="226"/>
        <v>42074.727407407401</v>
      </c>
      <c r="R2383" s="28">
        <f t="shared" si="223"/>
        <v>42104.727407407401</v>
      </c>
      <c r="S2383" t="str">
        <f t="shared" si="227"/>
        <v>technology</v>
      </c>
      <c r="T2383" t="str">
        <f t="shared" si="224"/>
        <v>web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 s="3">
        <v>3000</v>
      </c>
      <c r="E2384" s="3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5"/>
        <v>2.5000000000000001E-2</v>
      </c>
      <c r="P2384" s="3">
        <f t="shared" si="222"/>
        <v>37.5</v>
      </c>
      <c r="Q2384" s="28">
        <f t="shared" si="226"/>
        <v>42194.979201388887</v>
      </c>
      <c r="R2384" s="28">
        <f t="shared" si="223"/>
        <v>42219.979201388887</v>
      </c>
      <c r="S2384" t="str">
        <f t="shared" si="227"/>
        <v>technology</v>
      </c>
      <c r="T2384" t="str">
        <f t="shared" si="224"/>
        <v>web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 s="3">
        <v>10000</v>
      </c>
      <c r="E2385" s="3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5"/>
        <v>4.3499999999999997E-2</v>
      </c>
      <c r="P2385" s="3">
        <f t="shared" si="222"/>
        <v>145</v>
      </c>
      <c r="Q2385" s="28">
        <f t="shared" si="226"/>
        <v>42026.848460648143</v>
      </c>
      <c r="R2385" s="28">
        <f t="shared" si="223"/>
        <v>42056.848460648143</v>
      </c>
      <c r="S2385" t="str">
        <f t="shared" si="227"/>
        <v>technology</v>
      </c>
      <c r="T2385" t="str">
        <f t="shared" si="224"/>
        <v>web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 s="3">
        <v>1000</v>
      </c>
      <c r="E2386" s="3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5"/>
        <v>8.0000000000000002E-3</v>
      </c>
      <c r="P2386" s="3">
        <f t="shared" si="222"/>
        <v>1</v>
      </c>
      <c r="Q2386" s="28">
        <f t="shared" si="226"/>
        <v>41926.859293981477</v>
      </c>
      <c r="R2386" s="28">
        <f t="shared" si="223"/>
        <v>41956.900960648149</v>
      </c>
      <c r="S2386" t="str">
        <f t="shared" si="227"/>
        <v>technology</v>
      </c>
      <c r="T2386" t="str">
        <f t="shared" si="224"/>
        <v>web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 s="3">
        <v>65000</v>
      </c>
      <c r="E2387" s="3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5"/>
        <v>1.2123076923076924E-2</v>
      </c>
      <c r="P2387" s="3">
        <f t="shared" si="222"/>
        <v>112.57142857142857</v>
      </c>
      <c r="Q2387" s="28">
        <f t="shared" si="226"/>
        <v>42191.493425925924</v>
      </c>
      <c r="R2387" s="28">
        <f t="shared" si="223"/>
        <v>42221.493425925924</v>
      </c>
      <c r="S2387" t="str">
        <f t="shared" si="227"/>
        <v>technology</v>
      </c>
      <c r="T2387" t="str">
        <f t="shared" si="224"/>
        <v>web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 s="3">
        <v>30000</v>
      </c>
      <c r="E2388" s="3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5"/>
        <v>0</v>
      </c>
      <c r="P2388" s="3">
        <f t="shared" si="222"/>
        <v>0</v>
      </c>
      <c r="Q2388" s="28">
        <f t="shared" si="226"/>
        <v>41954.629907407405</v>
      </c>
      <c r="R2388" s="28">
        <f t="shared" si="223"/>
        <v>42014.629907407405</v>
      </c>
      <c r="S2388" t="str">
        <f t="shared" si="227"/>
        <v>technology</v>
      </c>
      <c r="T2388" t="str">
        <f t="shared" si="224"/>
        <v>web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 s="3">
        <v>150000</v>
      </c>
      <c r="E2389" s="3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5"/>
        <v>6.8399999999999997E-3</v>
      </c>
      <c r="P2389" s="3">
        <f t="shared" si="222"/>
        <v>342</v>
      </c>
      <c r="Q2389" s="28">
        <f t="shared" si="226"/>
        <v>42528.418287037035</v>
      </c>
      <c r="R2389" s="28">
        <f t="shared" si="223"/>
        <v>42573.418287037035</v>
      </c>
      <c r="S2389" t="str">
        <f t="shared" si="227"/>
        <v>technology</v>
      </c>
      <c r="T2389" t="str">
        <f t="shared" si="224"/>
        <v>web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 s="3">
        <v>37000</v>
      </c>
      <c r="E2390" s="3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5"/>
        <v>1.2513513513513513E-2</v>
      </c>
      <c r="P2390" s="3">
        <f t="shared" si="222"/>
        <v>57.875</v>
      </c>
      <c r="Q2390" s="28">
        <f t="shared" si="226"/>
        <v>41989.645358796297</v>
      </c>
      <c r="R2390" s="28">
        <f t="shared" si="223"/>
        <v>42019.603472222218</v>
      </c>
      <c r="S2390" t="str">
        <f t="shared" si="227"/>
        <v>technology</v>
      </c>
      <c r="T2390" t="str">
        <f t="shared" si="224"/>
        <v>web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 s="3">
        <v>16000</v>
      </c>
      <c r="E2391" s="3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5"/>
        <v>1.8749999999999999E-3</v>
      </c>
      <c r="P2391" s="3">
        <f t="shared" si="222"/>
        <v>30</v>
      </c>
      <c r="Q2391" s="28">
        <f t="shared" si="226"/>
        <v>42179.445046296292</v>
      </c>
      <c r="R2391" s="28">
        <f t="shared" si="223"/>
        <v>42210.707638888889</v>
      </c>
      <c r="S2391" t="str">
        <f t="shared" si="227"/>
        <v>technology</v>
      </c>
      <c r="T2391" t="str">
        <f t="shared" si="224"/>
        <v>web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 s="3">
        <v>510000</v>
      </c>
      <c r="E2392" s="3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5"/>
        <v>0</v>
      </c>
      <c r="P2392" s="3">
        <f t="shared" si="222"/>
        <v>0</v>
      </c>
      <c r="Q2392" s="28">
        <f t="shared" si="226"/>
        <v>41968.053981481477</v>
      </c>
      <c r="R2392" s="28">
        <f t="shared" si="223"/>
        <v>42008.053981481477</v>
      </c>
      <c r="S2392" t="str">
        <f t="shared" si="227"/>
        <v>technology</v>
      </c>
      <c r="T2392" t="str">
        <f t="shared" si="224"/>
        <v>web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 s="3">
        <v>20000</v>
      </c>
      <c r="E2393" s="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5"/>
        <v>1.25E-3</v>
      </c>
      <c r="P2393" s="3">
        <f t="shared" si="222"/>
        <v>25</v>
      </c>
      <c r="Q2393" s="28">
        <f t="shared" si="226"/>
        <v>42064.586157407401</v>
      </c>
      <c r="R2393" s="28">
        <f t="shared" si="223"/>
        <v>42094.544490740744</v>
      </c>
      <c r="S2393" t="str">
        <f t="shared" si="227"/>
        <v>technology</v>
      </c>
      <c r="T2393" t="str">
        <f t="shared" si="224"/>
        <v>web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 s="3">
        <v>4200</v>
      </c>
      <c r="E2394" s="3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5"/>
        <v>0</v>
      </c>
      <c r="P2394" s="3">
        <f t="shared" si="222"/>
        <v>0</v>
      </c>
      <c r="Q2394" s="28">
        <f t="shared" si="226"/>
        <v>42275.912303240737</v>
      </c>
      <c r="R2394" s="28">
        <f t="shared" si="223"/>
        <v>42305.912303240737</v>
      </c>
      <c r="S2394" t="str">
        <f t="shared" si="227"/>
        <v>technology</v>
      </c>
      <c r="T2394" t="str">
        <f t="shared" si="224"/>
        <v>web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 s="3">
        <v>100000</v>
      </c>
      <c r="E2395" s="3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5"/>
        <v>5.0000000000000001E-4</v>
      </c>
      <c r="P2395" s="3">
        <f t="shared" si="222"/>
        <v>50</v>
      </c>
      <c r="Q2395" s="28">
        <f t="shared" si="226"/>
        <v>42194.440011574072</v>
      </c>
      <c r="R2395" s="28">
        <f t="shared" si="223"/>
        <v>42224.440011574072</v>
      </c>
      <c r="S2395" t="str">
        <f t="shared" si="227"/>
        <v>technology</v>
      </c>
      <c r="T2395" t="str">
        <f t="shared" si="224"/>
        <v>web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 s="3">
        <v>5000</v>
      </c>
      <c r="E2396" s="3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5"/>
        <v>5.9999999999999995E-4</v>
      </c>
      <c r="P2396" s="3">
        <f t="shared" si="222"/>
        <v>1.5</v>
      </c>
      <c r="Q2396" s="28">
        <f t="shared" si="226"/>
        <v>42031.15385416666</v>
      </c>
      <c r="R2396" s="28">
        <f t="shared" si="223"/>
        <v>42061.15385416666</v>
      </c>
      <c r="S2396" t="str">
        <f t="shared" si="227"/>
        <v>technology</v>
      </c>
      <c r="T2396" t="str">
        <f t="shared" si="224"/>
        <v>web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 s="3">
        <v>33000</v>
      </c>
      <c r="E2397" s="3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5"/>
        <v>0</v>
      </c>
      <c r="P2397" s="3">
        <f t="shared" si="222"/>
        <v>0</v>
      </c>
      <c r="Q2397" s="28">
        <f t="shared" si="226"/>
        <v>42716.913043981483</v>
      </c>
      <c r="R2397" s="28">
        <f t="shared" si="223"/>
        <v>42745.164583333331</v>
      </c>
      <c r="S2397" t="str">
        <f t="shared" si="227"/>
        <v>technology</v>
      </c>
      <c r="T2397" t="str">
        <f t="shared" si="224"/>
        <v>web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 s="3">
        <v>5000</v>
      </c>
      <c r="E2398" s="3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5"/>
        <v>2E-3</v>
      </c>
      <c r="P2398" s="3">
        <f t="shared" si="222"/>
        <v>10</v>
      </c>
      <c r="Q2398" s="28">
        <f t="shared" si="226"/>
        <v>42262.640717592592</v>
      </c>
      <c r="R2398" s="28">
        <f t="shared" si="223"/>
        <v>42292.640717592592</v>
      </c>
      <c r="S2398" t="str">
        <f t="shared" si="227"/>
        <v>technology</v>
      </c>
      <c r="T2398" t="str">
        <f t="shared" si="224"/>
        <v>web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 s="3">
        <v>124000</v>
      </c>
      <c r="E2399" s="3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5"/>
        <v>0</v>
      </c>
      <c r="P2399" s="3">
        <f t="shared" si="222"/>
        <v>0</v>
      </c>
      <c r="Q2399" s="28">
        <f t="shared" si="226"/>
        <v>41976.676574074074</v>
      </c>
      <c r="R2399" s="28">
        <f t="shared" si="223"/>
        <v>42006.676574074074</v>
      </c>
      <c r="S2399" t="str">
        <f t="shared" si="227"/>
        <v>technology</v>
      </c>
      <c r="T2399" t="str">
        <f t="shared" si="224"/>
        <v>web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 s="3">
        <v>4000</v>
      </c>
      <c r="E2400" s="3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5"/>
        <v>0</v>
      </c>
      <c r="P2400" s="3">
        <f t="shared" si="222"/>
        <v>0</v>
      </c>
      <c r="Q2400" s="28">
        <f t="shared" si="226"/>
        <v>42157.708148148151</v>
      </c>
      <c r="R2400" s="28">
        <f t="shared" si="223"/>
        <v>42187.708148148151</v>
      </c>
      <c r="S2400" t="str">
        <f t="shared" si="227"/>
        <v>technology</v>
      </c>
      <c r="T2400" t="str">
        <f t="shared" si="224"/>
        <v>web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 s="3">
        <v>13000</v>
      </c>
      <c r="E2401" s="3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5"/>
        <v>0</v>
      </c>
      <c r="P2401" s="3">
        <f t="shared" si="222"/>
        <v>0</v>
      </c>
      <c r="Q2401" s="28">
        <f t="shared" si="226"/>
        <v>41956.644745370366</v>
      </c>
      <c r="R2401" s="28">
        <f t="shared" si="223"/>
        <v>41991.644745370366</v>
      </c>
      <c r="S2401" t="str">
        <f t="shared" si="227"/>
        <v>technology</v>
      </c>
      <c r="T2401" t="str">
        <f t="shared" si="224"/>
        <v>web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 s="3">
        <v>50000</v>
      </c>
      <c r="E2402" s="3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5"/>
        <v>0</v>
      </c>
      <c r="P2402" s="3">
        <f t="shared" si="222"/>
        <v>0</v>
      </c>
      <c r="Q2402" s="28">
        <f t="shared" si="226"/>
        <v>42444.059768518513</v>
      </c>
      <c r="R2402" s="28">
        <f t="shared" si="223"/>
        <v>42474.059768518513</v>
      </c>
      <c r="S2402" t="str">
        <f t="shared" si="227"/>
        <v>technology</v>
      </c>
      <c r="T2402" t="str">
        <f t="shared" si="224"/>
        <v>web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 s="3">
        <v>28000</v>
      </c>
      <c r="E2403" s="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5"/>
        <v>7.1785714285714283E-3</v>
      </c>
      <c r="P2403" s="3">
        <f t="shared" si="222"/>
        <v>22.333333333333332</v>
      </c>
      <c r="Q2403" s="28">
        <f t="shared" si="226"/>
        <v>42374.614537037036</v>
      </c>
      <c r="R2403" s="28">
        <f t="shared" si="223"/>
        <v>42434.614537037036</v>
      </c>
      <c r="S2403" t="str">
        <f t="shared" si="227"/>
        <v>food</v>
      </c>
      <c r="T2403" t="str">
        <f t="shared" si="224"/>
        <v>food trucks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 s="3">
        <v>12000</v>
      </c>
      <c r="E2404" s="3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5"/>
        <v>4.3333333333333331E-3</v>
      </c>
      <c r="P2404" s="3">
        <f t="shared" si="222"/>
        <v>52</v>
      </c>
      <c r="Q2404" s="28">
        <f t="shared" si="226"/>
        <v>42107.47142361111</v>
      </c>
      <c r="R2404" s="28">
        <f t="shared" si="223"/>
        <v>42137.47142361111</v>
      </c>
      <c r="S2404" t="str">
        <f t="shared" si="227"/>
        <v>food</v>
      </c>
      <c r="T2404" t="str">
        <f t="shared" si="224"/>
        <v>food trucks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 s="3">
        <v>1200</v>
      </c>
      <c r="E2405" s="3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5"/>
        <v>0.16833333333333333</v>
      </c>
      <c r="P2405" s="3">
        <f t="shared" si="222"/>
        <v>16.833333333333332</v>
      </c>
      <c r="Q2405" s="28">
        <f t="shared" si="226"/>
        <v>42399.674282407403</v>
      </c>
      <c r="R2405" s="28">
        <f t="shared" si="223"/>
        <v>42459.632615740738</v>
      </c>
      <c r="S2405" t="str">
        <f t="shared" si="227"/>
        <v>food</v>
      </c>
      <c r="T2405" t="str">
        <f t="shared" si="224"/>
        <v>food trucks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 s="3">
        <v>15000</v>
      </c>
      <c r="E2406" s="3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5"/>
        <v>0</v>
      </c>
      <c r="P2406" s="3">
        <f t="shared" si="222"/>
        <v>0</v>
      </c>
      <c r="Q2406" s="28">
        <f t="shared" si="226"/>
        <v>42341.831099537034</v>
      </c>
      <c r="R2406" s="28">
        <f t="shared" si="223"/>
        <v>42371.831099537034</v>
      </c>
      <c r="S2406" t="str">
        <f t="shared" si="227"/>
        <v>food</v>
      </c>
      <c r="T2406" t="str">
        <f t="shared" si="224"/>
        <v>food trucks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 s="3">
        <v>5000</v>
      </c>
      <c r="E2407" s="3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5"/>
        <v>0.22520000000000001</v>
      </c>
      <c r="P2407" s="3">
        <f t="shared" si="222"/>
        <v>56.3</v>
      </c>
      <c r="Q2407" s="28">
        <f t="shared" si="226"/>
        <v>42595.377025462956</v>
      </c>
      <c r="R2407" s="28">
        <f t="shared" si="223"/>
        <v>42616.377025462956</v>
      </c>
      <c r="S2407" t="str">
        <f t="shared" si="227"/>
        <v>food</v>
      </c>
      <c r="T2407" t="str">
        <f t="shared" si="224"/>
        <v>food trucks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 s="3">
        <v>3250</v>
      </c>
      <c r="E2408" s="3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5"/>
        <v>0.41384615384615386</v>
      </c>
      <c r="P2408" s="3">
        <f t="shared" si="222"/>
        <v>84.0625</v>
      </c>
      <c r="Q2408" s="28">
        <f t="shared" si="226"/>
        <v>41982.902662037035</v>
      </c>
      <c r="R2408" s="28">
        <f t="shared" si="223"/>
        <v>42022.902662037035</v>
      </c>
      <c r="S2408" t="str">
        <f t="shared" si="227"/>
        <v>food</v>
      </c>
      <c r="T2408" t="str">
        <f t="shared" si="224"/>
        <v>food trucks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 s="3">
        <v>22000</v>
      </c>
      <c r="E2409" s="3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5"/>
        <v>0.25259090909090909</v>
      </c>
      <c r="P2409" s="3">
        <f t="shared" si="222"/>
        <v>168.39393939393941</v>
      </c>
      <c r="Q2409" s="28">
        <f t="shared" si="226"/>
        <v>42082.367222222216</v>
      </c>
      <c r="R2409" s="28">
        <f t="shared" si="223"/>
        <v>42105.041666666664</v>
      </c>
      <c r="S2409" t="str">
        <f t="shared" si="227"/>
        <v>food</v>
      </c>
      <c r="T2409" t="str">
        <f t="shared" si="224"/>
        <v>food trucks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 s="3">
        <v>15000</v>
      </c>
      <c r="E2410" s="3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5"/>
        <v>2E-3</v>
      </c>
      <c r="P2410" s="3">
        <f t="shared" si="222"/>
        <v>15</v>
      </c>
      <c r="Q2410" s="28">
        <f t="shared" si="226"/>
        <v>41918.93237268518</v>
      </c>
      <c r="R2410" s="28">
        <f t="shared" si="223"/>
        <v>41948.974039351851</v>
      </c>
      <c r="S2410" t="str">
        <f t="shared" si="227"/>
        <v>food</v>
      </c>
      <c r="T2410" t="str">
        <f t="shared" si="224"/>
        <v>food trucks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 s="3">
        <v>25000</v>
      </c>
      <c r="E2411" s="3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5"/>
        <v>1.84E-2</v>
      </c>
      <c r="P2411" s="3">
        <f t="shared" si="222"/>
        <v>76.666666666666671</v>
      </c>
      <c r="Q2411" s="28">
        <f t="shared" si="226"/>
        <v>42204.667534722219</v>
      </c>
      <c r="R2411" s="28">
        <f t="shared" si="223"/>
        <v>42234.667534722219</v>
      </c>
      <c r="S2411" t="str">
        <f t="shared" si="227"/>
        <v>food</v>
      </c>
      <c r="T2411" t="str">
        <f t="shared" si="224"/>
        <v>food trucks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 s="3">
        <v>15000</v>
      </c>
      <c r="E2412" s="3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5"/>
        <v>0</v>
      </c>
      <c r="P2412" s="3">
        <f t="shared" si="222"/>
        <v>0</v>
      </c>
      <c r="Q2412" s="28">
        <f t="shared" si="226"/>
        <v>42224.199942129628</v>
      </c>
      <c r="R2412" s="28">
        <f t="shared" si="223"/>
        <v>42254.199942129628</v>
      </c>
      <c r="S2412" t="str">
        <f t="shared" si="227"/>
        <v>food</v>
      </c>
      <c r="T2412" t="str">
        <f t="shared" si="224"/>
        <v>food trucks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 s="3">
        <v>25000</v>
      </c>
      <c r="E2413" s="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5"/>
        <v>6.0400000000000002E-3</v>
      </c>
      <c r="P2413" s="3">
        <f t="shared" si="222"/>
        <v>50.333333333333336</v>
      </c>
      <c r="Q2413" s="28">
        <f t="shared" si="226"/>
        <v>42211.524097222216</v>
      </c>
      <c r="R2413" s="28">
        <f t="shared" si="223"/>
        <v>42241.524097222216</v>
      </c>
      <c r="S2413" t="str">
        <f t="shared" si="227"/>
        <v>food</v>
      </c>
      <c r="T2413" t="str">
        <f t="shared" si="224"/>
        <v>food trucks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 s="3">
        <v>8000</v>
      </c>
      <c r="E2414" s="3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5"/>
        <v>0</v>
      </c>
      <c r="P2414" s="3">
        <f t="shared" si="222"/>
        <v>0</v>
      </c>
      <c r="Q2414" s="28">
        <f t="shared" si="226"/>
        <v>42655.528622685182</v>
      </c>
      <c r="R2414" s="28">
        <f t="shared" si="223"/>
        <v>42700.570289351854</v>
      </c>
      <c r="S2414" t="str">
        <f t="shared" si="227"/>
        <v>food</v>
      </c>
      <c r="T2414" t="str">
        <f t="shared" si="224"/>
        <v>food trucks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 s="3">
        <v>3000</v>
      </c>
      <c r="E2415" s="3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5"/>
        <v>8.3333333333333332E-3</v>
      </c>
      <c r="P2415" s="3">
        <f t="shared" si="222"/>
        <v>8.3333333333333339</v>
      </c>
      <c r="Q2415" s="28">
        <f t="shared" si="226"/>
        <v>41759.901412037034</v>
      </c>
      <c r="R2415" s="28">
        <f t="shared" si="223"/>
        <v>41790.770833333328</v>
      </c>
      <c r="S2415" t="str">
        <f t="shared" si="227"/>
        <v>food</v>
      </c>
      <c r="T2415" t="str">
        <f t="shared" si="224"/>
        <v>food trucks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 s="3">
        <v>15000</v>
      </c>
      <c r="E2416" s="3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5"/>
        <v>3.0666666666666665E-2</v>
      </c>
      <c r="P2416" s="3">
        <f t="shared" si="222"/>
        <v>35.384615384615387</v>
      </c>
      <c r="Q2416" s="28">
        <f t="shared" si="226"/>
        <v>42198.486805555549</v>
      </c>
      <c r="R2416" s="28">
        <f t="shared" si="223"/>
        <v>42237.957638888889</v>
      </c>
      <c r="S2416" t="str">
        <f t="shared" si="227"/>
        <v>food</v>
      </c>
      <c r="T2416" t="str">
        <f t="shared" si="224"/>
        <v>food trucks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 s="3">
        <v>60000</v>
      </c>
      <c r="E2417" s="3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5"/>
        <v>5.5833333333333334E-3</v>
      </c>
      <c r="P2417" s="3">
        <f t="shared" si="222"/>
        <v>55.833333333333336</v>
      </c>
      <c r="Q2417" s="28">
        <f t="shared" si="226"/>
        <v>42536.654467592591</v>
      </c>
      <c r="R2417" s="28">
        <f t="shared" si="223"/>
        <v>42566.654467592591</v>
      </c>
      <c r="S2417" t="str">
        <f t="shared" si="227"/>
        <v>food</v>
      </c>
      <c r="T2417" t="str">
        <f t="shared" si="224"/>
        <v>food trucks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 s="3">
        <v>20000</v>
      </c>
      <c r="E2418" s="3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5"/>
        <v>2.5000000000000001E-4</v>
      </c>
      <c r="P2418" s="3">
        <f t="shared" si="222"/>
        <v>5</v>
      </c>
      <c r="Q2418" s="28">
        <f t="shared" si="226"/>
        <v>42019.529432870368</v>
      </c>
      <c r="R2418" s="28">
        <f t="shared" si="223"/>
        <v>42077.416666666664</v>
      </c>
      <c r="S2418" t="str">
        <f t="shared" si="227"/>
        <v>food</v>
      </c>
      <c r="T2418" t="str">
        <f t="shared" si="224"/>
        <v>food trucks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 s="3">
        <v>1000</v>
      </c>
      <c r="E2419" s="3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5"/>
        <v>0</v>
      </c>
      <c r="P2419" s="3">
        <f t="shared" si="222"/>
        <v>0</v>
      </c>
      <c r="Q2419" s="28">
        <f t="shared" si="226"/>
        <v>41831.675775462958</v>
      </c>
      <c r="R2419" s="28">
        <f t="shared" si="223"/>
        <v>41861.675775462958</v>
      </c>
      <c r="S2419" t="str">
        <f t="shared" si="227"/>
        <v>food</v>
      </c>
      <c r="T2419" t="str">
        <f t="shared" si="224"/>
        <v>food trucks</v>
      </c>
    </row>
    <row r="2420" spans="1:20" x14ac:dyDescent="0.25">
      <c r="A2420">
        <v>2418</v>
      </c>
      <c r="B2420" s="1" t="s">
        <v>2419</v>
      </c>
      <c r="C2420" s="1" t="s">
        <v>6528</v>
      </c>
      <c r="D2420" s="3">
        <v>25000</v>
      </c>
      <c r="E2420" s="3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5"/>
        <v>2.0000000000000001E-4</v>
      </c>
      <c r="P2420" s="3">
        <f t="shared" si="222"/>
        <v>1</v>
      </c>
      <c r="Q2420" s="28">
        <f t="shared" si="226"/>
        <v>42027.648657407401</v>
      </c>
      <c r="R2420" s="28">
        <f t="shared" si="223"/>
        <v>42087.606990740744</v>
      </c>
      <c r="S2420" t="str">
        <f t="shared" si="227"/>
        <v>food</v>
      </c>
      <c r="T2420" t="str">
        <f t="shared" si="224"/>
        <v>food trucks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 s="3">
        <v>3000</v>
      </c>
      <c r="E2421" s="3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5"/>
        <v>0</v>
      </c>
      <c r="P2421" s="3">
        <f t="shared" si="222"/>
        <v>0</v>
      </c>
      <c r="Q2421" s="28">
        <f t="shared" si="226"/>
        <v>41993.529965277768</v>
      </c>
      <c r="R2421" s="28">
        <f t="shared" si="223"/>
        <v>42053.529965277776</v>
      </c>
      <c r="S2421" t="str">
        <f t="shared" si="227"/>
        <v>food</v>
      </c>
      <c r="T2421" t="str">
        <f t="shared" si="224"/>
        <v>food trucks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 s="3">
        <v>16870</v>
      </c>
      <c r="E2422" s="3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5"/>
        <v>0.14825133372851215</v>
      </c>
      <c r="P2422" s="3">
        <f t="shared" si="222"/>
        <v>69.472222222222229</v>
      </c>
      <c r="Q2422" s="28">
        <f t="shared" si="226"/>
        <v>41892.820543981477</v>
      </c>
      <c r="R2422" s="28">
        <f t="shared" si="223"/>
        <v>41952.862210648142</v>
      </c>
      <c r="S2422" t="str">
        <f t="shared" si="227"/>
        <v>food</v>
      </c>
      <c r="T2422" t="str">
        <f t="shared" si="224"/>
        <v>food trucks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 s="3">
        <v>6000</v>
      </c>
      <c r="E2423" s="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5"/>
        <v>1.6666666666666666E-4</v>
      </c>
      <c r="P2423" s="3">
        <f t="shared" si="222"/>
        <v>1</v>
      </c>
      <c r="Q2423" s="28">
        <f t="shared" si="226"/>
        <v>42026.479120370372</v>
      </c>
      <c r="R2423" s="28">
        <f t="shared" si="223"/>
        <v>42056.479120370372</v>
      </c>
      <c r="S2423" t="str">
        <f t="shared" si="227"/>
        <v>food</v>
      </c>
      <c r="T2423" t="str">
        <f t="shared" si="224"/>
        <v>food trucks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 s="3">
        <v>500</v>
      </c>
      <c r="E2424" s="3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5"/>
        <v>2E-3</v>
      </c>
      <c r="P2424" s="3">
        <f t="shared" si="222"/>
        <v>1</v>
      </c>
      <c r="Q2424" s="28">
        <f t="shared" si="226"/>
        <v>42044.516620370363</v>
      </c>
      <c r="R2424" s="28">
        <f t="shared" si="223"/>
        <v>42074.474953703706</v>
      </c>
      <c r="S2424" t="str">
        <f t="shared" si="227"/>
        <v>food</v>
      </c>
      <c r="T2424" t="str">
        <f t="shared" si="224"/>
        <v>food trucks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 s="3">
        <v>60000</v>
      </c>
      <c r="E2425" s="3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5"/>
        <v>1.3333333333333334E-4</v>
      </c>
      <c r="P2425" s="3">
        <f t="shared" si="222"/>
        <v>8</v>
      </c>
      <c r="Q2425" s="28">
        <f t="shared" si="226"/>
        <v>41974.496412037035</v>
      </c>
      <c r="R2425" s="28">
        <f t="shared" si="223"/>
        <v>42004.496412037035</v>
      </c>
      <c r="S2425" t="str">
        <f t="shared" si="227"/>
        <v>food</v>
      </c>
      <c r="T2425" t="str">
        <f t="shared" si="224"/>
        <v>food trucks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 s="3">
        <v>25000</v>
      </c>
      <c r="E2426" s="3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5"/>
        <v>1.24E-2</v>
      </c>
      <c r="P2426" s="3">
        <f t="shared" si="222"/>
        <v>34.444444444444443</v>
      </c>
      <c r="Q2426" s="28">
        <f t="shared" si="226"/>
        <v>41909.684120370366</v>
      </c>
      <c r="R2426" s="28">
        <f t="shared" si="223"/>
        <v>41939.684120370366</v>
      </c>
      <c r="S2426" t="str">
        <f t="shared" si="227"/>
        <v>food</v>
      </c>
      <c r="T2426" t="str">
        <f t="shared" si="224"/>
        <v>food trucks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 s="3">
        <v>3500</v>
      </c>
      <c r="E2427" s="3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5"/>
        <v>2.8571428571428574E-4</v>
      </c>
      <c r="P2427" s="3">
        <f t="shared" si="222"/>
        <v>1</v>
      </c>
      <c r="Q2427" s="28">
        <f t="shared" si="226"/>
        <v>42502.705428240741</v>
      </c>
      <c r="R2427" s="28">
        <f t="shared" si="223"/>
        <v>42517.711111111108</v>
      </c>
      <c r="S2427" t="str">
        <f t="shared" si="227"/>
        <v>food</v>
      </c>
      <c r="T2427" t="str">
        <f t="shared" si="224"/>
        <v>food trucks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 s="3">
        <v>20000</v>
      </c>
      <c r="E2428" s="3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5"/>
        <v>0</v>
      </c>
      <c r="P2428" s="3">
        <f t="shared" si="222"/>
        <v>0</v>
      </c>
      <c r="Q2428" s="28">
        <f t="shared" si="226"/>
        <v>42163.961712962955</v>
      </c>
      <c r="R2428" s="28">
        <f t="shared" si="223"/>
        <v>42223.961712962962</v>
      </c>
      <c r="S2428" t="str">
        <f t="shared" si="227"/>
        <v>food</v>
      </c>
      <c r="T2428" t="str">
        <f t="shared" si="224"/>
        <v>food trucks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 s="3">
        <v>50000</v>
      </c>
      <c r="E2429" s="3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5"/>
        <v>2.0000000000000002E-5</v>
      </c>
      <c r="P2429" s="3">
        <f t="shared" si="222"/>
        <v>1</v>
      </c>
      <c r="Q2429" s="28">
        <f t="shared" si="226"/>
        <v>42412.11033564814</v>
      </c>
      <c r="R2429" s="28">
        <f t="shared" si="223"/>
        <v>42452.068668981483</v>
      </c>
      <c r="S2429" t="str">
        <f t="shared" si="227"/>
        <v>food</v>
      </c>
      <c r="T2429" t="str">
        <f t="shared" si="224"/>
        <v>food trucks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 s="3">
        <v>35000</v>
      </c>
      <c r="E2430" s="3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5"/>
        <v>2.8571428571428571E-5</v>
      </c>
      <c r="P2430" s="3">
        <f t="shared" si="222"/>
        <v>1</v>
      </c>
      <c r="Q2430" s="28">
        <f t="shared" si="226"/>
        <v>42045.575821759259</v>
      </c>
      <c r="R2430" s="28">
        <f t="shared" si="223"/>
        <v>42075.534155092588</v>
      </c>
      <c r="S2430" t="str">
        <f t="shared" si="227"/>
        <v>food</v>
      </c>
      <c r="T2430" t="str">
        <f t="shared" si="224"/>
        <v>food trucks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 s="3">
        <v>140000</v>
      </c>
      <c r="E2431" s="3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5"/>
        <v>1.4321428571428572E-2</v>
      </c>
      <c r="P2431" s="3">
        <f t="shared" si="222"/>
        <v>501.25</v>
      </c>
      <c r="Q2431" s="28">
        <f t="shared" si="226"/>
        <v>42734.670902777776</v>
      </c>
      <c r="R2431" s="28">
        <f t="shared" si="223"/>
        <v>42771.488888888889</v>
      </c>
      <c r="S2431" t="str">
        <f t="shared" si="227"/>
        <v>food</v>
      </c>
      <c r="T2431" t="str">
        <f t="shared" si="224"/>
        <v>food trucks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 s="3">
        <v>3000</v>
      </c>
      <c r="E2432" s="3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5"/>
        <v>7.0000000000000001E-3</v>
      </c>
      <c r="P2432" s="3">
        <f t="shared" si="222"/>
        <v>10.5</v>
      </c>
      <c r="Q2432" s="28">
        <f t="shared" si="226"/>
        <v>42381.922499999993</v>
      </c>
      <c r="R2432" s="28">
        <f t="shared" si="223"/>
        <v>42411.922499999993</v>
      </c>
      <c r="S2432" t="str">
        <f t="shared" si="227"/>
        <v>food</v>
      </c>
      <c r="T2432" t="str">
        <f t="shared" si="224"/>
        <v>food trucks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 s="3">
        <v>100000</v>
      </c>
      <c r="E2433" s="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5"/>
        <v>2.0000000000000002E-5</v>
      </c>
      <c r="P2433" s="3">
        <f t="shared" si="222"/>
        <v>1</v>
      </c>
      <c r="Q2433" s="28">
        <f t="shared" si="226"/>
        <v>42488.891354166662</v>
      </c>
      <c r="R2433" s="28">
        <f t="shared" si="223"/>
        <v>42548.891354166662</v>
      </c>
      <c r="S2433" t="str">
        <f t="shared" si="227"/>
        <v>food</v>
      </c>
      <c r="T2433" t="str">
        <f t="shared" si="224"/>
        <v>food trucks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 s="3">
        <v>14000</v>
      </c>
      <c r="E2434" s="3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5"/>
        <v>1.4285714285714287E-4</v>
      </c>
      <c r="P2434" s="3">
        <f t="shared" si="222"/>
        <v>1</v>
      </c>
      <c r="Q2434" s="28">
        <f t="shared" si="226"/>
        <v>42041.010381944441</v>
      </c>
      <c r="R2434" s="28">
        <f t="shared" si="223"/>
        <v>42071.010381944441</v>
      </c>
      <c r="S2434" t="str">
        <f t="shared" si="227"/>
        <v>food</v>
      </c>
      <c r="T2434" t="str">
        <f t="shared" si="224"/>
        <v>food trucks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 s="3">
        <v>10000</v>
      </c>
      <c r="E2435" s="3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225"/>
        <v>0</v>
      </c>
      <c r="P2435" s="3">
        <f t="shared" ref="P2435:P2498" si="228">IFERROR(E2435/L2435,0)</f>
        <v>0</v>
      </c>
      <c r="Q2435" s="28">
        <f t="shared" si="226"/>
        <v>42397.691469907404</v>
      </c>
      <c r="R2435" s="28">
        <f t="shared" ref="R2435:R2498" si="229">(I2435/86400)+25569+(-5/24)</f>
        <v>42427.691469907404</v>
      </c>
      <c r="S2435" t="str">
        <f t="shared" si="227"/>
        <v>food</v>
      </c>
      <c r="T2435" t="str">
        <f t="shared" ref="T2435:T2498" si="230">RIGHT(N2435,LEN(N2435)-FIND("/",N2435))</f>
        <v>food trucks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 s="3">
        <v>20000</v>
      </c>
      <c r="E2436" s="3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ref="O2436:O2499" si="231">E2436/D2436</f>
        <v>1.2999999999999999E-3</v>
      </c>
      <c r="P2436" s="3">
        <f t="shared" si="228"/>
        <v>13</v>
      </c>
      <c r="Q2436" s="28">
        <f t="shared" ref="Q2436:Q2499" si="232">(((J2436/60)/60)/24)+DATE(1970,1,1)+(-5/24)</f>
        <v>42179.977708333325</v>
      </c>
      <c r="R2436" s="28">
        <f t="shared" si="229"/>
        <v>42219.977708333332</v>
      </c>
      <c r="S2436" t="str">
        <f t="shared" ref="S2436:S2499" si="233">LEFT(N:N,FIND("/",N2436)-1)</f>
        <v>food</v>
      </c>
      <c r="T2436" t="str">
        <f t="shared" si="230"/>
        <v>food trucks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 s="3">
        <v>250000</v>
      </c>
      <c r="E2437" s="3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31"/>
        <v>4.8960000000000002E-3</v>
      </c>
      <c r="P2437" s="3">
        <f t="shared" si="228"/>
        <v>306</v>
      </c>
      <c r="Q2437" s="28">
        <f t="shared" si="232"/>
        <v>42252.069282407399</v>
      </c>
      <c r="R2437" s="28">
        <f t="shared" si="229"/>
        <v>42282.069282407407</v>
      </c>
      <c r="S2437" t="str">
        <f t="shared" si="233"/>
        <v>food</v>
      </c>
      <c r="T2437" t="str">
        <f t="shared" si="230"/>
        <v>food trucks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 s="3">
        <v>117000</v>
      </c>
      <c r="E2438" s="3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31"/>
        <v>3.8461538461538462E-4</v>
      </c>
      <c r="P2438" s="3">
        <f t="shared" si="228"/>
        <v>22.5</v>
      </c>
      <c r="Q2438" s="28">
        <f t="shared" si="232"/>
        <v>42338.407060185178</v>
      </c>
      <c r="R2438" s="28">
        <f t="shared" si="229"/>
        <v>42398.407060185178</v>
      </c>
      <c r="S2438" t="str">
        <f t="shared" si="233"/>
        <v>food</v>
      </c>
      <c r="T2438" t="str">
        <f t="shared" si="230"/>
        <v>food trucks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 s="3">
        <v>8000</v>
      </c>
      <c r="E2439" s="3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31"/>
        <v>0</v>
      </c>
      <c r="P2439" s="3">
        <f t="shared" si="228"/>
        <v>0</v>
      </c>
      <c r="Q2439" s="28">
        <f t="shared" si="232"/>
        <v>42031.756805555553</v>
      </c>
      <c r="R2439" s="28">
        <f t="shared" si="229"/>
        <v>42080.541666666664</v>
      </c>
      <c r="S2439" t="str">
        <f t="shared" si="233"/>
        <v>food</v>
      </c>
      <c r="T2439" t="str">
        <f t="shared" si="230"/>
        <v>food trucks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 s="3">
        <v>15000</v>
      </c>
      <c r="E2440" s="3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31"/>
        <v>3.3333333333333335E-3</v>
      </c>
      <c r="P2440" s="3">
        <f t="shared" si="228"/>
        <v>50</v>
      </c>
      <c r="Q2440" s="28">
        <f t="shared" si="232"/>
        <v>42285.706736111104</v>
      </c>
      <c r="R2440" s="28">
        <f t="shared" si="229"/>
        <v>42345.748402777775</v>
      </c>
      <c r="S2440" t="str">
        <f t="shared" si="233"/>
        <v>food</v>
      </c>
      <c r="T2440" t="str">
        <f t="shared" si="230"/>
        <v>food trucks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 s="3">
        <v>10000</v>
      </c>
      <c r="E2441" s="3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31"/>
        <v>0</v>
      </c>
      <c r="P2441" s="3">
        <f t="shared" si="228"/>
        <v>0</v>
      </c>
      <c r="Q2441" s="28">
        <f t="shared" si="232"/>
        <v>42265.610289351847</v>
      </c>
      <c r="R2441" s="28">
        <f t="shared" si="229"/>
        <v>42295.610289351847</v>
      </c>
      <c r="S2441" t="str">
        <f t="shared" si="233"/>
        <v>food</v>
      </c>
      <c r="T2441" t="str">
        <f t="shared" si="230"/>
        <v>food trucks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 s="3">
        <v>5000</v>
      </c>
      <c r="E2442" s="3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31"/>
        <v>2E-3</v>
      </c>
      <c r="P2442" s="3">
        <f t="shared" si="228"/>
        <v>5</v>
      </c>
      <c r="Q2442" s="28">
        <f t="shared" si="232"/>
        <v>42383.691122685181</v>
      </c>
      <c r="R2442" s="28">
        <f t="shared" si="229"/>
        <v>42413.691122685188</v>
      </c>
      <c r="S2442" t="str">
        <f t="shared" si="233"/>
        <v>food</v>
      </c>
      <c r="T2442" t="str">
        <f t="shared" si="230"/>
        <v>food trucks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 s="3">
        <v>7500</v>
      </c>
      <c r="E2443" s="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31"/>
        <v>1.0788</v>
      </c>
      <c r="P2443" s="3">
        <f t="shared" si="228"/>
        <v>74.22935779816514</v>
      </c>
      <c r="Q2443" s="28">
        <f t="shared" si="232"/>
        <v>42186.917291666665</v>
      </c>
      <c r="R2443" s="28">
        <f t="shared" si="229"/>
        <v>42207.999305555553</v>
      </c>
      <c r="S2443" t="str">
        <f t="shared" si="233"/>
        <v>food</v>
      </c>
      <c r="T2443" t="str">
        <f t="shared" si="230"/>
        <v>small batch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 s="3">
        <v>24000</v>
      </c>
      <c r="E2444" s="3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31"/>
        <v>1.2594166666666666</v>
      </c>
      <c r="P2444" s="3">
        <f t="shared" si="228"/>
        <v>81.252688172043008</v>
      </c>
      <c r="Q2444" s="28">
        <f t="shared" si="232"/>
        <v>42052.458657407398</v>
      </c>
      <c r="R2444" s="28">
        <f t="shared" si="229"/>
        <v>42082.416990740741</v>
      </c>
      <c r="S2444" t="str">
        <f t="shared" si="233"/>
        <v>food</v>
      </c>
      <c r="T2444" t="str">
        <f t="shared" si="230"/>
        <v>small batch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 s="3">
        <v>20000</v>
      </c>
      <c r="E2445" s="3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31"/>
        <v>2.0251494999999999</v>
      </c>
      <c r="P2445" s="3">
        <f t="shared" si="228"/>
        <v>130.23469453376205</v>
      </c>
      <c r="Q2445" s="28">
        <f t="shared" si="232"/>
        <v>41836.416921296295</v>
      </c>
      <c r="R2445" s="28">
        <f t="shared" si="229"/>
        <v>41866.416921296295</v>
      </c>
      <c r="S2445" t="str">
        <f t="shared" si="233"/>
        <v>food</v>
      </c>
      <c r="T2445" t="str">
        <f t="shared" si="230"/>
        <v>small batch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 s="3">
        <v>3000</v>
      </c>
      <c r="E2446" s="3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31"/>
        <v>1.0860000000000001</v>
      </c>
      <c r="P2446" s="3">
        <f t="shared" si="228"/>
        <v>53.409836065573771</v>
      </c>
      <c r="Q2446" s="28">
        <f t="shared" si="232"/>
        <v>42485.54619212963</v>
      </c>
      <c r="R2446" s="28">
        <f t="shared" si="229"/>
        <v>42515.54619212963</v>
      </c>
      <c r="S2446" t="str">
        <f t="shared" si="233"/>
        <v>food</v>
      </c>
      <c r="T2446" t="str">
        <f t="shared" si="230"/>
        <v>small batch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 s="3">
        <v>5000</v>
      </c>
      <c r="E2447" s="3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31"/>
        <v>1.728</v>
      </c>
      <c r="P2447" s="3">
        <f t="shared" si="228"/>
        <v>75.130434782608702</v>
      </c>
      <c r="Q2447" s="28">
        <f t="shared" si="232"/>
        <v>42242.981724537036</v>
      </c>
      <c r="R2447" s="28">
        <f t="shared" si="229"/>
        <v>42272.981724537036</v>
      </c>
      <c r="S2447" t="str">
        <f t="shared" si="233"/>
        <v>food</v>
      </c>
      <c r="T2447" t="str">
        <f t="shared" si="230"/>
        <v>small batch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 s="3">
        <v>5000</v>
      </c>
      <c r="E2448" s="3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31"/>
        <v>1.6798</v>
      </c>
      <c r="P2448" s="3">
        <f t="shared" si="228"/>
        <v>75.666666666666671</v>
      </c>
      <c r="Q2448" s="28">
        <f t="shared" si="232"/>
        <v>42670.394340277773</v>
      </c>
      <c r="R2448" s="28">
        <f t="shared" si="229"/>
        <v>42700.436006944445</v>
      </c>
      <c r="S2448" t="str">
        <f t="shared" si="233"/>
        <v>food</v>
      </c>
      <c r="T2448" t="str">
        <f t="shared" si="230"/>
        <v>small batch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 s="3">
        <v>2500</v>
      </c>
      <c r="E2449" s="3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31"/>
        <v>4.2720000000000002</v>
      </c>
      <c r="P2449" s="3">
        <f t="shared" si="228"/>
        <v>31.691394658753708</v>
      </c>
      <c r="Q2449" s="28">
        <f t="shared" si="232"/>
        <v>42654.26149305555</v>
      </c>
      <c r="R2449" s="28">
        <f t="shared" si="229"/>
        <v>42685.958333333336</v>
      </c>
      <c r="S2449" t="str">
        <f t="shared" si="233"/>
        <v>food</v>
      </c>
      <c r="T2449" t="str">
        <f t="shared" si="230"/>
        <v>small batch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 s="3">
        <v>400</v>
      </c>
      <c r="E2450" s="3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31"/>
        <v>1.075</v>
      </c>
      <c r="P2450" s="3">
        <f t="shared" si="228"/>
        <v>47.777777777777779</v>
      </c>
      <c r="Q2450" s="28">
        <f t="shared" si="232"/>
        <v>42607.107789351845</v>
      </c>
      <c r="R2450" s="28">
        <f t="shared" si="229"/>
        <v>42613.025000000001</v>
      </c>
      <c r="S2450" t="str">
        <f t="shared" si="233"/>
        <v>food</v>
      </c>
      <c r="T2450" t="str">
        <f t="shared" si="230"/>
        <v>small batch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 s="3">
        <v>10000</v>
      </c>
      <c r="E2451" s="3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31"/>
        <v>1.08</v>
      </c>
      <c r="P2451" s="3">
        <f t="shared" si="228"/>
        <v>90</v>
      </c>
      <c r="Q2451" s="28">
        <f t="shared" si="232"/>
        <v>41942.934201388889</v>
      </c>
      <c r="R2451" s="28">
        <f t="shared" si="229"/>
        <v>41972.975868055553</v>
      </c>
      <c r="S2451" t="str">
        <f t="shared" si="233"/>
        <v>food</v>
      </c>
      <c r="T2451" t="str">
        <f t="shared" si="230"/>
        <v>small batch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 s="3">
        <v>15000</v>
      </c>
      <c r="E2452" s="3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31"/>
        <v>1.0153353333333335</v>
      </c>
      <c r="P2452" s="3">
        <f t="shared" si="228"/>
        <v>149.31401960784314</v>
      </c>
      <c r="Q2452" s="28">
        <f t="shared" si="232"/>
        <v>41901.864074074074</v>
      </c>
      <c r="R2452" s="28">
        <f t="shared" si="229"/>
        <v>41939.924305555549</v>
      </c>
      <c r="S2452" t="str">
        <f t="shared" si="233"/>
        <v>food</v>
      </c>
      <c r="T2452" t="str">
        <f t="shared" si="230"/>
        <v>small batch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 s="3">
        <v>10000</v>
      </c>
      <c r="E2453" s="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31"/>
        <v>1.1545000000000001</v>
      </c>
      <c r="P2453" s="3">
        <f t="shared" si="228"/>
        <v>62.06989247311828</v>
      </c>
      <c r="Q2453" s="28">
        <f t="shared" si="232"/>
        <v>42779.700115740743</v>
      </c>
      <c r="R2453" s="28">
        <f t="shared" si="229"/>
        <v>42799.700115740743</v>
      </c>
      <c r="S2453" t="str">
        <f t="shared" si="233"/>
        <v>food</v>
      </c>
      <c r="T2453" t="str">
        <f t="shared" si="230"/>
        <v>small batch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 s="3">
        <v>600</v>
      </c>
      <c r="E2454" s="3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31"/>
        <v>1.335</v>
      </c>
      <c r="P2454" s="3">
        <f t="shared" si="228"/>
        <v>53.4</v>
      </c>
      <c r="Q2454" s="28">
        <f t="shared" si="232"/>
        <v>42338.635416666664</v>
      </c>
      <c r="R2454" s="28">
        <f t="shared" si="229"/>
        <v>42367.749999999993</v>
      </c>
      <c r="S2454" t="str">
        <f t="shared" si="233"/>
        <v>food</v>
      </c>
      <c r="T2454" t="str">
        <f t="shared" si="230"/>
        <v>small batch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 s="3">
        <v>3000</v>
      </c>
      <c r="E2455" s="3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31"/>
        <v>1.5469999999999999</v>
      </c>
      <c r="P2455" s="3">
        <f t="shared" si="228"/>
        <v>69.268656716417908</v>
      </c>
      <c r="Q2455" s="28">
        <f t="shared" si="232"/>
        <v>42738.483900462961</v>
      </c>
      <c r="R2455" s="28">
        <f t="shared" si="229"/>
        <v>42768.483900462961</v>
      </c>
      <c r="S2455" t="str">
        <f t="shared" si="233"/>
        <v>food</v>
      </c>
      <c r="T2455" t="str">
        <f t="shared" si="230"/>
        <v>small batch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 s="3">
        <v>35000</v>
      </c>
      <c r="E2456" s="3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31"/>
        <v>1.0084571428571429</v>
      </c>
      <c r="P2456" s="3">
        <f t="shared" si="228"/>
        <v>271.50769230769231</v>
      </c>
      <c r="Q2456" s="28">
        <f t="shared" si="232"/>
        <v>42769.99314814814</v>
      </c>
      <c r="R2456" s="28">
        <f t="shared" si="229"/>
        <v>42804.993148148147</v>
      </c>
      <c r="S2456" t="str">
        <f t="shared" si="233"/>
        <v>food</v>
      </c>
      <c r="T2456" t="str">
        <f t="shared" si="230"/>
        <v>small batch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 s="3">
        <v>300</v>
      </c>
      <c r="E2457" s="3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31"/>
        <v>1.82</v>
      </c>
      <c r="P2457" s="3">
        <f t="shared" si="228"/>
        <v>34.125</v>
      </c>
      <c r="Q2457" s="28">
        <f t="shared" si="232"/>
        <v>42452.573495370372</v>
      </c>
      <c r="R2457" s="28">
        <f t="shared" si="229"/>
        <v>42480.573495370372</v>
      </c>
      <c r="S2457" t="str">
        <f t="shared" si="233"/>
        <v>food</v>
      </c>
      <c r="T2457" t="str">
        <f t="shared" si="230"/>
        <v>small batch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 s="3">
        <v>1500</v>
      </c>
      <c r="E2458" s="3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31"/>
        <v>1.8086666666666666</v>
      </c>
      <c r="P2458" s="3">
        <f t="shared" si="228"/>
        <v>40.492537313432834</v>
      </c>
      <c r="Q2458" s="28">
        <f t="shared" si="232"/>
        <v>42761.752766203703</v>
      </c>
      <c r="R2458" s="28">
        <f t="shared" si="229"/>
        <v>42791.752766203703</v>
      </c>
      <c r="S2458" t="str">
        <f t="shared" si="233"/>
        <v>food</v>
      </c>
      <c r="T2458" t="str">
        <f t="shared" si="230"/>
        <v>small batch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 s="3">
        <v>23000</v>
      </c>
      <c r="E2459" s="3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31"/>
        <v>1.0230434782608695</v>
      </c>
      <c r="P2459" s="3">
        <f t="shared" si="228"/>
        <v>189.75806451612902</v>
      </c>
      <c r="Q2459" s="28">
        <f t="shared" si="232"/>
        <v>42423.394166666665</v>
      </c>
      <c r="R2459" s="28">
        <f t="shared" si="229"/>
        <v>42453.352500000001</v>
      </c>
      <c r="S2459" t="str">
        <f t="shared" si="233"/>
        <v>food</v>
      </c>
      <c r="T2459" t="str">
        <f t="shared" si="230"/>
        <v>small batch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 s="3">
        <v>5000</v>
      </c>
      <c r="E2460" s="3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31"/>
        <v>1.1017999999999999</v>
      </c>
      <c r="P2460" s="3">
        <f t="shared" si="228"/>
        <v>68.862499999999997</v>
      </c>
      <c r="Q2460" s="28">
        <f t="shared" si="232"/>
        <v>42495.663402777776</v>
      </c>
      <c r="R2460" s="28">
        <f t="shared" si="229"/>
        <v>42530.583333333336</v>
      </c>
      <c r="S2460" t="str">
        <f t="shared" si="233"/>
        <v>food</v>
      </c>
      <c r="T2460" t="str">
        <f t="shared" si="230"/>
        <v>small batch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 s="3">
        <v>30000</v>
      </c>
      <c r="E2461" s="3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31"/>
        <v>1.0225</v>
      </c>
      <c r="P2461" s="3">
        <f t="shared" si="228"/>
        <v>108.77659574468085</v>
      </c>
      <c r="Q2461" s="28">
        <f t="shared" si="232"/>
        <v>42407.429224537038</v>
      </c>
      <c r="R2461" s="28">
        <f t="shared" si="229"/>
        <v>42452.387557870366</v>
      </c>
      <c r="S2461" t="str">
        <f t="shared" si="233"/>
        <v>food</v>
      </c>
      <c r="T2461" t="str">
        <f t="shared" si="230"/>
        <v>small batch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 s="3">
        <v>8500</v>
      </c>
      <c r="E2462" s="3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31"/>
        <v>1.0078823529411765</v>
      </c>
      <c r="P2462" s="3">
        <f t="shared" si="228"/>
        <v>125.98529411764706</v>
      </c>
      <c r="Q2462" s="28">
        <f t="shared" si="232"/>
        <v>42703.978784722225</v>
      </c>
      <c r="R2462" s="28">
        <f t="shared" si="229"/>
        <v>42737.970138888886</v>
      </c>
      <c r="S2462" t="str">
        <f t="shared" si="233"/>
        <v>food</v>
      </c>
      <c r="T2462" t="str">
        <f t="shared" si="230"/>
        <v>small batch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 s="3">
        <v>7500</v>
      </c>
      <c r="E2463" s="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31"/>
        <v>1.038</v>
      </c>
      <c r="P2463" s="3">
        <f t="shared" si="228"/>
        <v>90.523255813953483</v>
      </c>
      <c r="Q2463" s="28">
        <f t="shared" si="232"/>
        <v>40783.804363425923</v>
      </c>
      <c r="R2463" s="28">
        <f t="shared" si="229"/>
        <v>40816.916666666664</v>
      </c>
      <c r="S2463" t="str">
        <f t="shared" si="233"/>
        <v>music</v>
      </c>
      <c r="T2463" t="str">
        <f t="shared" si="230"/>
        <v>indie rock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 s="3">
        <v>3000</v>
      </c>
      <c r="E2464" s="3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31"/>
        <v>1.1070833333333334</v>
      </c>
      <c r="P2464" s="3">
        <f t="shared" si="228"/>
        <v>28.880434782608695</v>
      </c>
      <c r="Q2464" s="28">
        <f t="shared" si="232"/>
        <v>41088.977962962963</v>
      </c>
      <c r="R2464" s="28">
        <f t="shared" si="229"/>
        <v>41108.977962962963</v>
      </c>
      <c r="S2464" t="str">
        <f t="shared" si="233"/>
        <v>music</v>
      </c>
      <c r="T2464" t="str">
        <f t="shared" si="230"/>
        <v>indie rock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 s="3">
        <v>2000</v>
      </c>
      <c r="E2465" s="3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31"/>
        <v>1.1625000000000001</v>
      </c>
      <c r="P2465" s="3">
        <f t="shared" si="228"/>
        <v>31</v>
      </c>
      <c r="Q2465" s="28">
        <f t="shared" si="232"/>
        <v>41340.903067129628</v>
      </c>
      <c r="R2465" s="28">
        <f t="shared" si="229"/>
        <v>41380.583333333328</v>
      </c>
      <c r="S2465" t="str">
        <f t="shared" si="233"/>
        <v>music</v>
      </c>
      <c r="T2465" t="str">
        <f t="shared" si="230"/>
        <v>indie rock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 s="3">
        <v>2000</v>
      </c>
      <c r="E2466" s="3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31"/>
        <v>1.111</v>
      </c>
      <c r="P2466" s="3">
        <f t="shared" si="228"/>
        <v>51.674418604651166</v>
      </c>
      <c r="Q2466" s="28">
        <f t="shared" si="232"/>
        <v>42248.692094907405</v>
      </c>
      <c r="R2466" s="28">
        <f t="shared" si="229"/>
        <v>42277.603472222218</v>
      </c>
      <c r="S2466" t="str">
        <f t="shared" si="233"/>
        <v>music</v>
      </c>
      <c r="T2466" t="str">
        <f t="shared" si="230"/>
        <v>indie rock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 s="3">
        <v>700</v>
      </c>
      <c r="E2467" s="3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31"/>
        <v>1.8014285714285714</v>
      </c>
      <c r="P2467" s="3">
        <f t="shared" si="228"/>
        <v>26.270833333333332</v>
      </c>
      <c r="Q2467" s="28">
        <f t="shared" si="232"/>
        <v>41145.510972222219</v>
      </c>
      <c r="R2467" s="28">
        <f t="shared" si="229"/>
        <v>41175.510972222219</v>
      </c>
      <c r="S2467" t="str">
        <f t="shared" si="233"/>
        <v>music</v>
      </c>
      <c r="T2467" t="str">
        <f t="shared" si="230"/>
        <v>indie rock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 s="3">
        <v>2500</v>
      </c>
      <c r="E2468" s="3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31"/>
        <v>1</v>
      </c>
      <c r="P2468" s="3">
        <f t="shared" si="228"/>
        <v>48.07692307692308</v>
      </c>
      <c r="Q2468" s="28">
        <f t="shared" si="232"/>
        <v>41372.894131944442</v>
      </c>
      <c r="R2468" s="28">
        <f t="shared" si="229"/>
        <v>41402.894131944442</v>
      </c>
      <c r="S2468" t="str">
        <f t="shared" si="233"/>
        <v>music</v>
      </c>
      <c r="T2468" t="str">
        <f t="shared" si="230"/>
        <v>indie rock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 s="3">
        <v>1000</v>
      </c>
      <c r="E2469" s="3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31"/>
        <v>1.1850000000000001</v>
      </c>
      <c r="P2469" s="3">
        <f t="shared" si="228"/>
        <v>27.558139534883722</v>
      </c>
      <c r="Q2469" s="28">
        <f t="shared" si="232"/>
        <v>41025.665868055556</v>
      </c>
      <c r="R2469" s="28">
        <f t="shared" si="229"/>
        <v>41039.5</v>
      </c>
      <c r="S2469" t="str">
        <f t="shared" si="233"/>
        <v>music</v>
      </c>
      <c r="T2469" t="str">
        <f t="shared" si="230"/>
        <v>indie rock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 s="3">
        <v>2000</v>
      </c>
      <c r="E2470" s="3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31"/>
        <v>1.0721700000000001</v>
      </c>
      <c r="P2470" s="3">
        <f t="shared" si="228"/>
        <v>36.97137931034483</v>
      </c>
      <c r="Q2470" s="28">
        <f t="shared" si="232"/>
        <v>41173.945844907401</v>
      </c>
      <c r="R2470" s="28">
        <f t="shared" si="229"/>
        <v>41210</v>
      </c>
      <c r="S2470" t="str">
        <f t="shared" si="233"/>
        <v>music</v>
      </c>
      <c r="T2470" t="str">
        <f t="shared" si="230"/>
        <v>indie rock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 s="3">
        <v>1200</v>
      </c>
      <c r="E2471" s="3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31"/>
        <v>1.1366666666666667</v>
      </c>
      <c r="P2471" s="3">
        <f t="shared" si="228"/>
        <v>29.021276595744681</v>
      </c>
      <c r="Q2471" s="28">
        <f t="shared" si="232"/>
        <v>40557.221400462957</v>
      </c>
      <c r="R2471" s="28">
        <f t="shared" si="229"/>
        <v>40582.221400462957</v>
      </c>
      <c r="S2471" t="str">
        <f t="shared" si="233"/>
        <v>music</v>
      </c>
      <c r="T2471" t="str">
        <f t="shared" si="230"/>
        <v>indie rock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 s="3">
        <v>1000</v>
      </c>
      <c r="E2472" s="3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31"/>
        <v>1.0316400000000001</v>
      </c>
      <c r="P2472" s="3">
        <f t="shared" si="228"/>
        <v>28.65666666666667</v>
      </c>
      <c r="Q2472" s="28">
        <f t="shared" si="232"/>
        <v>41022.866377314815</v>
      </c>
      <c r="R2472" s="28">
        <f t="shared" si="229"/>
        <v>41052.866377314815</v>
      </c>
      <c r="S2472" t="str">
        <f t="shared" si="233"/>
        <v>music</v>
      </c>
      <c r="T2472" t="str">
        <f t="shared" si="230"/>
        <v>indie rock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 s="3">
        <v>500</v>
      </c>
      <c r="E2473" s="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31"/>
        <v>1.28</v>
      </c>
      <c r="P2473" s="3">
        <f t="shared" si="228"/>
        <v>37.647058823529413</v>
      </c>
      <c r="Q2473" s="28">
        <f t="shared" si="232"/>
        <v>40893.784629629627</v>
      </c>
      <c r="R2473" s="28">
        <f t="shared" si="229"/>
        <v>40933.784629629627</v>
      </c>
      <c r="S2473" t="str">
        <f t="shared" si="233"/>
        <v>music</v>
      </c>
      <c r="T2473" t="str">
        <f t="shared" si="230"/>
        <v>indie rock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 s="3">
        <v>7500</v>
      </c>
      <c r="E2474" s="3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31"/>
        <v>1.3576026666666667</v>
      </c>
      <c r="P2474" s="3">
        <f t="shared" si="228"/>
        <v>97.904038461538462</v>
      </c>
      <c r="Q2474" s="28">
        <f t="shared" si="232"/>
        <v>40353.907175925924</v>
      </c>
      <c r="R2474" s="28">
        <f t="shared" si="229"/>
        <v>40424.835416666661</v>
      </c>
      <c r="S2474" t="str">
        <f t="shared" si="233"/>
        <v>music</v>
      </c>
      <c r="T2474" t="str">
        <f t="shared" si="230"/>
        <v>indie rock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 s="3">
        <v>2000</v>
      </c>
      <c r="E2475" s="3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31"/>
        <v>1</v>
      </c>
      <c r="P2475" s="3">
        <f t="shared" si="228"/>
        <v>42.553191489361701</v>
      </c>
      <c r="Q2475" s="28">
        <f t="shared" si="232"/>
        <v>41193.540150462963</v>
      </c>
      <c r="R2475" s="28">
        <f t="shared" si="229"/>
        <v>41223.581817129627</v>
      </c>
      <c r="S2475" t="str">
        <f t="shared" si="233"/>
        <v>music</v>
      </c>
      <c r="T2475" t="str">
        <f t="shared" si="230"/>
        <v>indie rock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 s="3">
        <v>5000</v>
      </c>
      <c r="E2476" s="3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31"/>
        <v>1.0000360000000001</v>
      </c>
      <c r="P2476" s="3">
        <f t="shared" si="228"/>
        <v>131.58368421052631</v>
      </c>
      <c r="Q2476" s="28">
        <f t="shared" si="232"/>
        <v>40416.80296296296</v>
      </c>
      <c r="R2476" s="28">
        <f t="shared" si="229"/>
        <v>40461.80296296296</v>
      </c>
      <c r="S2476" t="str">
        <f t="shared" si="233"/>
        <v>music</v>
      </c>
      <c r="T2476" t="str">
        <f t="shared" si="230"/>
        <v>indie rock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 s="3">
        <v>2500</v>
      </c>
      <c r="E2477" s="3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31"/>
        <v>1.0471999999999999</v>
      </c>
      <c r="P2477" s="3">
        <f t="shared" si="228"/>
        <v>32.320987654320987</v>
      </c>
      <c r="Q2477" s="28">
        <f t="shared" si="232"/>
        <v>40310.079340277778</v>
      </c>
      <c r="R2477" s="28">
        <f t="shared" si="229"/>
        <v>40369.708333333328</v>
      </c>
      <c r="S2477" t="str">
        <f t="shared" si="233"/>
        <v>music</v>
      </c>
      <c r="T2477" t="str">
        <f t="shared" si="230"/>
        <v>indie rock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 s="3">
        <v>3200</v>
      </c>
      <c r="E2478" s="3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31"/>
        <v>1.050225</v>
      </c>
      <c r="P2478" s="3">
        <f t="shared" si="228"/>
        <v>61.103999999999999</v>
      </c>
      <c r="Q2478" s="28">
        <f t="shared" si="232"/>
        <v>41913.120023148142</v>
      </c>
      <c r="R2478" s="28">
        <f t="shared" si="229"/>
        <v>41946.161689814813</v>
      </c>
      <c r="S2478" t="str">
        <f t="shared" si="233"/>
        <v>music</v>
      </c>
      <c r="T2478" t="str">
        <f t="shared" si="230"/>
        <v>indie rock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 s="3">
        <v>750</v>
      </c>
      <c r="E2479" s="3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31"/>
        <v>1.7133333333333334</v>
      </c>
      <c r="P2479" s="3">
        <f t="shared" si="228"/>
        <v>31.341463414634145</v>
      </c>
      <c r="Q2479" s="28">
        <f t="shared" si="232"/>
        <v>41088.483159722222</v>
      </c>
      <c r="R2479" s="28">
        <f t="shared" si="229"/>
        <v>41133.483159722222</v>
      </c>
      <c r="S2479" t="str">
        <f t="shared" si="233"/>
        <v>music</v>
      </c>
      <c r="T2479" t="str">
        <f t="shared" si="230"/>
        <v>indie rock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 s="3">
        <v>8000</v>
      </c>
      <c r="E2480" s="3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31"/>
        <v>1.2749999999999999</v>
      </c>
      <c r="P2480" s="3">
        <f t="shared" si="228"/>
        <v>129.1139240506329</v>
      </c>
      <c r="Q2480" s="28">
        <f t="shared" si="232"/>
        <v>41257.742048611108</v>
      </c>
      <c r="R2480" s="28">
        <f t="shared" si="229"/>
        <v>41287.742048611108</v>
      </c>
      <c r="S2480" t="str">
        <f t="shared" si="233"/>
        <v>music</v>
      </c>
      <c r="T2480" t="str">
        <f t="shared" si="230"/>
        <v>indie rock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 s="3">
        <v>300</v>
      </c>
      <c r="E2481" s="3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31"/>
        <v>1.3344333333333334</v>
      </c>
      <c r="P2481" s="3">
        <f t="shared" si="228"/>
        <v>25.020624999999999</v>
      </c>
      <c r="Q2481" s="28">
        <f t="shared" si="232"/>
        <v>41107.518449074072</v>
      </c>
      <c r="R2481" s="28">
        <f t="shared" si="229"/>
        <v>41117.875</v>
      </c>
      <c r="S2481" t="str">
        <f t="shared" si="233"/>
        <v>music</v>
      </c>
      <c r="T2481" t="str">
        <f t="shared" si="230"/>
        <v>indie rock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 s="3">
        <v>2000</v>
      </c>
      <c r="E2482" s="3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31"/>
        <v>1</v>
      </c>
      <c r="P2482" s="3">
        <f t="shared" si="228"/>
        <v>250</v>
      </c>
      <c r="Q2482" s="28">
        <f t="shared" si="232"/>
        <v>42227.727824074071</v>
      </c>
      <c r="R2482" s="28">
        <f t="shared" si="229"/>
        <v>42287.727824074071</v>
      </c>
      <c r="S2482" t="str">
        <f t="shared" si="233"/>
        <v>music</v>
      </c>
      <c r="T2482" t="str">
        <f t="shared" si="230"/>
        <v>indie rock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 s="3">
        <v>4000</v>
      </c>
      <c r="E2483" s="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31"/>
        <v>1.1291099999999998</v>
      </c>
      <c r="P2483" s="3">
        <f t="shared" si="228"/>
        <v>47.541473684210523</v>
      </c>
      <c r="Q2483" s="28">
        <f t="shared" si="232"/>
        <v>40999.437592592592</v>
      </c>
      <c r="R2483" s="28">
        <f t="shared" si="229"/>
        <v>41029.437592592592</v>
      </c>
      <c r="S2483" t="str">
        <f t="shared" si="233"/>
        <v>music</v>
      </c>
      <c r="T2483" t="str">
        <f t="shared" si="230"/>
        <v>indie rock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 s="3">
        <v>1000</v>
      </c>
      <c r="E2484" s="3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31"/>
        <v>1.0009999999999999</v>
      </c>
      <c r="P2484" s="3">
        <f t="shared" si="228"/>
        <v>40.04</v>
      </c>
      <c r="Q2484" s="28">
        <f t="shared" si="232"/>
        <v>40711.573877314811</v>
      </c>
      <c r="R2484" s="28">
        <f t="shared" si="229"/>
        <v>40756.573877314811</v>
      </c>
      <c r="S2484" t="str">
        <f t="shared" si="233"/>
        <v>music</v>
      </c>
      <c r="T2484" t="str">
        <f t="shared" si="230"/>
        <v>indie rock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 s="3">
        <v>1100</v>
      </c>
      <c r="E2485" s="3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31"/>
        <v>1.1372727272727272</v>
      </c>
      <c r="P2485" s="3">
        <f t="shared" si="228"/>
        <v>65.84210526315789</v>
      </c>
      <c r="Q2485" s="28">
        <f t="shared" si="232"/>
        <v>40970.541701388887</v>
      </c>
      <c r="R2485" s="28">
        <f t="shared" si="229"/>
        <v>41030.500034722216</v>
      </c>
      <c r="S2485" t="str">
        <f t="shared" si="233"/>
        <v>music</v>
      </c>
      <c r="T2485" t="str">
        <f t="shared" si="230"/>
        <v>indie rock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 s="3">
        <v>3500</v>
      </c>
      <c r="E2486" s="3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31"/>
        <v>1.1931742857142855</v>
      </c>
      <c r="P2486" s="3">
        <f t="shared" si="228"/>
        <v>46.401222222222216</v>
      </c>
      <c r="Q2486" s="28">
        <f t="shared" si="232"/>
        <v>40771.708368055552</v>
      </c>
      <c r="R2486" s="28">
        <f t="shared" si="229"/>
        <v>40801.708368055552</v>
      </c>
      <c r="S2486" t="str">
        <f t="shared" si="233"/>
        <v>music</v>
      </c>
      <c r="T2486" t="str">
        <f t="shared" si="230"/>
        <v>indie rock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 s="3">
        <v>2000</v>
      </c>
      <c r="E2487" s="3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31"/>
        <v>1.0325</v>
      </c>
      <c r="P2487" s="3">
        <f t="shared" si="228"/>
        <v>50.365853658536587</v>
      </c>
      <c r="Q2487" s="28">
        <f t="shared" si="232"/>
        <v>40793.790266203701</v>
      </c>
      <c r="R2487" s="28">
        <f t="shared" si="229"/>
        <v>40828.790266203701</v>
      </c>
      <c r="S2487" t="str">
        <f t="shared" si="233"/>
        <v>music</v>
      </c>
      <c r="T2487" t="str">
        <f t="shared" si="230"/>
        <v>indie rock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 s="3">
        <v>300</v>
      </c>
      <c r="E2488" s="3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31"/>
        <v>2.6566666666666667</v>
      </c>
      <c r="P2488" s="3">
        <f t="shared" si="228"/>
        <v>26.566666666666666</v>
      </c>
      <c r="Q2488" s="28">
        <f t="shared" si="232"/>
        <v>40991.499722222223</v>
      </c>
      <c r="R2488" s="28">
        <f t="shared" si="229"/>
        <v>41021.499722222223</v>
      </c>
      <c r="S2488" t="str">
        <f t="shared" si="233"/>
        <v>music</v>
      </c>
      <c r="T2488" t="str">
        <f t="shared" si="230"/>
        <v>indie rock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 s="3">
        <v>1500</v>
      </c>
      <c r="E2489" s="3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31"/>
        <v>1.0005066666666667</v>
      </c>
      <c r="P2489" s="3">
        <f t="shared" si="228"/>
        <v>39.493684210526318</v>
      </c>
      <c r="Q2489" s="28">
        <f t="shared" si="232"/>
        <v>41025.874965277777</v>
      </c>
      <c r="R2489" s="28">
        <f t="shared" si="229"/>
        <v>41055.874965277777</v>
      </c>
      <c r="S2489" t="str">
        <f t="shared" si="233"/>
        <v>music</v>
      </c>
      <c r="T2489" t="str">
        <f t="shared" si="230"/>
        <v>indie rock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 s="3">
        <v>3000</v>
      </c>
      <c r="E2490" s="3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31"/>
        <v>1.0669999999999999</v>
      </c>
      <c r="P2490" s="3">
        <f t="shared" si="228"/>
        <v>49.246153846153845</v>
      </c>
      <c r="Q2490" s="28">
        <f t="shared" si="232"/>
        <v>40833.424861111111</v>
      </c>
      <c r="R2490" s="28">
        <f t="shared" si="229"/>
        <v>40863.466527777775</v>
      </c>
      <c r="S2490" t="str">
        <f t="shared" si="233"/>
        <v>music</v>
      </c>
      <c r="T2490" t="str">
        <f t="shared" si="230"/>
        <v>indie rock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 s="3">
        <v>3500</v>
      </c>
      <c r="E2491" s="3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31"/>
        <v>1.3367142857142857</v>
      </c>
      <c r="P2491" s="3">
        <f t="shared" si="228"/>
        <v>62.38</v>
      </c>
      <c r="Q2491" s="28">
        <f t="shared" si="232"/>
        <v>41373.481932870367</v>
      </c>
      <c r="R2491" s="28">
        <f t="shared" si="229"/>
        <v>41403.481932870367</v>
      </c>
      <c r="S2491" t="str">
        <f t="shared" si="233"/>
        <v>music</v>
      </c>
      <c r="T2491" t="str">
        <f t="shared" si="230"/>
        <v>indie rock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 s="3">
        <v>500</v>
      </c>
      <c r="E2492" s="3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31"/>
        <v>1.214</v>
      </c>
      <c r="P2492" s="3">
        <f t="shared" si="228"/>
        <v>37.9375</v>
      </c>
      <c r="Q2492" s="28">
        <f t="shared" si="232"/>
        <v>41023.019398148142</v>
      </c>
      <c r="R2492" s="28">
        <f t="shared" si="229"/>
        <v>41083.01939814815</v>
      </c>
      <c r="S2492" t="str">
        <f t="shared" si="233"/>
        <v>music</v>
      </c>
      <c r="T2492" t="str">
        <f t="shared" si="230"/>
        <v>indie rock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 s="3">
        <v>500</v>
      </c>
      <c r="E2493" s="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31"/>
        <v>1.032</v>
      </c>
      <c r="P2493" s="3">
        <f t="shared" si="228"/>
        <v>51.6</v>
      </c>
      <c r="Q2493" s="28">
        <f t="shared" si="232"/>
        <v>40542.630949074075</v>
      </c>
      <c r="R2493" s="28">
        <f t="shared" si="229"/>
        <v>40558.868750000001</v>
      </c>
      <c r="S2493" t="str">
        <f t="shared" si="233"/>
        <v>music</v>
      </c>
      <c r="T2493" t="str">
        <f t="shared" si="230"/>
        <v>indie rock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3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31"/>
        <v>1.25</v>
      </c>
      <c r="P2494" s="3">
        <f t="shared" si="228"/>
        <v>27.777777777777779</v>
      </c>
      <c r="Q2494" s="28">
        <f t="shared" si="232"/>
        <v>41024.777638888889</v>
      </c>
      <c r="R2494" s="28">
        <f t="shared" si="229"/>
        <v>41076.207638888889</v>
      </c>
      <c r="S2494" t="str">
        <f t="shared" si="233"/>
        <v>music</v>
      </c>
      <c r="T2494" t="str">
        <f t="shared" si="230"/>
        <v>indie rock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 s="3">
        <v>20000</v>
      </c>
      <c r="E2495" s="3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31"/>
        <v>1.2869999999999999</v>
      </c>
      <c r="P2495" s="3">
        <f t="shared" si="228"/>
        <v>99.382239382239376</v>
      </c>
      <c r="Q2495" s="28">
        <f t="shared" si="232"/>
        <v>41347.959953703699</v>
      </c>
      <c r="R2495" s="28">
        <f t="shared" si="229"/>
        <v>41392.959953703699</v>
      </c>
      <c r="S2495" t="str">
        <f t="shared" si="233"/>
        <v>music</v>
      </c>
      <c r="T2495" t="str">
        <f t="shared" si="230"/>
        <v>indie rock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 s="3">
        <v>1500</v>
      </c>
      <c r="E2496" s="3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31"/>
        <v>1.0100533333333332</v>
      </c>
      <c r="P2496" s="3">
        <f t="shared" si="228"/>
        <v>38.848205128205123</v>
      </c>
      <c r="Q2496" s="28">
        <f t="shared" si="232"/>
        <v>41022.436851851846</v>
      </c>
      <c r="R2496" s="28">
        <f t="shared" si="229"/>
        <v>41052.436851851853</v>
      </c>
      <c r="S2496" t="str">
        <f t="shared" si="233"/>
        <v>music</v>
      </c>
      <c r="T2496" t="str">
        <f t="shared" si="230"/>
        <v>indie rock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 s="3">
        <v>1500</v>
      </c>
      <c r="E2497" s="3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31"/>
        <v>1.2753666666666665</v>
      </c>
      <c r="P2497" s="3">
        <f t="shared" si="228"/>
        <v>45.548809523809524</v>
      </c>
      <c r="Q2497" s="28">
        <f t="shared" si="232"/>
        <v>41036.738136574073</v>
      </c>
      <c r="R2497" s="28">
        <f t="shared" si="229"/>
        <v>41066.738136574073</v>
      </c>
      <c r="S2497" t="str">
        <f t="shared" si="233"/>
        <v>music</v>
      </c>
      <c r="T2497" t="str">
        <f t="shared" si="230"/>
        <v>indie rock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 s="3">
        <v>6000</v>
      </c>
      <c r="E2498" s="3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31"/>
        <v>1</v>
      </c>
      <c r="P2498" s="3">
        <f t="shared" si="228"/>
        <v>600</v>
      </c>
      <c r="Q2498" s="28">
        <f t="shared" si="232"/>
        <v>41327.788101851853</v>
      </c>
      <c r="R2498" s="28">
        <f t="shared" si="229"/>
        <v>41362.746435185181</v>
      </c>
      <c r="S2498" t="str">
        <f t="shared" si="233"/>
        <v>music</v>
      </c>
      <c r="T2498" t="str">
        <f t="shared" si="230"/>
        <v>indie rock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 s="3">
        <v>4000</v>
      </c>
      <c r="E2499" s="3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231"/>
        <v>1.127715</v>
      </c>
      <c r="P2499" s="3">
        <f t="shared" ref="P2499:P2562" si="234">IFERROR(E2499/L2499,0)</f>
        <v>80.551071428571419</v>
      </c>
      <c r="Q2499" s="28">
        <f t="shared" si="232"/>
        <v>40730.670578703699</v>
      </c>
      <c r="R2499" s="28">
        <f t="shared" ref="R2499:R2562" si="235">(I2499/86400)+25569+(-5/24)</f>
        <v>40760.670578703699</v>
      </c>
      <c r="S2499" t="str">
        <f t="shared" si="233"/>
        <v>music</v>
      </c>
      <c r="T2499" t="str">
        <f t="shared" ref="T2499:T2562" si="236">RIGHT(N2499,LEN(N2499)-FIND("/",N2499))</f>
        <v>indie rock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 s="3">
        <v>1000</v>
      </c>
      <c r="E2500" s="3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ref="O2500:O2563" si="237">E2500/D2500</f>
        <v>1.056</v>
      </c>
      <c r="P2500" s="3">
        <f t="shared" si="234"/>
        <v>52.8</v>
      </c>
      <c r="Q2500" s="28">
        <f t="shared" ref="Q2500:Q2563" si="238">(((J2500/60)/60)/24)+DATE(1970,1,1)+(-5/24)</f>
        <v>42017.759108796294</v>
      </c>
      <c r="R2500" s="28">
        <f t="shared" si="235"/>
        <v>42031.759108796294</v>
      </c>
      <c r="S2500" t="str">
        <f t="shared" ref="S2500:S2563" si="239">LEFT(N:N,FIND("/",N2500)-1)</f>
        <v>music</v>
      </c>
      <c r="T2500" t="str">
        <f t="shared" si="236"/>
        <v>indie rock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 s="3">
        <v>4000</v>
      </c>
      <c r="E2501" s="3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7"/>
        <v>2.0262500000000001</v>
      </c>
      <c r="P2501" s="3">
        <f t="shared" si="234"/>
        <v>47.676470588235297</v>
      </c>
      <c r="Q2501" s="28">
        <f t="shared" si="238"/>
        <v>41226.440243055549</v>
      </c>
      <c r="R2501" s="28">
        <f t="shared" si="235"/>
        <v>41274.541666666664</v>
      </c>
      <c r="S2501" t="str">
        <f t="shared" si="239"/>
        <v>music</v>
      </c>
      <c r="T2501" t="str">
        <f t="shared" si="236"/>
        <v>indie rock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 s="3">
        <v>600</v>
      </c>
      <c r="E2502" s="3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7"/>
        <v>1.1333333333333333</v>
      </c>
      <c r="P2502" s="3">
        <f t="shared" si="234"/>
        <v>23.448275862068964</v>
      </c>
      <c r="Q2502" s="28">
        <f t="shared" si="238"/>
        <v>41053.564525462964</v>
      </c>
      <c r="R2502" s="28">
        <f t="shared" si="235"/>
        <v>41083.564525462956</v>
      </c>
      <c r="S2502" t="str">
        <f t="shared" si="239"/>
        <v>music</v>
      </c>
      <c r="T2502" t="str">
        <f t="shared" si="236"/>
        <v>indie rock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 s="3">
        <v>11000</v>
      </c>
      <c r="E2503" s="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7"/>
        <v>2.5545454545454545E-2</v>
      </c>
      <c r="P2503" s="3">
        <f t="shared" si="234"/>
        <v>40.142857142857146</v>
      </c>
      <c r="Q2503" s="28">
        <f t="shared" si="238"/>
        <v>42244.568333333329</v>
      </c>
      <c r="R2503" s="28">
        <f t="shared" si="235"/>
        <v>42274.568333333336</v>
      </c>
      <c r="S2503" t="str">
        <f t="shared" si="239"/>
        <v>food</v>
      </c>
      <c r="T2503" t="str">
        <f t="shared" si="236"/>
        <v>restaurants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 s="3">
        <v>110000</v>
      </c>
      <c r="E2504" s="3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7"/>
        <v>7.8181818181818181E-4</v>
      </c>
      <c r="P2504" s="3">
        <f t="shared" si="234"/>
        <v>17.2</v>
      </c>
      <c r="Q2504" s="28">
        <f t="shared" si="238"/>
        <v>41858.617106481477</v>
      </c>
      <c r="R2504" s="28">
        <f t="shared" si="235"/>
        <v>41903.617106481477</v>
      </c>
      <c r="S2504" t="str">
        <f t="shared" si="239"/>
        <v>food</v>
      </c>
      <c r="T2504" t="str">
        <f t="shared" si="236"/>
        <v>restaurants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 s="3">
        <v>10000</v>
      </c>
      <c r="E2505" s="3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7"/>
        <v>0</v>
      </c>
      <c r="P2505" s="3">
        <f t="shared" si="234"/>
        <v>0</v>
      </c>
      <c r="Q2505" s="28">
        <f t="shared" si="238"/>
        <v>42498.691064814811</v>
      </c>
      <c r="R2505" s="28">
        <f t="shared" si="235"/>
        <v>42528.67083333333</v>
      </c>
      <c r="S2505" t="str">
        <f t="shared" si="239"/>
        <v>food</v>
      </c>
      <c r="T2505" t="str">
        <f t="shared" si="236"/>
        <v>restaurants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 s="3">
        <v>35000</v>
      </c>
      <c r="E2506" s="3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7"/>
        <v>0</v>
      </c>
      <c r="P2506" s="3">
        <f t="shared" si="234"/>
        <v>0</v>
      </c>
      <c r="Q2506" s="28">
        <f t="shared" si="238"/>
        <v>41927.807106481479</v>
      </c>
      <c r="R2506" s="28">
        <f t="shared" si="235"/>
        <v>41957.848773148151</v>
      </c>
      <c r="S2506" t="str">
        <f t="shared" si="239"/>
        <v>food</v>
      </c>
      <c r="T2506" t="str">
        <f t="shared" si="236"/>
        <v>restaurants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 s="3">
        <v>7000</v>
      </c>
      <c r="E2507" s="3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7"/>
        <v>0</v>
      </c>
      <c r="P2507" s="3">
        <f t="shared" si="234"/>
        <v>0</v>
      </c>
      <c r="Q2507" s="28">
        <f t="shared" si="238"/>
        <v>42046.847407407404</v>
      </c>
      <c r="R2507" s="28">
        <f t="shared" si="235"/>
        <v>42076.80574074074</v>
      </c>
      <c r="S2507" t="str">
        <f t="shared" si="239"/>
        <v>food</v>
      </c>
      <c r="T2507" t="str">
        <f t="shared" si="236"/>
        <v>restaurants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 s="3">
        <v>5000</v>
      </c>
      <c r="E2508" s="3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7"/>
        <v>6.0000000000000001E-3</v>
      </c>
      <c r="P2508" s="3">
        <f t="shared" si="234"/>
        <v>15</v>
      </c>
      <c r="Q2508" s="28">
        <f t="shared" si="238"/>
        <v>42258.088761574072</v>
      </c>
      <c r="R2508" s="28">
        <f t="shared" si="235"/>
        <v>42280.666666666664</v>
      </c>
      <c r="S2508" t="str">
        <f t="shared" si="239"/>
        <v>food</v>
      </c>
      <c r="T2508" t="str">
        <f t="shared" si="236"/>
        <v>restaurants</v>
      </c>
    </row>
    <row r="2509" spans="1:20" x14ac:dyDescent="0.25">
      <c r="A2509">
        <v>2507</v>
      </c>
      <c r="B2509" s="1" t="s">
        <v>2507</v>
      </c>
      <c r="C2509" s="1" t="s">
        <v>6617</v>
      </c>
      <c r="D2509" s="3">
        <v>42850</v>
      </c>
      <c r="E2509" s="3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7"/>
        <v>0</v>
      </c>
      <c r="P2509" s="3">
        <f t="shared" si="234"/>
        <v>0</v>
      </c>
      <c r="Q2509" s="28">
        <f t="shared" si="238"/>
        <v>42104.864629629628</v>
      </c>
      <c r="R2509" s="28">
        <f t="shared" si="235"/>
        <v>42134.864629629628</v>
      </c>
      <c r="S2509" t="str">
        <f t="shared" si="239"/>
        <v>food</v>
      </c>
      <c r="T2509" t="str">
        <f t="shared" si="236"/>
        <v>restaurants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 s="3">
        <v>20000</v>
      </c>
      <c r="E2510" s="3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7"/>
        <v>0</v>
      </c>
      <c r="P2510" s="3">
        <f t="shared" si="234"/>
        <v>0</v>
      </c>
      <c r="Q2510" s="28">
        <f t="shared" si="238"/>
        <v>41835.743449074071</v>
      </c>
      <c r="R2510" s="28">
        <f t="shared" si="235"/>
        <v>41865.743449074071</v>
      </c>
      <c r="S2510" t="str">
        <f t="shared" si="239"/>
        <v>food</v>
      </c>
      <c r="T2510" t="str">
        <f t="shared" si="236"/>
        <v>restaurants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 s="3">
        <v>95000</v>
      </c>
      <c r="E2511" s="3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7"/>
        <v>1.0526315789473684E-2</v>
      </c>
      <c r="P2511" s="3">
        <f t="shared" si="234"/>
        <v>35.714285714285715</v>
      </c>
      <c r="Q2511" s="28">
        <f t="shared" si="238"/>
        <v>42058.601261574069</v>
      </c>
      <c r="R2511" s="28">
        <f t="shared" si="235"/>
        <v>42114.559594907405</v>
      </c>
      <c r="S2511" t="str">
        <f t="shared" si="239"/>
        <v>food</v>
      </c>
      <c r="T2511" t="str">
        <f t="shared" si="236"/>
        <v>restaurants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 s="3">
        <v>50000</v>
      </c>
      <c r="E2512" s="3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7"/>
        <v>1.5E-3</v>
      </c>
      <c r="P2512" s="3">
        <f t="shared" si="234"/>
        <v>37.5</v>
      </c>
      <c r="Q2512" s="28">
        <f t="shared" si="238"/>
        <v>42078.78902777777</v>
      </c>
      <c r="R2512" s="28">
        <f t="shared" si="235"/>
        <v>42138.789027777777</v>
      </c>
      <c r="S2512" t="str">
        <f t="shared" si="239"/>
        <v>food</v>
      </c>
      <c r="T2512" t="str">
        <f t="shared" si="236"/>
        <v>restaurants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 s="3">
        <v>100000</v>
      </c>
      <c r="E2513" s="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7"/>
        <v>0</v>
      </c>
      <c r="P2513" s="3">
        <f t="shared" si="234"/>
        <v>0</v>
      </c>
      <c r="Q2513" s="28">
        <f t="shared" si="238"/>
        <v>42371.238576388881</v>
      </c>
      <c r="R2513" s="28">
        <f t="shared" si="235"/>
        <v>42401.238576388881</v>
      </c>
      <c r="S2513" t="str">
        <f t="shared" si="239"/>
        <v>food</v>
      </c>
      <c r="T2513" t="str">
        <f t="shared" si="236"/>
        <v>restaurants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 s="3">
        <v>1150</v>
      </c>
      <c r="E2514" s="3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7"/>
        <v>0</v>
      </c>
      <c r="P2514" s="3">
        <f t="shared" si="234"/>
        <v>0</v>
      </c>
      <c r="Q2514" s="28">
        <f t="shared" si="238"/>
        <v>41971.668530092589</v>
      </c>
      <c r="R2514" s="28">
        <f t="shared" si="235"/>
        <v>41986.668530092589</v>
      </c>
      <c r="S2514" t="str">
        <f t="shared" si="239"/>
        <v>food</v>
      </c>
      <c r="T2514" t="str">
        <f t="shared" si="236"/>
        <v>restaurants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 s="3">
        <v>180000</v>
      </c>
      <c r="E2515" s="3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7"/>
        <v>0</v>
      </c>
      <c r="P2515" s="3">
        <f t="shared" si="234"/>
        <v>0</v>
      </c>
      <c r="Q2515" s="28">
        <f t="shared" si="238"/>
        <v>42731.798483796294</v>
      </c>
      <c r="R2515" s="28">
        <f t="shared" si="235"/>
        <v>42791.798483796294</v>
      </c>
      <c r="S2515" t="str">
        <f t="shared" si="239"/>
        <v>food</v>
      </c>
      <c r="T2515" t="str">
        <f t="shared" si="236"/>
        <v>restaurants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 s="3">
        <v>12000</v>
      </c>
      <c r="E2516" s="3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7"/>
        <v>1.7500000000000002E-2</v>
      </c>
      <c r="P2516" s="3">
        <f t="shared" si="234"/>
        <v>52.5</v>
      </c>
      <c r="Q2516" s="28">
        <f t="shared" si="238"/>
        <v>41854.181446759256</v>
      </c>
      <c r="R2516" s="28">
        <f t="shared" si="235"/>
        <v>41871.181446759256</v>
      </c>
      <c r="S2516" t="str">
        <f t="shared" si="239"/>
        <v>food</v>
      </c>
      <c r="T2516" t="str">
        <f t="shared" si="236"/>
        <v>restaurants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 s="3">
        <v>5000</v>
      </c>
      <c r="E2517" s="3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7"/>
        <v>0.186</v>
      </c>
      <c r="P2517" s="3">
        <f t="shared" si="234"/>
        <v>77.5</v>
      </c>
      <c r="Q2517" s="28">
        <f t="shared" si="238"/>
        <v>42027.63140046296</v>
      </c>
      <c r="R2517" s="28">
        <f t="shared" si="235"/>
        <v>42057.63140046296</v>
      </c>
      <c r="S2517" t="str">
        <f t="shared" si="239"/>
        <v>food</v>
      </c>
      <c r="T2517" t="str">
        <f t="shared" si="236"/>
        <v>restaurants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 s="3">
        <v>22000</v>
      </c>
      <c r="E2518" s="3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7"/>
        <v>0</v>
      </c>
      <c r="P2518" s="3">
        <f t="shared" si="234"/>
        <v>0</v>
      </c>
      <c r="Q2518" s="28">
        <f t="shared" si="238"/>
        <v>41942.445046296292</v>
      </c>
      <c r="R2518" s="28">
        <f t="shared" si="235"/>
        <v>41972.486712962964</v>
      </c>
      <c r="S2518" t="str">
        <f t="shared" si="239"/>
        <v>food</v>
      </c>
      <c r="T2518" t="str">
        <f t="shared" si="236"/>
        <v>restaurants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 s="3">
        <v>18000</v>
      </c>
      <c r="E2519" s="3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7"/>
        <v>9.8166666666666666E-2</v>
      </c>
      <c r="P2519" s="3">
        <f t="shared" si="234"/>
        <v>53.545454545454547</v>
      </c>
      <c r="Q2519" s="28">
        <f t="shared" si="238"/>
        <v>42052.594097222223</v>
      </c>
      <c r="R2519" s="28">
        <f t="shared" si="235"/>
        <v>42082.552430555552</v>
      </c>
      <c r="S2519" t="str">
        <f t="shared" si="239"/>
        <v>food</v>
      </c>
      <c r="T2519" t="str">
        <f t="shared" si="236"/>
        <v>restaurants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 s="3">
        <v>5000</v>
      </c>
      <c r="E2520" s="3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7"/>
        <v>0</v>
      </c>
      <c r="P2520" s="3">
        <f t="shared" si="234"/>
        <v>0</v>
      </c>
      <c r="Q2520" s="28">
        <f t="shared" si="238"/>
        <v>41926.472546296296</v>
      </c>
      <c r="R2520" s="28">
        <f t="shared" si="235"/>
        <v>41956.51421296296</v>
      </c>
      <c r="S2520" t="str">
        <f t="shared" si="239"/>
        <v>food</v>
      </c>
      <c r="T2520" t="str">
        <f t="shared" si="236"/>
        <v>restaurants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 s="3">
        <v>150000</v>
      </c>
      <c r="E2521" s="3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7"/>
        <v>4.3333333333333331E-4</v>
      </c>
      <c r="P2521" s="3">
        <f t="shared" si="234"/>
        <v>16.25</v>
      </c>
      <c r="Q2521" s="28">
        <f t="shared" si="238"/>
        <v>41808.946805555555</v>
      </c>
      <c r="R2521" s="28">
        <f t="shared" si="235"/>
        <v>41838.946805555555</v>
      </c>
      <c r="S2521" t="str">
        <f t="shared" si="239"/>
        <v>food</v>
      </c>
      <c r="T2521" t="str">
        <f t="shared" si="236"/>
        <v>restaurants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 s="3">
        <v>100000</v>
      </c>
      <c r="E2522" s="3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7"/>
        <v>0</v>
      </c>
      <c r="P2522" s="3">
        <f t="shared" si="234"/>
        <v>0</v>
      </c>
      <c r="Q2522" s="28">
        <f t="shared" si="238"/>
        <v>42612.392187500001</v>
      </c>
      <c r="R2522" s="28">
        <f t="shared" si="235"/>
        <v>42658.597916666666</v>
      </c>
      <c r="S2522" t="str">
        <f t="shared" si="239"/>
        <v>food</v>
      </c>
      <c r="T2522" t="str">
        <f t="shared" si="236"/>
        <v>restaurants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 s="3">
        <v>12500</v>
      </c>
      <c r="E2523" s="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7"/>
        <v>1.0948792000000001</v>
      </c>
      <c r="P2523" s="3">
        <f t="shared" si="234"/>
        <v>103.68174242424243</v>
      </c>
      <c r="Q2523" s="28">
        <f t="shared" si="238"/>
        <v>42269.75950231481</v>
      </c>
      <c r="R2523" s="28">
        <f t="shared" si="235"/>
        <v>42290.75950231481</v>
      </c>
      <c r="S2523" t="str">
        <f t="shared" si="239"/>
        <v>music</v>
      </c>
      <c r="T2523" t="str">
        <f t="shared" si="236"/>
        <v>classical music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 s="3">
        <v>5000</v>
      </c>
      <c r="E2524" s="3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7"/>
        <v>1</v>
      </c>
      <c r="P2524" s="3">
        <f t="shared" si="234"/>
        <v>185.18518518518519</v>
      </c>
      <c r="Q2524" s="28">
        <f t="shared" si="238"/>
        <v>42460.365277777775</v>
      </c>
      <c r="R2524" s="28">
        <f t="shared" si="235"/>
        <v>42482.411111111105</v>
      </c>
      <c r="S2524" t="str">
        <f t="shared" si="239"/>
        <v>music</v>
      </c>
      <c r="T2524" t="str">
        <f t="shared" si="236"/>
        <v>classical music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 s="3">
        <v>900</v>
      </c>
      <c r="E2525" s="3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7"/>
        <v>1.5644444444444445</v>
      </c>
      <c r="P2525" s="3">
        <f t="shared" si="234"/>
        <v>54.153846153846153</v>
      </c>
      <c r="Q2525" s="28">
        <f t="shared" si="238"/>
        <v>41930.767268518517</v>
      </c>
      <c r="R2525" s="28">
        <f t="shared" si="235"/>
        <v>41960.808935185181</v>
      </c>
      <c r="S2525" t="str">
        <f t="shared" si="239"/>
        <v>music</v>
      </c>
      <c r="T2525" t="str">
        <f t="shared" si="236"/>
        <v>classical music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 s="3">
        <v>7500</v>
      </c>
      <c r="E2526" s="3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7"/>
        <v>1.016</v>
      </c>
      <c r="P2526" s="3">
        <f t="shared" si="234"/>
        <v>177.2093023255814</v>
      </c>
      <c r="Q2526" s="28">
        <f t="shared" si="238"/>
        <v>41961.599039351851</v>
      </c>
      <c r="R2526" s="28">
        <f t="shared" si="235"/>
        <v>41993.979166666664</v>
      </c>
      <c r="S2526" t="str">
        <f t="shared" si="239"/>
        <v>music</v>
      </c>
      <c r="T2526" t="str">
        <f t="shared" si="236"/>
        <v>classical music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 s="3">
        <v>8000</v>
      </c>
      <c r="E2527" s="3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7"/>
        <v>1.00325</v>
      </c>
      <c r="P2527" s="3">
        <f t="shared" si="234"/>
        <v>100.325</v>
      </c>
      <c r="Q2527" s="28">
        <f t="shared" si="238"/>
        <v>41058.636238425926</v>
      </c>
      <c r="R2527" s="28">
        <f t="shared" si="235"/>
        <v>41088.636238425919</v>
      </c>
      <c r="S2527" t="str">
        <f t="shared" si="239"/>
        <v>music</v>
      </c>
      <c r="T2527" t="str">
        <f t="shared" si="236"/>
        <v>classical music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 s="3">
        <v>4000</v>
      </c>
      <c r="E2528" s="3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7"/>
        <v>1.1294999999999999</v>
      </c>
      <c r="P2528" s="3">
        <f t="shared" si="234"/>
        <v>136.90909090909091</v>
      </c>
      <c r="Q2528" s="28">
        <f t="shared" si="238"/>
        <v>41952.882800925923</v>
      </c>
      <c r="R2528" s="28">
        <f t="shared" si="235"/>
        <v>41980.999305555553</v>
      </c>
      <c r="S2528" t="str">
        <f t="shared" si="239"/>
        <v>music</v>
      </c>
      <c r="T2528" t="str">
        <f t="shared" si="236"/>
        <v>classical music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 s="3">
        <v>4000</v>
      </c>
      <c r="E2529" s="3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7"/>
        <v>1.02125</v>
      </c>
      <c r="P2529" s="3">
        <f t="shared" si="234"/>
        <v>57.535211267605632</v>
      </c>
      <c r="Q2529" s="28">
        <f t="shared" si="238"/>
        <v>41546.542719907404</v>
      </c>
      <c r="R2529" s="28">
        <f t="shared" si="235"/>
        <v>41564.957638888889</v>
      </c>
      <c r="S2529" t="str">
        <f t="shared" si="239"/>
        <v>music</v>
      </c>
      <c r="T2529" t="str">
        <f t="shared" si="236"/>
        <v>classical music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 s="3">
        <v>4000</v>
      </c>
      <c r="E2530" s="3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7"/>
        <v>1.0724974999999999</v>
      </c>
      <c r="P2530" s="3">
        <f t="shared" si="234"/>
        <v>52.962839506172834</v>
      </c>
      <c r="Q2530" s="28">
        <f t="shared" si="238"/>
        <v>42217.626192129632</v>
      </c>
      <c r="R2530" s="28">
        <f t="shared" si="235"/>
        <v>42236.249999999993</v>
      </c>
      <c r="S2530" t="str">
        <f t="shared" si="239"/>
        <v>music</v>
      </c>
      <c r="T2530" t="str">
        <f t="shared" si="236"/>
        <v>classical music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 s="3">
        <v>6000</v>
      </c>
      <c r="E2531" s="3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7"/>
        <v>1.0428333333333333</v>
      </c>
      <c r="P2531" s="3">
        <f t="shared" si="234"/>
        <v>82.328947368421055</v>
      </c>
      <c r="Q2531" s="28">
        <f t="shared" si="238"/>
        <v>40947.872395833328</v>
      </c>
      <c r="R2531" s="28">
        <f t="shared" si="235"/>
        <v>40992.830729166664</v>
      </c>
      <c r="S2531" t="str">
        <f t="shared" si="239"/>
        <v>music</v>
      </c>
      <c r="T2531" t="str">
        <f t="shared" si="236"/>
        <v>classical music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 s="3">
        <v>6500</v>
      </c>
      <c r="E2532" s="3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7"/>
        <v>1</v>
      </c>
      <c r="P2532" s="3">
        <f t="shared" si="234"/>
        <v>135.41666666666666</v>
      </c>
      <c r="Q2532" s="28">
        <f t="shared" si="238"/>
        <v>42081.656307870369</v>
      </c>
      <c r="R2532" s="28">
        <f t="shared" si="235"/>
        <v>42113.993055555555</v>
      </c>
      <c r="S2532" t="str">
        <f t="shared" si="239"/>
        <v>music</v>
      </c>
      <c r="T2532" t="str">
        <f t="shared" si="236"/>
        <v>classical music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 s="3">
        <v>4500</v>
      </c>
      <c r="E2533" s="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7"/>
        <v>1.004</v>
      </c>
      <c r="P2533" s="3">
        <f t="shared" si="234"/>
        <v>74.06557377049181</v>
      </c>
      <c r="Q2533" s="28">
        <f t="shared" si="238"/>
        <v>42208.471689814811</v>
      </c>
      <c r="R2533" s="28">
        <f t="shared" si="235"/>
        <v>42230.957638888889</v>
      </c>
      <c r="S2533" t="str">
        <f t="shared" si="239"/>
        <v>music</v>
      </c>
      <c r="T2533" t="str">
        <f t="shared" si="236"/>
        <v>classical music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 s="3">
        <v>4000</v>
      </c>
      <c r="E2534" s="3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7"/>
        <v>1.26125</v>
      </c>
      <c r="P2534" s="3">
        <f t="shared" si="234"/>
        <v>84.083333333333329</v>
      </c>
      <c r="Q2534" s="28">
        <f t="shared" si="238"/>
        <v>41107.640810185185</v>
      </c>
      <c r="R2534" s="28">
        <f t="shared" si="235"/>
        <v>41137.640810185185</v>
      </c>
      <c r="S2534" t="str">
        <f t="shared" si="239"/>
        <v>music</v>
      </c>
      <c r="T2534" t="str">
        <f t="shared" si="236"/>
        <v>classical music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 s="3">
        <v>7500</v>
      </c>
      <c r="E2535" s="3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7"/>
        <v>1.1066666666666667</v>
      </c>
      <c r="P2535" s="3">
        <f t="shared" si="234"/>
        <v>61.029411764705884</v>
      </c>
      <c r="Q2535" s="28">
        <f t="shared" si="238"/>
        <v>41304.542951388888</v>
      </c>
      <c r="R2535" s="28">
        <f t="shared" si="235"/>
        <v>41334.542453703703</v>
      </c>
      <c r="S2535" t="str">
        <f t="shared" si="239"/>
        <v>music</v>
      </c>
      <c r="T2535" t="str">
        <f t="shared" si="236"/>
        <v>classical music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 s="3">
        <v>2000</v>
      </c>
      <c r="E2536" s="3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7"/>
        <v>1.05</v>
      </c>
      <c r="P2536" s="3">
        <f t="shared" si="234"/>
        <v>150</v>
      </c>
      <c r="Q2536" s="28">
        <f t="shared" si="238"/>
        <v>40127.492037037038</v>
      </c>
      <c r="R2536" s="28">
        <f t="shared" si="235"/>
        <v>40179.041666666664</v>
      </c>
      <c r="S2536" t="str">
        <f t="shared" si="239"/>
        <v>music</v>
      </c>
      <c r="T2536" t="str">
        <f t="shared" si="236"/>
        <v>classical music</v>
      </c>
    </row>
    <row r="2537" spans="1:20" x14ac:dyDescent="0.25">
      <c r="A2537">
        <v>2535</v>
      </c>
      <c r="B2537" s="1" t="s">
        <v>2535</v>
      </c>
      <c r="C2537" s="1" t="s">
        <v>6645</v>
      </c>
      <c r="D2537" s="3">
        <v>20000</v>
      </c>
      <c r="E2537" s="3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7"/>
        <v>1.03775</v>
      </c>
      <c r="P2537" s="3">
        <f t="shared" si="234"/>
        <v>266.08974358974359</v>
      </c>
      <c r="Q2537" s="28">
        <f t="shared" si="238"/>
        <v>41943.582696759258</v>
      </c>
      <c r="R2537" s="28">
        <f t="shared" si="235"/>
        <v>41974.624363425923</v>
      </c>
      <c r="S2537" t="str">
        <f t="shared" si="239"/>
        <v>music</v>
      </c>
      <c r="T2537" t="str">
        <f t="shared" si="236"/>
        <v>classical music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 s="3">
        <v>25</v>
      </c>
      <c r="E2538" s="3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7"/>
        <v>1.1599999999999999</v>
      </c>
      <c r="P2538" s="3">
        <f t="shared" si="234"/>
        <v>7.25</v>
      </c>
      <c r="Q2538" s="28">
        <f t="shared" si="238"/>
        <v>41463.89775462963</v>
      </c>
      <c r="R2538" s="28">
        <f t="shared" si="235"/>
        <v>41484.89775462963</v>
      </c>
      <c r="S2538" t="str">
        <f t="shared" si="239"/>
        <v>music</v>
      </c>
      <c r="T2538" t="str">
        <f t="shared" si="236"/>
        <v>classical music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 s="3">
        <v>1000</v>
      </c>
      <c r="E2539" s="3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7"/>
        <v>1.1000000000000001</v>
      </c>
      <c r="P2539" s="3">
        <f t="shared" si="234"/>
        <v>100</v>
      </c>
      <c r="Q2539" s="28">
        <f t="shared" si="238"/>
        <v>40696.440451388888</v>
      </c>
      <c r="R2539" s="28">
        <f t="shared" si="235"/>
        <v>40756.440451388888</v>
      </c>
      <c r="S2539" t="str">
        <f t="shared" si="239"/>
        <v>music</v>
      </c>
      <c r="T2539" t="str">
        <f t="shared" si="236"/>
        <v>classical music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 s="3">
        <v>18000</v>
      </c>
      <c r="E2540" s="3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7"/>
        <v>1.130176111111111</v>
      </c>
      <c r="P2540" s="3">
        <f t="shared" si="234"/>
        <v>109.96308108108107</v>
      </c>
      <c r="Q2540" s="28">
        <f t="shared" si="238"/>
        <v>41298.301631944443</v>
      </c>
      <c r="R2540" s="28">
        <f t="shared" si="235"/>
        <v>41328.999305555553</v>
      </c>
      <c r="S2540" t="str">
        <f t="shared" si="239"/>
        <v>music</v>
      </c>
      <c r="T2540" t="str">
        <f t="shared" si="236"/>
        <v>classical music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 s="3">
        <v>10000</v>
      </c>
      <c r="E2541" s="3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7"/>
        <v>1.0024999999999999</v>
      </c>
      <c r="P2541" s="3">
        <f t="shared" si="234"/>
        <v>169.91525423728814</v>
      </c>
      <c r="Q2541" s="28">
        <f t="shared" si="238"/>
        <v>41977.693888888891</v>
      </c>
      <c r="R2541" s="28">
        <f t="shared" si="235"/>
        <v>42037.693888888891</v>
      </c>
      <c r="S2541" t="str">
        <f t="shared" si="239"/>
        <v>music</v>
      </c>
      <c r="T2541" t="str">
        <f t="shared" si="236"/>
        <v>classical music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 s="3">
        <v>2500</v>
      </c>
      <c r="E2542" s="3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7"/>
        <v>1.034</v>
      </c>
      <c r="P2542" s="3">
        <f t="shared" si="234"/>
        <v>95.740740740740748</v>
      </c>
      <c r="Q2542" s="28">
        <f t="shared" si="238"/>
        <v>40785.466678240737</v>
      </c>
      <c r="R2542" s="28">
        <f t="shared" si="235"/>
        <v>40845.466678240737</v>
      </c>
      <c r="S2542" t="str">
        <f t="shared" si="239"/>
        <v>music</v>
      </c>
      <c r="T2542" t="str">
        <f t="shared" si="236"/>
        <v>classical music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 s="3">
        <v>3500</v>
      </c>
      <c r="E2543" s="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7"/>
        <v>1.0702857142857143</v>
      </c>
      <c r="P2543" s="3">
        <f t="shared" si="234"/>
        <v>59.460317460317462</v>
      </c>
      <c r="Q2543" s="28">
        <f t="shared" si="238"/>
        <v>41483.240949074068</v>
      </c>
      <c r="R2543" s="28">
        <f t="shared" si="235"/>
        <v>41543.240949074076</v>
      </c>
      <c r="S2543" t="str">
        <f t="shared" si="239"/>
        <v>music</v>
      </c>
      <c r="T2543" t="str">
        <f t="shared" si="236"/>
        <v>classical music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 s="3">
        <v>700</v>
      </c>
      <c r="E2544" s="3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7"/>
        <v>1.0357142857142858</v>
      </c>
      <c r="P2544" s="3">
        <f t="shared" si="234"/>
        <v>55.769230769230766</v>
      </c>
      <c r="Q2544" s="28">
        <f t="shared" si="238"/>
        <v>41509.218252314815</v>
      </c>
      <c r="R2544" s="28">
        <f t="shared" si="235"/>
        <v>41547.957638888889</v>
      </c>
      <c r="S2544" t="str">
        <f t="shared" si="239"/>
        <v>music</v>
      </c>
      <c r="T2544" t="str">
        <f t="shared" si="236"/>
        <v>classical music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 s="3">
        <v>250</v>
      </c>
      <c r="E2545" s="3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7"/>
        <v>1.5640000000000001</v>
      </c>
      <c r="P2545" s="3">
        <f t="shared" si="234"/>
        <v>30.076923076923077</v>
      </c>
      <c r="Q2545" s="28">
        <f t="shared" si="238"/>
        <v>40513.899282407401</v>
      </c>
      <c r="R2545" s="28">
        <f t="shared" si="235"/>
        <v>40544.916666666664</v>
      </c>
      <c r="S2545" t="str">
        <f t="shared" si="239"/>
        <v>music</v>
      </c>
      <c r="T2545" t="str">
        <f t="shared" si="236"/>
        <v>classical music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 s="3">
        <v>5000</v>
      </c>
      <c r="E2546" s="3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7"/>
        <v>1.0082</v>
      </c>
      <c r="P2546" s="3">
        <f t="shared" si="234"/>
        <v>88.438596491228068</v>
      </c>
      <c r="Q2546" s="28">
        <f t="shared" si="238"/>
        <v>41068.3121412037</v>
      </c>
      <c r="R2546" s="28">
        <f t="shared" si="235"/>
        <v>41098.3121412037</v>
      </c>
      <c r="S2546" t="str">
        <f t="shared" si="239"/>
        <v>music</v>
      </c>
      <c r="T2546" t="str">
        <f t="shared" si="236"/>
        <v>classical music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 s="3">
        <v>2000</v>
      </c>
      <c r="E2547" s="3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7"/>
        <v>1.9530000000000001</v>
      </c>
      <c r="P2547" s="3">
        <f t="shared" si="234"/>
        <v>64.032786885245898</v>
      </c>
      <c r="Q2547" s="28">
        <f t="shared" si="238"/>
        <v>42026.929837962954</v>
      </c>
      <c r="R2547" s="28">
        <f t="shared" si="235"/>
        <v>42061.812499999993</v>
      </c>
      <c r="S2547" t="str">
        <f t="shared" si="239"/>
        <v>music</v>
      </c>
      <c r="T2547" t="str">
        <f t="shared" si="236"/>
        <v>classical music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 s="3">
        <v>3500</v>
      </c>
      <c r="E2548" s="3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7"/>
        <v>1.1171428571428572</v>
      </c>
      <c r="P2548" s="3">
        <f t="shared" si="234"/>
        <v>60.153846153846153</v>
      </c>
      <c r="Q2548" s="28">
        <f t="shared" si="238"/>
        <v>41524.650219907402</v>
      </c>
      <c r="R2548" s="28">
        <f t="shared" si="235"/>
        <v>41552</v>
      </c>
      <c r="S2548" t="str">
        <f t="shared" si="239"/>
        <v>music</v>
      </c>
      <c r="T2548" t="str">
        <f t="shared" si="236"/>
        <v>classical music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 s="3">
        <v>5500</v>
      </c>
      <c r="E2549" s="3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7"/>
        <v>1.1985454545454546</v>
      </c>
      <c r="P2549" s="3">
        <f t="shared" si="234"/>
        <v>49.194029850746269</v>
      </c>
      <c r="Q2549" s="28">
        <f t="shared" si="238"/>
        <v>40973.564849537033</v>
      </c>
      <c r="R2549" s="28">
        <f t="shared" si="235"/>
        <v>41003.523182870369</v>
      </c>
      <c r="S2549" t="str">
        <f t="shared" si="239"/>
        <v>music</v>
      </c>
      <c r="T2549" t="str">
        <f t="shared" si="236"/>
        <v>classical music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 s="3">
        <v>6000</v>
      </c>
      <c r="E2550" s="3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7"/>
        <v>1.0185</v>
      </c>
      <c r="P2550" s="3">
        <f t="shared" si="234"/>
        <v>165.16216216216216</v>
      </c>
      <c r="Q2550" s="28">
        <f t="shared" si="238"/>
        <v>42618.417094907411</v>
      </c>
      <c r="R2550" s="28">
        <f t="shared" si="235"/>
        <v>42642.977083333331</v>
      </c>
      <c r="S2550" t="str">
        <f t="shared" si="239"/>
        <v>music</v>
      </c>
      <c r="T2550" t="str">
        <f t="shared" si="236"/>
        <v>classical music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 s="3">
        <v>1570</v>
      </c>
      <c r="E2551" s="3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7"/>
        <v>1.0280254777070064</v>
      </c>
      <c r="P2551" s="3">
        <f t="shared" si="234"/>
        <v>43.621621621621621</v>
      </c>
      <c r="Q2551" s="28">
        <f t="shared" si="238"/>
        <v>41390.549421296295</v>
      </c>
      <c r="R2551" s="28">
        <f t="shared" si="235"/>
        <v>41425.5</v>
      </c>
      <c r="S2551" t="str">
        <f t="shared" si="239"/>
        <v>music</v>
      </c>
      <c r="T2551" t="str">
        <f t="shared" si="236"/>
        <v>classical music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 s="3">
        <v>6500</v>
      </c>
      <c r="E2552" s="3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7"/>
        <v>1.0084615384615385</v>
      </c>
      <c r="P2552" s="3">
        <f t="shared" si="234"/>
        <v>43.7</v>
      </c>
      <c r="Q2552" s="28">
        <f t="shared" si="238"/>
        <v>42228.425995370366</v>
      </c>
      <c r="R2552" s="28">
        <f t="shared" si="235"/>
        <v>42284.957638888889</v>
      </c>
      <c r="S2552" t="str">
        <f t="shared" si="239"/>
        <v>music</v>
      </c>
      <c r="T2552" t="str">
        <f t="shared" si="236"/>
        <v>classical music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 s="3">
        <v>3675</v>
      </c>
      <c r="E2553" s="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7"/>
        <v>1.0273469387755103</v>
      </c>
      <c r="P2553" s="3">
        <f t="shared" si="234"/>
        <v>67.419642857142861</v>
      </c>
      <c r="Q2553" s="28">
        <f t="shared" si="238"/>
        <v>40961.043807870366</v>
      </c>
      <c r="R2553" s="28">
        <f t="shared" si="235"/>
        <v>40989.658333333333</v>
      </c>
      <c r="S2553" t="str">
        <f t="shared" si="239"/>
        <v>music</v>
      </c>
      <c r="T2553" t="str">
        <f t="shared" si="236"/>
        <v>classical music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 s="3">
        <v>3000</v>
      </c>
      <c r="E2554" s="3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7"/>
        <v>1.0649999999999999</v>
      </c>
      <c r="P2554" s="3">
        <f t="shared" si="234"/>
        <v>177.5</v>
      </c>
      <c r="Q2554" s="28">
        <f t="shared" si="238"/>
        <v>42769.601631944439</v>
      </c>
      <c r="R2554" s="28">
        <f t="shared" si="235"/>
        <v>42799.601631944439</v>
      </c>
      <c r="S2554" t="str">
        <f t="shared" si="239"/>
        <v>music</v>
      </c>
      <c r="T2554" t="str">
        <f t="shared" si="236"/>
        <v>classical music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 s="3">
        <v>1500</v>
      </c>
      <c r="E2555" s="3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7"/>
        <v>1.5553333333333332</v>
      </c>
      <c r="P2555" s="3">
        <f t="shared" si="234"/>
        <v>38.883333333333333</v>
      </c>
      <c r="Q2555" s="28">
        <f t="shared" si="238"/>
        <v>41112.99082175926</v>
      </c>
      <c r="R2555" s="28">
        <f t="shared" si="235"/>
        <v>41172.990821759253</v>
      </c>
      <c r="S2555" t="str">
        <f t="shared" si="239"/>
        <v>music</v>
      </c>
      <c r="T2555" t="str">
        <f t="shared" si="236"/>
        <v>classical music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 s="3">
        <v>3000</v>
      </c>
      <c r="E2556" s="3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7"/>
        <v>1.228</v>
      </c>
      <c r="P2556" s="3">
        <f t="shared" si="234"/>
        <v>54.985074626865675</v>
      </c>
      <c r="Q2556" s="28">
        <f t="shared" si="238"/>
        <v>42124.869942129626</v>
      </c>
      <c r="R2556" s="28">
        <f t="shared" si="235"/>
        <v>42155.957638888889</v>
      </c>
      <c r="S2556" t="str">
        <f t="shared" si="239"/>
        <v>music</v>
      </c>
      <c r="T2556" t="str">
        <f t="shared" si="236"/>
        <v>classical music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 s="3">
        <v>2000</v>
      </c>
      <c r="E2557" s="3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7"/>
        <v>1.0734999999999999</v>
      </c>
      <c r="P2557" s="3">
        <f t="shared" si="234"/>
        <v>61.342857142857142</v>
      </c>
      <c r="Q2557" s="28">
        <f t="shared" si="238"/>
        <v>41026.44667824074</v>
      </c>
      <c r="R2557" s="28">
        <f t="shared" si="235"/>
        <v>41057.44667824074</v>
      </c>
      <c r="S2557" t="str">
        <f t="shared" si="239"/>
        <v>music</v>
      </c>
      <c r="T2557" t="str">
        <f t="shared" si="236"/>
        <v>classical music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 s="3">
        <v>745</v>
      </c>
      <c r="E2558" s="3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7"/>
        <v>1.0550335570469798</v>
      </c>
      <c r="P2558" s="3">
        <f t="shared" si="234"/>
        <v>23.117647058823529</v>
      </c>
      <c r="Q2558" s="28">
        <f t="shared" si="238"/>
        <v>41222.783067129625</v>
      </c>
      <c r="R2558" s="28">
        <f t="shared" si="235"/>
        <v>41267.783067129625</v>
      </c>
      <c r="S2558" t="str">
        <f t="shared" si="239"/>
        <v>music</v>
      </c>
      <c r="T2558" t="str">
        <f t="shared" si="236"/>
        <v>classical music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 s="3">
        <v>900</v>
      </c>
      <c r="E2559" s="3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7"/>
        <v>1.1844444444444444</v>
      </c>
      <c r="P2559" s="3">
        <f t="shared" si="234"/>
        <v>29.611111111111111</v>
      </c>
      <c r="Q2559" s="28">
        <f t="shared" si="238"/>
        <v>41744.536874999998</v>
      </c>
      <c r="R2559" s="28">
        <f t="shared" si="235"/>
        <v>41774.536874999998</v>
      </c>
      <c r="S2559" t="str">
        <f t="shared" si="239"/>
        <v>music</v>
      </c>
      <c r="T2559" t="str">
        <f t="shared" si="236"/>
        <v>classical music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 s="3">
        <v>1250</v>
      </c>
      <c r="E2560" s="3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7"/>
        <v>1.0888</v>
      </c>
      <c r="P2560" s="3">
        <f t="shared" si="234"/>
        <v>75.611111111111114</v>
      </c>
      <c r="Q2560" s="28">
        <f t="shared" si="238"/>
        <v>42093.651689814818</v>
      </c>
      <c r="R2560" s="28">
        <f t="shared" si="235"/>
        <v>42125.374305555553</v>
      </c>
      <c r="S2560" t="str">
        <f t="shared" si="239"/>
        <v>music</v>
      </c>
      <c r="T2560" t="str">
        <f t="shared" si="236"/>
        <v>classical music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 s="3">
        <v>800</v>
      </c>
      <c r="E2561" s="3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7"/>
        <v>1.1125</v>
      </c>
      <c r="P2561" s="3">
        <f t="shared" si="234"/>
        <v>35.6</v>
      </c>
      <c r="Q2561" s="28">
        <f t="shared" si="238"/>
        <v>40829.665324074071</v>
      </c>
      <c r="R2561" s="28">
        <f t="shared" si="235"/>
        <v>40862.609027777777</v>
      </c>
      <c r="S2561" t="str">
        <f t="shared" si="239"/>
        <v>music</v>
      </c>
      <c r="T2561" t="str">
        <f t="shared" si="236"/>
        <v>classical music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 s="3">
        <v>3000</v>
      </c>
      <c r="E2562" s="3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7"/>
        <v>1.0009999999999999</v>
      </c>
      <c r="P2562" s="3">
        <f t="shared" si="234"/>
        <v>143</v>
      </c>
      <c r="Q2562" s="28">
        <f t="shared" si="238"/>
        <v>42039.742754629631</v>
      </c>
      <c r="R2562" s="28">
        <f t="shared" si="235"/>
        <v>42069.742754629631</v>
      </c>
      <c r="S2562" t="str">
        <f t="shared" si="239"/>
        <v>music</v>
      </c>
      <c r="T2562" t="str">
        <f t="shared" si="236"/>
        <v>classical music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 s="3">
        <v>100000</v>
      </c>
      <c r="E2563" s="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237"/>
        <v>0</v>
      </c>
      <c r="P2563" s="3">
        <f t="shared" ref="P2563:P2626" si="240">IFERROR(E2563/L2563,0)</f>
        <v>0</v>
      </c>
      <c r="Q2563" s="28">
        <f t="shared" si="238"/>
        <v>42260.320474537039</v>
      </c>
      <c r="R2563" s="28">
        <f t="shared" ref="R2563:R2626" si="241">(I2563/86400)+25569+(-5/24)</f>
        <v>42290.320474537039</v>
      </c>
      <c r="S2563" t="str">
        <f t="shared" si="239"/>
        <v>food</v>
      </c>
      <c r="T2563" t="str">
        <f t="shared" ref="T2563:T2626" si="242">RIGHT(N2563,LEN(N2563)-FIND("/",N2563))</f>
        <v>food trucks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 s="3">
        <v>10000</v>
      </c>
      <c r="E2564" s="3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ref="O2564:O2627" si="243">E2564/D2564</f>
        <v>7.4999999999999997E-3</v>
      </c>
      <c r="P2564" s="3">
        <f t="shared" si="240"/>
        <v>25</v>
      </c>
      <c r="Q2564" s="28">
        <f t="shared" ref="Q2564:Q2627" si="244">(((J2564/60)/60)/24)+DATE(1970,1,1)+(-5/24)</f>
        <v>42594.316423611112</v>
      </c>
      <c r="R2564" s="28">
        <f t="shared" si="241"/>
        <v>42654.316423611112</v>
      </c>
      <c r="S2564" t="str">
        <f t="shared" ref="S2564:S2627" si="245">LEFT(N:N,FIND("/",N2564)-1)</f>
        <v>food</v>
      </c>
      <c r="T2564" t="str">
        <f t="shared" si="242"/>
        <v>food trucks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 s="3">
        <v>20000</v>
      </c>
      <c r="E2565" s="3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3"/>
        <v>0</v>
      </c>
      <c r="P2565" s="3">
        <f t="shared" si="240"/>
        <v>0</v>
      </c>
      <c r="Q2565" s="28">
        <f t="shared" si="244"/>
        <v>42154.931145833332</v>
      </c>
      <c r="R2565" s="28">
        <f t="shared" si="241"/>
        <v>42214.931145833332</v>
      </c>
      <c r="S2565" t="str">
        <f t="shared" si="245"/>
        <v>food</v>
      </c>
      <c r="T2565" t="str">
        <f t="shared" si="242"/>
        <v>food trucks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 s="3">
        <v>40000</v>
      </c>
      <c r="E2566" s="3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3"/>
        <v>0</v>
      </c>
      <c r="P2566" s="3">
        <f t="shared" si="240"/>
        <v>0</v>
      </c>
      <c r="Q2566" s="28">
        <f t="shared" si="244"/>
        <v>41821.83216435185</v>
      </c>
      <c r="R2566" s="28">
        <f t="shared" si="241"/>
        <v>41851.83216435185</v>
      </c>
      <c r="S2566" t="str">
        <f t="shared" si="245"/>
        <v>food</v>
      </c>
      <c r="T2566" t="str">
        <f t="shared" si="242"/>
        <v>food trucks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 s="3">
        <v>10000</v>
      </c>
      <c r="E2567" s="3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3"/>
        <v>0.01</v>
      </c>
      <c r="P2567" s="3">
        <f t="shared" si="240"/>
        <v>100</v>
      </c>
      <c r="Q2567" s="28">
        <f t="shared" si="244"/>
        <v>42440.442002314812</v>
      </c>
      <c r="R2567" s="28">
        <f t="shared" si="241"/>
        <v>42499.659722222219</v>
      </c>
      <c r="S2567" t="str">
        <f t="shared" si="245"/>
        <v>food</v>
      </c>
      <c r="T2567" t="str">
        <f t="shared" si="242"/>
        <v>food trucks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 s="3">
        <v>35000</v>
      </c>
      <c r="E2568" s="3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3"/>
        <v>0</v>
      </c>
      <c r="P2568" s="3">
        <f t="shared" si="240"/>
        <v>0</v>
      </c>
      <c r="Q2568" s="28">
        <f t="shared" si="244"/>
        <v>41842.772546296292</v>
      </c>
      <c r="R2568" s="28">
        <f t="shared" si="241"/>
        <v>41872.772546296292</v>
      </c>
      <c r="S2568" t="str">
        <f t="shared" si="245"/>
        <v>food</v>
      </c>
      <c r="T2568" t="str">
        <f t="shared" si="242"/>
        <v>food trucks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 s="3">
        <v>45000</v>
      </c>
      <c r="E2569" s="3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3"/>
        <v>2.6666666666666666E-3</v>
      </c>
      <c r="P2569" s="3">
        <f t="shared" si="240"/>
        <v>60</v>
      </c>
      <c r="Q2569" s="28">
        <f t="shared" si="244"/>
        <v>42087.670578703699</v>
      </c>
      <c r="R2569" s="28">
        <f t="shared" si="241"/>
        <v>42117.670578703699</v>
      </c>
      <c r="S2569" t="str">
        <f t="shared" si="245"/>
        <v>food</v>
      </c>
      <c r="T2569" t="str">
        <f t="shared" si="242"/>
        <v>food trucks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 s="3">
        <v>10000</v>
      </c>
      <c r="E2570" s="3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3"/>
        <v>5.0000000000000001E-3</v>
      </c>
      <c r="P2570" s="3">
        <f t="shared" si="240"/>
        <v>50</v>
      </c>
      <c r="Q2570" s="28">
        <f t="shared" si="244"/>
        <v>42584.45826388889</v>
      </c>
      <c r="R2570" s="28">
        <f t="shared" si="241"/>
        <v>42614.45826388889</v>
      </c>
      <c r="S2570" t="str">
        <f t="shared" si="245"/>
        <v>food</v>
      </c>
      <c r="T2570" t="str">
        <f t="shared" si="242"/>
        <v>food trucks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 s="3">
        <v>6500</v>
      </c>
      <c r="E2571" s="3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3"/>
        <v>2.2307692307692306E-2</v>
      </c>
      <c r="P2571" s="3">
        <f t="shared" si="240"/>
        <v>72.5</v>
      </c>
      <c r="Q2571" s="28">
        <f t="shared" si="244"/>
        <v>42233.897129629629</v>
      </c>
      <c r="R2571" s="28">
        <f t="shared" si="241"/>
        <v>42263.897129629629</v>
      </c>
      <c r="S2571" t="str">
        <f t="shared" si="245"/>
        <v>food</v>
      </c>
      <c r="T2571" t="str">
        <f t="shared" si="242"/>
        <v>food trucks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 s="3">
        <v>7000</v>
      </c>
      <c r="E2572" s="3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3"/>
        <v>8.4285714285714294E-3</v>
      </c>
      <c r="P2572" s="3">
        <f t="shared" si="240"/>
        <v>29.5</v>
      </c>
      <c r="Q2572" s="28">
        <f t="shared" si="244"/>
        <v>42744.694849537038</v>
      </c>
      <c r="R2572" s="28">
        <f t="shared" si="241"/>
        <v>42774.694849537038</v>
      </c>
      <c r="S2572" t="str">
        <f t="shared" si="245"/>
        <v>food</v>
      </c>
      <c r="T2572" t="str">
        <f t="shared" si="242"/>
        <v>food trucks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 s="3">
        <v>100000</v>
      </c>
      <c r="E2573" s="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3"/>
        <v>2.5000000000000001E-3</v>
      </c>
      <c r="P2573" s="3">
        <f t="shared" si="240"/>
        <v>62.5</v>
      </c>
      <c r="Q2573" s="28">
        <f t="shared" si="244"/>
        <v>42449.133344907408</v>
      </c>
      <c r="R2573" s="28">
        <f t="shared" si="241"/>
        <v>42509.133344907408</v>
      </c>
      <c r="S2573" t="str">
        <f t="shared" si="245"/>
        <v>food</v>
      </c>
      <c r="T2573" t="str">
        <f t="shared" si="242"/>
        <v>food trucks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 s="3">
        <v>30000</v>
      </c>
      <c r="E2574" s="3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3"/>
        <v>0</v>
      </c>
      <c r="P2574" s="3">
        <f t="shared" si="240"/>
        <v>0</v>
      </c>
      <c r="Q2574" s="28">
        <f t="shared" si="244"/>
        <v>42076.911076388882</v>
      </c>
      <c r="R2574" s="28">
        <f t="shared" si="241"/>
        <v>42106.911076388882</v>
      </c>
      <c r="S2574" t="str">
        <f t="shared" si="245"/>
        <v>food</v>
      </c>
      <c r="T2574" t="str">
        <f t="shared" si="242"/>
        <v>food trucks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 s="3">
        <v>8000</v>
      </c>
      <c r="E2575" s="3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3"/>
        <v>0</v>
      </c>
      <c r="P2575" s="3">
        <f t="shared" si="240"/>
        <v>0</v>
      </c>
      <c r="Q2575" s="28">
        <f t="shared" si="244"/>
        <v>41829.383668981478</v>
      </c>
      <c r="R2575" s="28">
        <f t="shared" si="241"/>
        <v>41874.383668981478</v>
      </c>
      <c r="S2575" t="str">
        <f t="shared" si="245"/>
        <v>food</v>
      </c>
      <c r="T2575" t="str">
        <f t="shared" si="242"/>
        <v>food trucks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 s="3">
        <v>10000</v>
      </c>
      <c r="E2576" s="3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3"/>
        <v>0</v>
      </c>
      <c r="P2576" s="3">
        <f t="shared" si="240"/>
        <v>0</v>
      </c>
      <c r="Q2576" s="28">
        <f t="shared" si="244"/>
        <v>42487.617418981477</v>
      </c>
      <c r="R2576" s="28">
        <f t="shared" si="241"/>
        <v>42508.617418981477</v>
      </c>
      <c r="S2576" t="str">
        <f t="shared" si="245"/>
        <v>food</v>
      </c>
      <c r="T2576" t="str">
        <f t="shared" si="242"/>
        <v>food trucks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 s="3">
        <v>85000</v>
      </c>
      <c r="E2577" s="3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3"/>
        <v>0</v>
      </c>
      <c r="P2577" s="3">
        <f t="shared" si="240"/>
        <v>0</v>
      </c>
      <c r="Q2577" s="28">
        <f t="shared" si="244"/>
        <v>41985.90039351851</v>
      </c>
      <c r="R2577" s="28">
        <f t="shared" si="241"/>
        <v>42015.900393518517</v>
      </c>
      <c r="S2577" t="str">
        <f t="shared" si="245"/>
        <v>food</v>
      </c>
      <c r="T2577" t="str">
        <f t="shared" si="242"/>
        <v>food trucks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 s="3">
        <v>10000</v>
      </c>
      <c r="E2578" s="3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3"/>
        <v>0</v>
      </c>
      <c r="P2578" s="3">
        <f t="shared" si="240"/>
        <v>0</v>
      </c>
      <c r="Q2578" s="28">
        <f t="shared" si="244"/>
        <v>42059.801469907405</v>
      </c>
      <c r="R2578" s="28">
        <f t="shared" si="241"/>
        <v>42104.759803240733</v>
      </c>
      <c r="S2578" t="str">
        <f t="shared" si="245"/>
        <v>food</v>
      </c>
      <c r="T2578" t="str">
        <f t="shared" si="242"/>
        <v>food trucks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 s="3">
        <v>15000</v>
      </c>
      <c r="E2579" s="3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3"/>
        <v>0</v>
      </c>
      <c r="P2579" s="3">
        <f t="shared" si="240"/>
        <v>0</v>
      </c>
      <c r="Q2579" s="28">
        <f t="shared" si="244"/>
        <v>41830.612233796295</v>
      </c>
      <c r="R2579" s="28">
        <f t="shared" si="241"/>
        <v>41855.612233796295</v>
      </c>
      <c r="S2579" t="str">
        <f t="shared" si="245"/>
        <v>food</v>
      </c>
      <c r="T2579" t="str">
        <f t="shared" si="242"/>
        <v>food trucks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 s="3">
        <v>6000</v>
      </c>
      <c r="E2580" s="3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3"/>
        <v>0</v>
      </c>
      <c r="P2580" s="3">
        <f t="shared" si="240"/>
        <v>0</v>
      </c>
      <c r="Q2580" s="28">
        <f t="shared" si="244"/>
        <v>42237.814571759263</v>
      </c>
      <c r="R2580" s="28">
        <f t="shared" si="241"/>
        <v>42286.499999999993</v>
      </c>
      <c r="S2580" t="str">
        <f t="shared" si="245"/>
        <v>food</v>
      </c>
      <c r="T2580" t="str">
        <f t="shared" si="242"/>
        <v>food trucks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 s="3">
        <v>200000</v>
      </c>
      <c r="E2581" s="3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3"/>
        <v>1.3849999999999999E-3</v>
      </c>
      <c r="P2581" s="3">
        <f t="shared" si="240"/>
        <v>23.083333333333332</v>
      </c>
      <c r="Q2581" s="28">
        <f t="shared" si="244"/>
        <v>41837.621562499997</v>
      </c>
      <c r="R2581" s="28">
        <f t="shared" si="241"/>
        <v>41897.621562499997</v>
      </c>
      <c r="S2581" t="str">
        <f t="shared" si="245"/>
        <v>food</v>
      </c>
      <c r="T2581" t="str">
        <f t="shared" si="242"/>
        <v>food trucks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 s="3">
        <v>8500</v>
      </c>
      <c r="E2582" s="3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3"/>
        <v>6.0000000000000001E-3</v>
      </c>
      <c r="P2582" s="3">
        <f t="shared" si="240"/>
        <v>25.5</v>
      </c>
      <c r="Q2582" s="28">
        <f t="shared" si="244"/>
        <v>42110.118090277778</v>
      </c>
      <c r="R2582" s="28">
        <f t="shared" si="241"/>
        <v>42139.916666666664</v>
      </c>
      <c r="S2582" t="str">
        <f t="shared" si="245"/>
        <v>food</v>
      </c>
      <c r="T2582" t="str">
        <f t="shared" si="242"/>
        <v>food trucks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 s="3">
        <v>5000</v>
      </c>
      <c r="E2583" s="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3"/>
        <v>0.106</v>
      </c>
      <c r="P2583" s="3">
        <f t="shared" si="240"/>
        <v>48.18181818181818</v>
      </c>
      <c r="Q2583" s="28">
        <f t="shared" si="244"/>
        <v>42294.420115740737</v>
      </c>
      <c r="R2583" s="28">
        <f t="shared" si="241"/>
        <v>42324.461782407401</v>
      </c>
      <c r="S2583" t="str">
        <f t="shared" si="245"/>
        <v>food</v>
      </c>
      <c r="T2583" t="str">
        <f t="shared" si="242"/>
        <v>food trucks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 s="3">
        <v>90000</v>
      </c>
      <c r="E2584" s="3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3"/>
        <v>1.1111111111111112E-5</v>
      </c>
      <c r="P2584" s="3">
        <f t="shared" si="240"/>
        <v>1</v>
      </c>
      <c r="Q2584" s="28">
        <f t="shared" si="244"/>
        <v>42642.780486111107</v>
      </c>
      <c r="R2584" s="28">
        <f t="shared" si="241"/>
        <v>42672.780486111107</v>
      </c>
      <c r="S2584" t="str">
        <f t="shared" si="245"/>
        <v>food</v>
      </c>
      <c r="T2584" t="str">
        <f t="shared" si="242"/>
        <v>food trucks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 s="3">
        <v>1000</v>
      </c>
      <c r="E2585" s="3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3"/>
        <v>5.0000000000000001E-3</v>
      </c>
      <c r="P2585" s="3">
        <f t="shared" si="240"/>
        <v>1</v>
      </c>
      <c r="Q2585" s="28">
        <f t="shared" si="244"/>
        <v>42019.561111111114</v>
      </c>
      <c r="R2585" s="28">
        <f t="shared" si="241"/>
        <v>42079.519444444442</v>
      </c>
      <c r="S2585" t="str">
        <f t="shared" si="245"/>
        <v>food</v>
      </c>
      <c r="T2585" t="str">
        <f t="shared" si="242"/>
        <v>food trucks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 s="3">
        <v>10000</v>
      </c>
      <c r="E2586" s="3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3"/>
        <v>0</v>
      </c>
      <c r="P2586" s="3">
        <f t="shared" si="240"/>
        <v>0</v>
      </c>
      <c r="Q2586" s="28">
        <f t="shared" si="244"/>
        <v>42139.964918981481</v>
      </c>
      <c r="R2586" s="28">
        <f t="shared" si="241"/>
        <v>42169.964918981474</v>
      </c>
      <c r="S2586" t="str">
        <f t="shared" si="245"/>
        <v>food</v>
      </c>
      <c r="T2586" t="str">
        <f t="shared" si="242"/>
        <v>food trucks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 s="3">
        <v>30000</v>
      </c>
      <c r="E2587" s="3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3"/>
        <v>1.6666666666666668E-3</v>
      </c>
      <c r="P2587" s="3">
        <f t="shared" si="240"/>
        <v>50</v>
      </c>
      <c r="Q2587" s="28">
        <f t="shared" si="244"/>
        <v>41795.754999999997</v>
      </c>
      <c r="R2587" s="28">
        <f t="shared" si="241"/>
        <v>41825.754999999997</v>
      </c>
      <c r="S2587" t="str">
        <f t="shared" si="245"/>
        <v>food</v>
      </c>
      <c r="T2587" t="str">
        <f t="shared" si="242"/>
        <v>food trucks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 s="3">
        <v>3000</v>
      </c>
      <c r="E2588" s="3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3"/>
        <v>1.6666666666666668E-3</v>
      </c>
      <c r="P2588" s="3">
        <f t="shared" si="240"/>
        <v>5</v>
      </c>
      <c r="Q2588" s="28">
        <f t="shared" si="244"/>
        <v>42333.121944444443</v>
      </c>
      <c r="R2588" s="28">
        <f t="shared" si="241"/>
        <v>42363.121944444443</v>
      </c>
      <c r="S2588" t="str">
        <f t="shared" si="245"/>
        <v>food</v>
      </c>
      <c r="T2588" t="str">
        <f t="shared" si="242"/>
        <v>food trucks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 s="3">
        <v>50000</v>
      </c>
      <c r="E2589" s="3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3"/>
        <v>2.4340000000000001E-2</v>
      </c>
      <c r="P2589" s="3">
        <f t="shared" si="240"/>
        <v>202.83333333333334</v>
      </c>
      <c r="Q2589" s="28">
        <f t="shared" si="244"/>
        <v>42338.467048611106</v>
      </c>
      <c r="R2589" s="28">
        <f t="shared" si="241"/>
        <v>42368.467048611106</v>
      </c>
      <c r="S2589" t="str">
        <f t="shared" si="245"/>
        <v>food</v>
      </c>
      <c r="T2589" t="str">
        <f t="shared" si="242"/>
        <v>food trucks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 s="3">
        <v>6000</v>
      </c>
      <c r="E2590" s="3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3"/>
        <v>3.8833333333333331E-2</v>
      </c>
      <c r="P2590" s="3">
        <f t="shared" si="240"/>
        <v>29.125</v>
      </c>
      <c r="Q2590" s="28">
        <f t="shared" si="244"/>
        <v>42042.467893518515</v>
      </c>
      <c r="R2590" s="28">
        <f t="shared" si="241"/>
        <v>42094.343055555553</v>
      </c>
      <c r="S2590" t="str">
        <f t="shared" si="245"/>
        <v>food</v>
      </c>
      <c r="T2590" t="str">
        <f t="shared" si="242"/>
        <v>food trucks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 s="3">
        <v>50000</v>
      </c>
      <c r="E2591" s="3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3"/>
        <v>1E-4</v>
      </c>
      <c r="P2591" s="3">
        <f t="shared" si="240"/>
        <v>5</v>
      </c>
      <c r="Q2591" s="28">
        <f t="shared" si="244"/>
        <v>42422.327858796292</v>
      </c>
      <c r="R2591" s="28">
        <f t="shared" si="241"/>
        <v>42452.286192129628</v>
      </c>
      <c r="S2591" t="str">
        <f t="shared" si="245"/>
        <v>food</v>
      </c>
      <c r="T2591" t="str">
        <f t="shared" si="242"/>
        <v>food trucks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 s="3">
        <v>3000</v>
      </c>
      <c r="E2592" s="3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3"/>
        <v>0</v>
      </c>
      <c r="P2592" s="3">
        <f t="shared" si="240"/>
        <v>0</v>
      </c>
      <c r="Q2592" s="28">
        <f t="shared" si="244"/>
        <v>42388.380752314813</v>
      </c>
      <c r="R2592" s="28">
        <f t="shared" si="241"/>
        <v>42395.380752314813</v>
      </c>
      <c r="S2592" t="str">
        <f t="shared" si="245"/>
        <v>food</v>
      </c>
      <c r="T2592" t="str">
        <f t="shared" si="242"/>
        <v>food trucks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 s="3">
        <v>1500</v>
      </c>
      <c r="E2593" s="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3"/>
        <v>1.7333333333333333E-2</v>
      </c>
      <c r="P2593" s="3">
        <f t="shared" si="240"/>
        <v>13</v>
      </c>
      <c r="Q2593" s="28">
        <f t="shared" si="244"/>
        <v>42382.698194444441</v>
      </c>
      <c r="R2593" s="28">
        <f t="shared" si="241"/>
        <v>42442.656527777777</v>
      </c>
      <c r="S2593" t="str">
        <f t="shared" si="245"/>
        <v>food</v>
      </c>
      <c r="T2593" t="str">
        <f t="shared" si="242"/>
        <v>food trucks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 s="3">
        <v>30000</v>
      </c>
      <c r="E2594" s="3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3"/>
        <v>1.6666666666666668E-3</v>
      </c>
      <c r="P2594" s="3">
        <f t="shared" si="240"/>
        <v>50</v>
      </c>
      <c r="Q2594" s="28">
        <f t="shared" si="244"/>
        <v>41887.592835648145</v>
      </c>
      <c r="R2594" s="28">
        <f t="shared" si="241"/>
        <v>41917.592835648145</v>
      </c>
      <c r="S2594" t="str">
        <f t="shared" si="245"/>
        <v>food</v>
      </c>
      <c r="T2594" t="str">
        <f t="shared" si="242"/>
        <v>food trucks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 s="3">
        <v>10000</v>
      </c>
      <c r="E2595" s="3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3"/>
        <v>0</v>
      </c>
      <c r="P2595" s="3">
        <f t="shared" si="240"/>
        <v>0</v>
      </c>
      <c r="Q2595" s="28">
        <f t="shared" si="244"/>
        <v>42089.636875000004</v>
      </c>
      <c r="R2595" s="28">
        <f t="shared" si="241"/>
        <v>42119.636874999997</v>
      </c>
      <c r="S2595" t="str">
        <f t="shared" si="245"/>
        <v>food</v>
      </c>
      <c r="T2595" t="str">
        <f t="shared" si="242"/>
        <v>food trucks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 s="3">
        <v>80000</v>
      </c>
      <c r="E2596" s="3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3"/>
        <v>1.2500000000000001E-5</v>
      </c>
      <c r="P2596" s="3">
        <f t="shared" si="240"/>
        <v>1</v>
      </c>
      <c r="Q2596" s="28">
        <f t="shared" si="244"/>
        <v>41828.759583333333</v>
      </c>
      <c r="R2596" s="28">
        <f t="shared" si="241"/>
        <v>41858.759583333333</v>
      </c>
      <c r="S2596" t="str">
        <f t="shared" si="245"/>
        <v>food</v>
      </c>
      <c r="T2596" t="str">
        <f t="shared" si="242"/>
        <v>food trucks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 s="3">
        <v>15000</v>
      </c>
      <c r="E2597" s="3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3"/>
        <v>0.12166666666666667</v>
      </c>
      <c r="P2597" s="3">
        <f t="shared" si="240"/>
        <v>96.05263157894737</v>
      </c>
      <c r="Q2597" s="28">
        <f t="shared" si="244"/>
        <v>42760.035879629628</v>
      </c>
      <c r="R2597" s="28">
        <f t="shared" si="241"/>
        <v>42790.035879629628</v>
      </c>
      <c r="S2597" t="str">
        <f t="shared" si="245"/>
        <v>food</v>
      </c>
      <c r="T2597" t="str">
        <f t="shared" si="242"/>
        <v>food trucks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 s="3">
        <v>35000</v>
      </c>
      <c r="E2598" s="3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3"/>
        <v>0.23588571428571428</v>
      </c>
      <c r="P2598" s="3">
        <f t="shared" si="240"/>
        <v>305.77777777777777</v>
      </c>
      <c r="Q2598" s="28">
        <f t="shared" si="244"/>
        <v>41828.45612268518</v>
      </c>
      <c r="R2598" s="28">
        <f t="shared" si="241"/>
        <v>41858.45612268518</v>
      </c>
      <c r="S2598" t="str">
        <f t="shared" si="245"/>
        <v>food</v>
      </c>
      <c r="T2598" t="str">
        <f t="shared" si="242"/>
        <v>food trucks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 s="3">
        <v>1500</v>
      </c>
      <c r="E2599" s="3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3"/>
        <v>5.6666666666666664E-2</v>
      </c>
      <c r="P2599" s="3">
        <f t="shared" si="240"/>
        <v>12.142857142857142</v>
      </c>
      <c r="Q2599" s="28">
        <f t="shared" si="244"/>
        <v>42510.133298611108</v>
      </c>
      <c r="R2599" s="28">
        <f t="shared" si="241"/>
        <v>42540.133298611108</v>
      </c>
      <c r="S2599" t="str">
        <f t="shared" si="245"/>
        <v>food</v>
      </c>
      <c r="T2599" t="str">
        <f t="shared" si="242"/>
        <v>food trucks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 s="3">
        <v>3000</v>
      </c>
      <c r="E2600" s="3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3"/>
        <v>0.39</v>
      </c>
      <c r="P2600" s="3">
        <f t="shared" si="240"/>
        <v>83.571428571428569</v>
      </c>
      <c r="Q2600" s="28">
        <f t="shared" si="244"/>
        <v>42240.631956018515</v>
      </c>
      <c r="R2600" s="28">
        <f t="shared" si="241"/>
        <v>42270.631956018515</v>
      </c>
      <c r="S2600" t="str">
        <f t="shared" si="245"/>
        <v>food</v>
      </c>
      <c r="T2600" t="str">
        <f t="shared" si="242"/>
        <v>food trucks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 s="3">
        <v>9041</v>
      </c>
      <c r="E2601" s="3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3"/>
        <v>9.9546510341776348E-3</v>
      </c>
      <c r="P2601" s="3">
        <f t="shared" si="240"/>
        <v>18</v>
      </c>
      <c r="Q2601" s="28">
        <f t="shared" si="244"/>
        <v>41809.545682870368</v>
      </c>
      <c r="R2601" s="28">
        <f t="shared" si="241"/>
        <v>41854.545682870368</v>
      </c>
      <c r="S2601" t="str">
        <f t="shared" si="245"/>
        <v>food</v>
      </c>
      <c r="T2601" t="str">
        <f t="shared" si="242"/>
        <v>food trucks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 s="3">
        <v>50000</v>
      </c>
      <c r="E2602" s="3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3"/>
        <v>6.9320000000000007E-2</v>
      </c>
      <c r="P2602" s="3">
        <f t="shared" si="240"/>
        <v>115.53333333333333</v>
      </c>
      <c r="Q2602" s="28">
        <f t="shared" si="244"/>
        <v>42394.692129629628</v>
      </c>
      <c r="R2602" s="28">
        <f t="shared" si="241"/>
        <v>42454.650462962956</v>
      </c>
      <c r="S2602" t="str">
        <f t="shared" si="245"/>
        <v>food</v>
      </c>
      <c r="T2602" t="str">
        <f t="shared" si="242"/>
        <v>food trucks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 s="3">
        <v>500</v>
      </c>
      <c r="E2603" s="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3"/>
        <v>6.6139999999999999</v>
      </c>
      <c r="P2603" s="3">
        <f t="shared" si="240"/>
        <v>21.900662251655628</v>
      </c>
      <c r="Q2603" s="28">
        <f t="shared" si="244"/>
        <v>41150.69385416666</v>
      </c>
      <c r="R2603" s="28">
        <f t="shared" si="241"/>
        <v>41164.957638888889</v>
      </c>
      <c r="S2603" t="str">
        <f t="shared" si="245"/>
        <v>technology</v>
      </c>
      <c r="T2603" t="str">
        <f t="shared" si="242"/>
        <v>space exploration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 s="3">
        <v>12000</v>
      </c>
      <c r="E2604" s="3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3"/>
        <v>3.2609166666666667</v>
      </c>
      <c r="P2604" s="3">
        <f t="shared" si="240"/>
        <v>80.022494887525568</v>
      </c>
      <c r="Q2604" s="28">
        <f t="shared" si="244"/>
        <v>41915.538981481477</v>
      </c>
      <c r="R2604" s="28">
        <f t="shared" si="241"/>
        <v>41955.680555555555</v>
      </c>
      <c r="S2604" t="str">
        <f t="shared" si="245"/>
        <v>technology</v>
      </c>
      <c r="T2604" t="str">
        <f t="shared" si="242"/>
        <v>space exploration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 s="3">
        <v>1750</v>
      </c>
      <c r="E2605" s="3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3"/>
        <v>1.0148571428571429</v>
      </c>
      <c r="P2605" s="3">
        <f t="shared" si="240"/>
        <v>35.520000000000003</v>
      </c>
      <c r="Q2605" s="28">
        <f t="shared" si="244"/>
        <v>41617.704328703701</v>
      </c>
      <c r="R2605" s="28">
        <f t="shared" si="241"/>
        <v>41631.704328703701</v>
      </c>
      <c r="S2605" t="str">
        <f t="shared" si="245"/>
        <v>technology</v>
      </c>
      <c r="T2605" t="str">
        <f t="shared" si="242"/>
        <v>space exploration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 s="3">
        <v>20000</v>
      </c>
      <c r="E2606" s="3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3"/>
        <v>1.0421799999999999</v>
      </c>
      <c r="P2606" s="3">
        <f t="shared" si="240"/>
        <v>64.933333333333323</v>
      </c>
      <c r="Q2606" s="28">
        <f t="shared" si="244"/>
        <v>40997.842858796292</v>
      </c>
      <c r="R2606" s="28">
        <f t="shared" si="241"/>
        <v>41027.842858796292</v>
      </c>
      <c r="S2606" t="str">
        <f t="shared" si="245"/>
        <v>technology</v>
      </c>
      <c r="T2606" t="str">
        <f t="shared" si="242"/>
        <v>space exploration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 s="3">
        <v>100000</v>
      </c>
      <c r="E2607" s="3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3"/>
        <v>1.0742157000000001</v>
      </c>
      <c r="P2607" s="3">
        <f t="shared" si="240"/>
        <v>60.965703745743475</v>
      </c>
      <c r="Q2607" s="28">
        <f t="shared" si="244"/>
        <v>42508.33321759259</v>
      </c>
      <c r="R2607" s="28">
        <f t="shared" si="241"/>
        <v>42538.33321759259</v>
      </c>
      <c r="S2607" t="str">
        <f t="shared" si="245"/>
        <v>technology</v>
      </c>
      <c r="T2607" t="str">
        <f t="shared" si="242"/>
        <v>space exploration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 s="3">
        <v>11000</v>
      </c>
      <c r="E2608" s="3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3"/>
        <v>1.1005454545454545</v>
      </c>
      <c r="P2608" s="3">
        <f t="shared" si="240"/>
        <v>31.444155844155844</v>
      </c>
      <c r="Q2608" s="28">
        <f t="shared" si="244"/>
        <v>41726.504421296297</v>
      </c>
      <c r="R2608" s="28">
        <f t="shared" si="241"/>
        <v>41758.504421296289</v>
      </c>
      <c r="S2608" t="str">
        <f t="shared" si="245"/>
        <v>technology</v>
      </c>
      <c r="T2608" t="str">
        <f t="shared" si="242"/>
        <v>space exploration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 s="3">
        <v>8000</v>
      </c>
      <c r="E2609" s="3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3"/>
        <v>4.077</v>
      </c>
      <c r="P2609" s="3">
        <f t="shared" si="240"/>
        <v>81.949748743718587</v>
      </c>
      <c r="Q2609" s="28">
        <f t="shared" si="244"/>
        <v>42184.666342592587</v>
      </c>
      <c r="R2609" s="28">
        <f t="shared" si="241"/>
        <v>42227.874999999993</v>
      </c>
      <c r="S2609" t="str">
        <f t="shared" si="245"/>
        <v>technology</v>
      </c>
      <c r="T2609" t="str">
        <f t="shared" si="242"/>
        <v>space exploration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 s="3">
        <v>8000</v>
      </c>
      <c r="E2610" s="3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3"/>
        <v>2.2392500000000002</v>
      </c>
      <c r="P2610" s="3">
        <f t="shared" si="240"/>
        <v>58.92763157894737</v>
      </c>
      <c r="Q2610" s="28">
        <f t="shared" si="244"/>
        <v>42767.593379629623</v>
      </c>
      <c r="R2610" s="28">
        <f t="shared" si="241"/>
        <v>42808.791666666664</v>
      </c>
      <c r="S2610" t="str">
        <f t="shared" si="245"/>
        <v>technology</v>
      </c>
      <c r="T2610" t="str">
        <f t="shared" si="242"/>
        <v>space exploration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 s="3">
        <v>35000</v>
      </c>
      <c r="E2611" s="3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3"/>
        <v>3.038011142857143</v>
      </c>
      <c r="P2611" s="3">
        <f t="shared" si="240"/>
        <v>157.29347633136095</v>
      </c>
      <c r="Q2611" s="28">
        <f t="shared" si="244"/>
        <v>41075.02952546296</v>
      </c>
      <c r="R2611" s="28">
        <f t="shared" si="241"/>
        <v>41105.02952546296</v>
      </c>
      <c r="S2611" t="str">
        <f t="shared" si="245"/>
        <v>technology</v>
      </c>
      <c r="T2611" t="str">
        <f t="shared" si="242"/>
        <v>space exploration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 s="3">
        <v>22765</v>
      </c>
      <c r="E2612" s="3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3"/>
        <v>1.4132510432681749</v>
      </c>
      <c r="P2612" s="3">
        <f t="shared" si="240"/>
        <v>55.758509532062391</v>
      </c>
      <c r="Q2612" s="28">
        <f t="shared" si="244"/>
        <v>42564.672743055555</v>
      </c>
      <c r="R2612" s="28">
        <f t="shared" si="241"/>
        <v>42604.082638888889</v>
      </c>
      <c r="S2612" t="str">
        <f t="shared" si="245"/>
        <v>technology</v>
      </c>
      <c r="T2612" t="str">
        <f t="shared" si="242"/>
        <v>space exploration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 s="3">
        <v>11000</v>
      </c>
      <c r="E2613" s="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3"/>
        <v>27.906363636363636</v>
      </c>
      <c r="P2613" s="3">
        <f t="shared" si="240"/>
        <v>83.802893802893806</v>
      </c>
      <c r="Q2613" s="28">
        <f t="shared" si="244"/>
        <v>42704.127476851849</v>
      </c>
      <c r="R2613" s="28">
        <f t="shared" si="241"/>
        <v>42737.749305555553</v>
      </c>
      <c r="S2613" t="str">
        <f t="shared" si="245"/>
        <v>technology</v>
      </c>
      <c r="T2613" t="str">
        <f t="shared" si="242"/>
        <v>space exploration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 s="3">
        <v>10000</v>
      </c>
      <c r="E2614" s="3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3"/>
        <v>1.7176130000000001</v>
      </c>
      <c r="P2614" s="3">
        <f t="shared" si="240"/>
        <v>58.422210884353746</v>
      </c>
      <c r="Q2614" s="28">
        <f t="shared" si="244"/>
        <v>41981.934837962959</v>
      </c>
      <c r="R2614" s="28">
        <f t="shared" si="241"/>
        <v>42012.934837962959</v>
      </c>
      <c r="S2614" t="str">
        <f t="shared" si="245"/>
        <v>technology</v>
      </c>
      <c r="T2614" t="str">
        <f t="shared" si="242"/>
        <v>space exploration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 s="3">
        <v>7500</v>
      </c>
      <c r="E2615" s="3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3"/>
        <v>1.0101333333333333</v>
      </c>
      <c r="P2615" s="3">
        <f t="shared" si="240"/>
        <v>270.57142857142856</v>
      </c>
      <c r="Q2615" s="28">
        <f t="shared" si="244"/>
        <v>41143.609884259255</v>
      </c>
      <c r="R2615" s="28">
        <f t="shared" si="241"/>
        <v>41173.609884259255</v>
      </c>
      <c r="S2615" t="str">
        <f t="shared" si="245"/>
        <v>technology</v>
      </c>
      <c r="T2615" t="str">
        <f t="shared" si="242"/>
        <v>space exploration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 s="3">
        <v>10500</v>
      </c>
      <c r="E2616" s="3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3"/>
        <v>1.02</v>
      </c>
      <c r="P2616" s="3">
        <f t="shared" si="240"/>
        <v>107.1</v>
      </c>
      <c r="Q2616" s="28">
        <f t="shared" si="244"/>
        <v>41730.500138888885</v>
      </c>
      <c r="R2616" s="28">
        <f t="shared" si="241"/>
        <v>41759</v>
      </c>
      <c r="S2616" t="str">
        <f t="shared" si="245"/>
        <v>technology</v>
      </c>
      <c r="T2616" t="str">
        <f t="shared" si="242"/>
        <v>space exploration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 s="3">
        <v>2001</v>
      </c>
      <c r="E2617" s="3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3"/>
        <v>1.6976511744127936</v>
      </c>
      <c r="P2617" s="3">
        <f t="shared" si="240"/>
        <v>47.180555555555557</v>
      </c>
      <c r="Q2617" s="28">
        <f t="shared" si="244"/>
        <v>42453.288935185185</v>
      </c>
      <c r="R2617" s="28">
        <f t="shared" si="241"/>
        <v>42490.291666666664</v>
      </c>
      <c r="S2617" t="str">
        <f t="shared" si="245"/>
        <v>technology</v>
      </c>
      <c r="T2617" t="str">
        <f t="shared" si="242"/>
        <v>space exploration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 s="3">
        <v>25000</v>
      </c>
      <c r="E2618" s="3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3"/>
        <v>1.14534</v>
      </c>
      <c r="P2618" s="3">
        <f t="shared" si="240"/>
        <v>120.30882352941177</v>
      </c>
      <c r="Q2618" s="28">
        <f t="shared" si="244"/>
        <v>42211.786215277774</v>
      </c>
      <c r="R2618" s="28">
        <f t="shared" si="241"/>
        <v>42241.786215277774</v>
      </c>
      <c r="S2618" t="str">
        <f t="shared" si="245"/>
        <v>technology</v>
      </c>
      <c r="T2618" t="str">
        <f t="shared" si="242"/>
        <v>space exploration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 s="3">
        <v>500</v>
      </c>
      <c r="E2619" s="3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3"/>
        <v>8.7759999999999998</v>
      </c>
      <c r="P2619" s="3">
        <f t="shared" si="240"/>
        <v>27.59748427672956</v>
      </c>
      <c r="Q2619" s="28">
        <f t="shared" si="244"/>
        <v>41902.666099537033</v>
      </c>
      <c r="R2619" s="28">
        <f t="shared" si="241"/>
        <v>41932.666099537033</v>
      </c>
      <c r="S2619" t="str">
        <f t="shared" si="245"/>
        <v>technology</v>
      </c>
      <c r="T2619" t="str">
        <f t="shared" si="242"/>
        <v>space exploration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 s="3">
        <v>15000</v>
      </c>
      <c r="E2620" s="3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3"/>
        <v>1.0538666666666667</v>
      </c>
      <c r="P2620" s="3">
        <f t="shared" si="240"/>
        <v>205.2987012987013</v>
      </c>
      <c r="Q2620" s="28">
        <f t="shared" si="244"/>
        <v>42279.584039351852</v>
      </c>
      <c r="R2620" s="28">
        <f t="shared" si="241"/>
        <v>42339.625706018516</v>
      </c>
      <c r="S2620" t="str">
        <f t="shared" si="245"/>
        <v>technology</v>
      </c>
      <c r="T2620" t="str">
        <f t="shared" si="242"/>
        <v>space exploration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 s="3">
        <v>1000</v>
      </c>
      <c r="E2621" s="3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3"/>
        <v>1.8839999999999999</v>
      </c>
      <c r="P2621" s="3">
        <f t="shared" si="240"/>
        <v>35.547169811320757</v>
      </c>
      <c r="Q2621" s="28">
        <f t="shared" si="244"/>
        <v>42273.67597222222</v>
      </c>
      <c r="R2621" s="28">
        <f t="shared" si="241"/>
        <v>42300.249999999993</v>
      </c>
      <c r="S2621" t="str">
        <f t="shared" si="245"/>
        <v>technology</v>
      </c>
      <c r="T2621" t="str">
        <f t="shared" si="242"/>
        <v>space exploration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 s="3">
        <v>65000</v>
      </c>
      <c r="E2622" s="3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3"/>
        <v>1.436523076923077</v>
      </c>
      <c r="P2622" s="3">
        <f t="shared" si="240"/>
        <v>74.639488409272587</v>
      </c>
      <c r="Q2622" s="28">
        <f t="shared" si="244"/>
        <v>42250.958819444444</v>
      </c>
      <c r="R2622" s="28">
        <f t="shared" si="241"/>
        <v>42287.833333333336</v>
      </c>
      <c r="S2622" t="str">
        <f t="shared" si="245"/>
        <v>technology</v>
      </c>
      <c r="T2622" t="str">
        <f t="shared" si="242"/>
        <v>space exploration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 s="3">
        <v>15000</v>
      </c>
      <c r="E2623" s="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3"/>
        <v>1.4588000000000001</v>
      </c>
      <c r="P2623" s="3">
        <f t="shared" si="240"/>
        <v>47.058064516129029</v>
      </c>
      <c r="Q2623" s="28">
        <f t="shared" si="244"/>
        <v>42115.539212962954</v>
      </c>
      <c r="R2623" s="28">
        <f t="shared" si="241"/>
        <v>42145.539212962962</v>
      </c>
      <c r="S2623" t="str">
        <f t="shared" si="245"/>
        <v>technology</v>
      </c>
      <c r="T2623" t="str">
        <f t="shared" si="242"/>
        <v>space exploration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 s="3">
        <v>1500</v>
      </c>
      <c r="E2624" s="3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3"/>
        <v>1.3118399999999999</v>
      </c>
      <c r="P2624" s="3">
        <f t="shared" si="240"/>
        <v>26.591351351351353</v>
      </c>
      <c r="Q2624" s="28">
        <f t="shared" si="244"/>
        <v>42689.534907407404</v>
      </c>
      <c r="R2624" s="28">
        <f t="shared" si="241"/>
        <v>42734.534907407404</v>
      </c>
      <c r="S2624" t="str">
        <f t="shared" si="245"/>
        <v>technology</v>
      </c>
      <c r="T2624" t="str">
        <f t="shared" si="242"/>
        <v>space exploration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 s="3">
        <v>2000</v>
      </c>
      <c r="E2625" s="3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3"/>
        <v>1.1399999999999999</v>
      </c>
      <c r="P2625" s="3">
        <f t="shared" si="240"/>
        <v>36.774193548387096</v>
      </c>
      <c r="Q2625" s="28">
        <f t="shared" si="244"/>
        <v>42692.048217592594</v>
      </c>
      <c r="R2625" s="28">
        <f t="shared" si="241"/>
        <v>42706.048217592594</v>
      </c>
      <c r="S2625" t="str">
        <f t="shared" si="245"/>
        <v>technology</v>
      </c>
      <c r="T2625" t="str">
        <f t="shared" si="242"/>
        <v>space exploration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 s="3">
        <v>8000</v>
      </c>
      <c r="E2626" s="3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3"/>
        <v>13.794206249999998</v>
      </c>
      <c r="P2626" s="3">
        <f t="shared" si="240"/>
        <v>31.820544982698959</v>
      </c>
      <c r="Q2626" s="28">
        <f t="shared" si="244"/>
        <v>41144.213217592594</v>
      </c>
      <c r="R2626" s="28">
        <f t="shared" si="241"/>
        <v>41165.213217592587</v>
      </c>
      <c r="S2626" t="str">
        <f t="shared" si="245"/>
        <v>technology</v>
      </c>
      <c r="T2626" t="str">
        <f t="shared" si="242"/>
        <v>space exploration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 s="3">
        <v>150</v>
      </c>
      <c r="E2627" s="3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243"/>
        <v>9.56</v>
      </c>
      <c r="P2627" s="3">
        <f t="shared" ref="P2627:P2690" si="246">IFERROR(E2627/L2627,0)</f>
        <v>27.576923076923077</v>
      </c>
      <c r="Q2627" s="28">
        <f t="shared" si="244"/>
        <v>42658.601944444446</v>
      </c>
      <c r="R2627" s="28">
        <f t="shared" ref="R2627:R2690" si="247">(I2627/86400)+25569+(-5/24)</f>
        <v>42683.643611111103</v>
      </c>
      <c r="S2627" t="str">
        <f t="shared" si="245"/>
        <v>technology</v>
      </c>
      <c r="T2627" t="str">
        <f t="shared" ref="T2627:T2690" si="248">RIGHT(N2627,LEN(N2627)-FIND("/",N2627))</f>
        <v>space exploration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 s="3">
        <v>2500</v>
      </c>
      <c r="E2628" s="3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ref="O2628:O2691" si="249">E2628/D2628</f>
        <v>1.1200000000000001</v>
      </c>
      <c r="P2628" s="3">
        <f t="shared" si="246"/>
        <v>56</v>
      </c>
      <c r="Q2628" s="28">
        <f t="shared" ref="Q2628:Q2691" si="250">(((J2628/60)/60)/24)+DATE(1970,1,1)+(-5/24)</f>
        <v>42128.41978009259</v>
      </c>
      <c r="R2628" s="28">
        <f t="shared" si="247"/>
        <v>42158.41978009259</v>
      </c>
      <c r="S2628" t="str">
        <f t="shared" ref="S2628:S2691" si="251">LEFT(N:N,FIND("/",N2628)-1)</f>
        <v>technology</v>
      </c>
      <c r="T2628" t="str">
        <f t="shared" si="248"/>
        <v>space exploration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 s="3">
        <v>150</v>
      </c>
      <c r="E2629" s="3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9"/>
        <v>6.4666666666666668</v>
      </c>
      <c r="P2629" s="3">
        <f t="shared" si="246"/>
        <v>21.555555555555557</v>
      </c>
      <c r="Q2629" s="28">
        <f t="shared" si="250"/>
        <v>42304.621076388888</v>
      </c>
      <c r="R2629" s="28">
        <f t="shared" si="247"/>
        <v>42334.662743055553</v>
      </c>
      <c r="S2629" t="str">
        <f t="shared" si="251"/>
        <v>technology</v>
      </c>
      <c r="T2629" t="str">
        <f t="shared" si="248"/>
        <v>space exploration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 s="3">
        <v>839</v>
      </c>
      <c r="E2630" s="3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9"/>
        <v>1.1036948748510131</v>
      </c>
      <c r="P2630" s="3">
        <f t="shared" si="246"/>
        <v>44.095238095238095</v>
      </c>
      <c r="Q2630" s="28">
        <f t="shared" si="250"/>
        <v>41953.757719907408</v>
      </c>
      <c r="R2630" s="28">
        <f t="shared" si="247"/>
        <v>41973.757719907408</v>
      </c>
      <c r="S2630" t="str">
        <f t="shared" si="251"/>
        <v>technology</v>
      </c>
      <c r="T2630" t="str">
        <f t="shared" si="248"/>
        <v>space exploration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 s="3">
        <v>5000</v>
      </c>
      <c r="E2631" s="3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9"/>
        <v>1.2774000000000001</v>
      </c>
      <c r="P2631" s="3">
        <f t="shared" si="246"/>
        <v>63.87</v>
      </c>
      <c r="Q2631" s="28">
        <f t="shared" si="250"/>
        <v>42108.330115740733</v>
      </c>
      <c r="R2631" s="28">
        <f t="shared" si="247"/>
        <v>42138.330115740733</v>
      </c>
      <c r="S2631" t="str">
        <f t="shared" si="251"/>
        <v>technology</v>
      </c>
      <c r="T2631" t="str">
        <f t="shared" si="248"/>
        <v>space exploration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 s="3">
        <v>2000</v>
      </c>
      <c r="E2632" s="3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9"/>
        <v>1.579</v>
      </c>
      <c r="P2632" s="3">
        <f t="shared" si="246"/>
        <v>38.987654320987652</v>
      </c>
      <c r="Q2632" s="28">
        <f t="shared" si="250"/>
        <v>42523.897129629629</v>
      </c>
      <c r="R2632" s="28">
        <f t="shared" si="247"/>
        <v>42551.208333333336</v>
      </c>
      <c r="S2632" t="str">
        <f t="shared" si="251"/>
        <v>technology</v>
      </c>
      <c r="T2632" t="str">
        <f t="shared" si="248"/>
        <v>space exploration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 s="3">
        <v>20000</v>
      </c>
      <c r="E2633" s="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9"/>
        <v>1.1466525000000001</v>
      </c>
      <c r="P2633" s="3">
        <f t="shared" si="246"/>
        <v>80.185489510489504</v>
      </c>
      <c r="Q2633" s="28">
        <f t="shared" si="250"/>
        <v>42217.960960648146</v>
      </c>
      <c r="R2633" s="28">
        <f t="shared" si="247"/>
        <v>42245.960960648146</v>
      </c>
      <c r="S2633" t="str">
        <f t="shared" si="251"/>
        <v>technology</v>
      </c>
      <c r="T2633" t="str">
        <f t="shared" si="248"/>
        <v>space exploration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 s="3">
        <v>1070</v>
      </c>
      <c r="E2634" s="3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9"/>
        <v>1.3700934579439252</v>
      </c>
      <c r="P2634" s="3">
        <f t="shared" si="246"/>
        <v>34.904761904761905</v>
      </c>
      <c r="Q2634" s="28">
        <f t="shared" si="250"/>
        <v>42493.853460648148</v>
      </c>
      <c r="R2634" s="28">
        <f t="shared" si="247"/>
        <v>42518.853460648148</v>
      </c>
      <c r="S2634" t="str">
        <f t="shared" si="251"/>
        <v>technology</v>
      </c>
      <c r="T2634" t="str">
        <f t="shared" si="248"/>
        <v>space exploration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 s="3">
        <v>5000</v>
      </c>
      <c r="E2635" s="3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9"/>
        <v>3.5461999999999998</v>
      </c>
      <c r="P2635" s="3">
        <f t="shared" si="246"/>
        <v>89.100502512562812</v>
      </c>
      <c r="Q2635" s="28">
        <f t="shared" si="250"/>
        <v>41667.614953703705</v>
      </c>
      <c r="R2635" s="28">
        <f t="shared" si="247"/>
        <v>41697.75</v>
      </c>
      <c r="S2635" t="str">
        <f t="shared" si="251"/>
        <v>technology</v>
      </c>
      <c r="T2635" t="str">
        <f t="shared" si="248"/>
        <v>space exploration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 s="3">
        <v>930</v>
      </c>
      <c r="E2636" s="3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9"/>
        <v>1.0602150537634409</v>
      </c>
      <c r="P2636" s="3">
        <f t="shared" si="246"/>
        <v>39.44</v>
      </c>
      <c r="Q2636" s="28">
        <f t="shared" si="250"/>
        <v>42612.448159722226</v>
      </c>
      <c r="R2636" s="28">
        <f t="shared" si="247"/>
        <v>42642.448159722218</v>
      </c>
      <c r="S2636" t="str">
        <f t="shared" si="251"/>
        <v>technology</v>
      </c>
      <c r="T2636" t="str">
        <f t="shared" si="248"/>
        <v>space exploration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 s="3">
        <v>11500</v>
      </c>
      <c r="E2637" s="3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9"/>
        <v>1</v>
      </c>
      <c r="P2637" s="3">
        <f t="shared" si="246"/>
        <v>136.9047619047619</v>
      </c>
      <c r="Q2637" s="28">
        <f t="shared" si="250"/>
        <v>42037.742604166669</v>
      </c>
      <c r="R2637" s="28">
        <f t="shared" si="247"/>
        <v>42072.700937499998</v>
      </c>
      <c r="S2637" t="str">
        <f t="shared" si="251"/>
        <v>technology</v>
      </c>
      <c r="T2637" t="str">
        <f t="shared" si="248"/>
        <v>space exploration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 s="3">
        <v>1000</v>
      </c>
      <c r="E2638" s="3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9"/>
        <v>1.873</v>
      </c>
      <c r="P2638" s="3">
        <f t="shared" si="246"/>
        <v>37.46</v>
      </c>
      <c r="Q2638" s="28">
        <f t="shared" si="250"/>
        <v>42636.406412037039</v>
      </c>
      <c r="R2638" s="28">
        <f t="shared" si="247"/>
        <v>42658.833333333336</v>
      </c>
      <c r="S2638" t="str">
        <f t="shared" si="251"/>
        <v>technology</v>
      </c>
      <c r="T2638" t="str">
        <f t="shared" si="248"/>
        <v>space exploration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 s="3">
        <v>500</v>
      </c>
      <c r="E2639" s="3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9"/>
        <v>1.6619999999999999</v>
      </c>
      <c r="P2639" s="3">
        <f t="shared" si="246"/>
        <v>31.96153846153846</v>
      </c>
      <c r="Q2639" s="28">
        <f t="shared" si="250"/>
        <v>42639.341145833336</v>
      </c>
      <c r="R2639" s="28">
        <f t="shared" si="247"/>
        <v>42655.341145833336</v>
      </c>
      <c r="S2639" t="str">
        <f t="shared" si="251"/>
        <v>technology</v>
      </c>
      <c r="T2639" t="str">
        <f t="shared" si="248"/>
        <v>space exploration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 s="3">
        <v>347</v>
      </c>
      <c r="E2640" s="3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9"/>
        <v>1.0172910662824208</v>
      </c>
      <c r="P2640" s="3">
        <f t="shared" si="246"/>
        <v>25.214285714285715</v>
      </c>
      <c r="Q2640" s="28">
        <f t="shared" si="250"/>
        <v>41989.70480324074</v>
      </c>
      <c r="R2640" s="28">
        <f t="shared" si="247"/>
        <v>42019.70480324074</v>
      </c>
      <c r="S2640" t="str">
        <f t="shared" si="251"/>
        <v>technology</v>
      </c>
      <c r="T2640" t="str">
        <f t="shared" si="248"/>
        <v>space exploration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 s="3">
        <v>300</v>
      </c>
      <c r="E2641" s="3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9"/>
        <v>1.64</v>
      </c>
      <c r="P2641" s="3">
        <f t="shared" si="246"/>
        <v>10.040816326530612</v>
      </c>
      <c r="Q2641" s="28">
        <f t="shared" si="250"/>
        <v>42024.656805555554</v>
      </c>
      <c r="R2641" s="28">
        <f t="shared" si="247"/>
        <v>42054.656805555554</v>
      </c>
      <c r="S2641" t="str">
        <f t="shared" si="251"/>
        <v>technology</v>
      </c>
      <c r="T2641" t="str">
        <f t="shared" si="248"/>
        <v>space exploration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 s="3">
        <v>3000</v>
      </c>
      <c r="E2642" s="3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9"/>
        <v>1.0566666666666666</v>
      </c>
      <c r="P2642" s="3">
        <f t="shared" si="246"/>
        <v>45.94202898550725</v>
      </c>
      <c r="Q2642" s="28">
        <f t="shared" si="250"/>
        <v>42102.952245370368</v>
      </c>
      <c r="R2642" s="28">
        <f t="shared" si="247"/>
        <v>42162.952245370368</v>
      </c>
      <c r="S2642" t="str">
        <f t="shared" si="251"/>
        <v>technology</v>
      </c>
      <c r="T2642" t="str">
        <f t="shared" si="248"/>
        <v>space exploration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 s="3">
        <v>1500</v>
      </c>
      <c r="E2643" s="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9"/>
        <v>0.01</v>
      </c>
      <c r="P2643" s="3">
        <f t="shared" si="246"/>
        <v>15</v>
      </c>
      <c r="Q2643" s="28">
        <f t="shared" si="250"/>
        <v>41880.618784722217</v>
      </c>
      <c r="R2643" s="28">
        <f t="shared" si="247"/>
        <v>41897.631249999999</v>
      </c>
      <c r="S2643" t="str">
        <f t="shared" si="251"/>
        <v>technology</v>
      </c>
      <c r="T2643" t="str">
        <f t="shared" si="248"/>
        <v>space exploration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 s="3">
        <v>500000</v>
      </c>
      <c r="E2644" s="3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9"/>
        <v>0</v>
      </c>
      <c r="P2644" s="3">
        <f t="shared" si="246"/>
        <v>0</v>
      </c>
      <c r="Q2644" s="28">
        <f t="shared" si="250"/>
        <v>42536.03828703703</v>
      </c>
      <c r="R2644" s="28">
        <f t="shared" si="247"/>
        <v>42566.081249999996</v>
      </c>
      <c r="S2644" t="str">
        <f t="shared" si="251"/>
        <v>technology</v>
      </c>
      <c r="T2644" t="str">
        <f t="shared" si="248"/>
        <v>space exploration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 s="3">
        <v>1000000</v>
      </c>
      <c r="E2645" s="3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9"/>
        <v>0.33559730999999998</v>
      </c>
      <c r="P2645" s="3">
        <f t="shared" si="246"/>
        <v>223.58248500999335</v>
      </c>
      <c r="Q2645" s="28">
        <f t="shared" si="250"/>
        <v>42689.374016203699</v>
      </c>
      <c r="R2645" s="28">
        <f t="shared" si="247"/>
        <v>42725.124305555553</v>
      </c>
      <c r="S2645" t="str">
        <f t="shared" si="251"/>
        <v>technology</v>
      </c>
      <c r="T2645" t="str">
        <f t="shared" si="248"/>
        <v>space exploration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 s="3">
        <v>100000</v>
      </c>
      <c r="E2646" s="3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9"/>
        <v>2.053E-2</v>
      </c>
      <c r="P2646" s="3">
        <f t="shared" si="246"/>
        <v>39.480769230769234</v>
      </c>
      <c r="Q2646" s="28">
        <f t="shared" si="250"/>
        <v>42774.583738425928</v>
      </c>
      <c r="R2646" s="28">
        <f t="shared" si="247"/>
        <v>42804.583738425928</v>
      </c>
      <c r="S2646" t="str">
        <f t="shared" si="251"/>
        <v>technology</v>
      </c>
      <c r="T2646" t="str">
        <f t="shared" si="248"/>
        <v>space exploration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 s="3">
        <v>20000</v>
      </c>
      <c r="E2647" s="3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9"/>
        <v>0.105</v>
      </c>
      <c r="P2647" s="3">
        <f t="shared" si="246"/>
        <v>91.304347826086953</v>
      </c>
      <c r="Q2647" s="28">
        <f t="shared" si="250"/>
        <v>41921.634293981479</v>
      </c>
      <c r="R2647" s="28">
        <f t="shared" si="247"/>
        <v>41951.675960648143</v>
      </c>
      <c r="S2647" t="str">
        <f t="shared" si="251"/>
        <v>technology</v>
      </c>
      <c r="T2647" t="str">
        <f t="shared" si="248"/>
        <v>space exploration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 s="3">
        <v>500000</v>
      </c>
      <c r="E2648" s="3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9"/>
        <v>8.4172839999999999E-2</v>
      </c>
      <c r="P2648" s="3">
        <f t="shared" si="246"/>
        <v>78.666205607476627</v>
      </c>
      <c r="Q2648" s="28">
        <f t="shared" si="250"/>
        <v>42226.10496527778</v>
      </c>
      <c r="R2648" s="28">
        <f t="shared" si="247"/>
        <v>42256.10496527778</v>
      </c>
      <c r="S2648" t="str">
        <f t="shared" si="251"/>
        <v>technology</v>
      </c>
      <c r="T2648" t="str">
        <f t="shared" si="248"/>
        <v>space exploration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 s="3">
        <v>2500</v>
      </c>
      <c r="E2649" s="3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9"/>
        <v>1.44E-2</v>
      </c>
      <c r="P2649" s="3">
        <f t="shared" si="246"/>
        <v>12</v>
      </c>
      <c r="Q2649" s="28">
        <f t="shared" si="250"/>
        <v>42200.053460648145</v>
      </c>
      <c r="R2649" s="28">
        <f t="shared" si="247"/>
        <v>42230.053460648145</v>
      </c>
      <c r="S2649" t="str">
        <f t="shared" si="251"/>
        <v>technology</v>
      </c>
      <c r="T2649" t="str">
        <f t="shared" si="248"/>
        <v>space exploration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 s="3">
        <v>12000</v>
      </c>
      <c r="E2650" s="3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9"/>
        <v>8.8333333333333337E-3</v>
      </c>
      <c r="P2650" s="3">
        <f t="shared" si="246"/>
        <v>17.666666666666668</v>
      </c>
      <c r="Q2650" s="28">
        <f t="shared" si="250"/>
        <v>42408.506481481476</v>
      </c>
      <c r="R2650" s="28">
        <f t="shared" si="247"/>
        <v>42438.506481481476</v>
      </c>
      <c r="S2650" t="str">
        <f t="shared" si="251"/>
        <v>technology</v>
      </c>
      <c r="T2650" t="str">
        <f t="shared" si="248"/>
        <v>space exploration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 s="3">
        <v>125000</v>
      </c>
      <c r="E2651" s="3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9"/>
        <v>9.9200000000000004E-4</v>
      </c>
      <c r="P2651" s="3">
        <f t="shared" si="246"/>
        <v>41.333333333333336</v>
      </c>
      <c r="Q2651" s="28">
        <f t="shared" si="250"/>
        <v>42341.788668981484</v>
      </c>
      <c r="R2651" s="28">
        <f t="shared" si="247"/>
        <v>42401.788668981484</v>
      </c>
      <c r="S2651" t="str">
        <f t="shared" si="251"/>
        <v>technology</v>
      </c>
      <c r="T2651" t="str">
        <f t="shared" si="248"/>
        <v>space exploration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 s="3">
        <v>60000</v>
      </c>
      <c r="E2652" s="3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9"/>
        <v>5.966666666666667E-3</v>
      </c>
      <c r="P2652" s="3">
        <f t="shared" si="246"/>
        <v>71.599999999999994</v>
      </c>
      <c r="Q2652" s="28">
        <f t="shared" si="250"/>
        <v>42695.416006944441</v>
      </c>
      <c r="R2652" s="28">
        <f t="shared" si="247"/>
        <v>42725.416006944441</v>
      </c>
      <c r="S2652" t="str">
        <f t="shared" si="251"/>
        <v>technology</v>
      </c>
      <c r="T2652" t="str">
        <f t="shared" si="248"/>
        <v>space exploration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 s="3">
        <v>280000</v>
      </c>
      <c r="E2653" s="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9"/>
        <v>1.8689285714285714E-2</v>
      </c>
      <c r="P2653" s="3">
        <f t="shared" si="246"/>
        <v>307.8235294117647</v>
      </c>
      <c r="Q2653" s="28">
        <f t="shared" si="250"/>
        <v>42327.597326388881</v>
      </c>
      <c r="R2653" s="28">
        <f t="shared" si="247"/>
        <v>42355.597326388888</v>
      </c>
      <c r="S2653" t="str">
        <f t="shared" si="251"/>
        <v>technology</v>
      </c>
      <c r="T2653" t="str">
        <f t="shared" si="248"/>
        <v>space exploration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 s="3">
        <v>100000</v>
      </c>
      <c r="E2654" s="3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9"/>
        <v>8.8500000000000002E-3</v>
      </c>
      <c r="P2654" s="3">
        <f t="shared" si="246"/>
        <v>80.454545454545453</v>
      </c>
      <c r="Q2654" s="28">
        <f t="shared" si="250"/>
        <v>41952.950520833336</v>
      </c>
      <c r="R2654" s="28">
        <f t="shared" si="247"/>
        <v>41982.950520833336</v>
      </c>
      <c r="S2654" t="str">
        <f t="shared" si="251"/>
        <v>technology</v>
      </c>
      <c r="T2654" t="str">
        <f t="shared" si="248"/>
        <v>space exploration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 s="3">
        <v>51000</v>
      </c>
      <c r="E2655" s="3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9"/>
        <v>0.1152156862745098</v>
      </c>
      <c r="P2655" s="3">
        <f t="shared" si="246"/>
        <v>83.942857142857136</v>
      </c>
      <c r="Q2655" s="28">
        <f t="shared" si="250"/>
        <v>41771.443599537037</v>
      </c>
      <c r="R2655" s="28">
        <f t="shared" si="247"/>
        <v>41802.958333333328</v>
      </c>
      <c r="S2655" t="str">
        <f t="shared" si="251"/>
        <v>technology</v>
      </c>
      <c r="T2655" t="str">
        <f t="shared" si="248"/>
        <v>space exploration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 s="3">
        <v>100000</v>
      </c>
      <c r="E2656" s="3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9"/>
        <v>5.1000000000000004E-4</v>
      </c>
      <c r="P2656" s="3">
        <f t="shared" si="246"/>
        <v>8.5</v>
      </c>
      <c r="Q2656" s="28">
        <f t="shared" si="250"/>
        <v>42055.39266203704</v>
      </c>
      <c r="R2656" s="28">
        <f t="shared" si="247"/>
        <v>42115.350995370369</v>
      </c>
      <c r="S2656" t="str">
        <f t="shared" si="251"/>
        <v>technology</v>
      </c>
      <c r="T2656" t="str">
        <f t="shared" si="248"/>
        <v>space exploration</v>
      </c>
    </row>
    <row r="2657" spans="1:20" x14ac:dyDescent="0.25">
      <c r="A2657">
        <v>2655</v>
      </c>
      <c r="B2657" s="1" t="s">
        <v>2655</v>
      </c>
      <c r="C2657" s="1" t="s">
        <v>6765</v>
      </c>
      <c r="D2657" s="3">
        <v>15000</v>
      </c>
      <c r="E2657" s="3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9"/>
        <v>0.21033333333333334</v>
      </c>
      <c r="P2657" s="3">
        <f t="shared" si="246"/>
        <v>73.372093023255815</v>
      </c>
      <c r="Q2657" s="28">
        <f t="shared" si="250"/>
        <v>42381.657951388886</v>
      </c>
      <c r="R2657" s="28">
        <f t="shared" si="247"/>
        <v>42409.624999999993</v>
      </c>
      <c r="S2657" t="str">
        <f t="shared" si="251"/>
        <v>technology</v>
      </c>
      <c r="T2657" t="str">
        <f t="shared" si="248"/>
        <v>space exploration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 s="3">
        <v>150000</v>
      </c>
      <c r="E2658" s="3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9"/>
        <v>0.11436666666666667</v>
      </c>
      <c r="P2658" s="3">
        <f t="shared" si="246"/>
        <v>112.86184210526316</v>
      </c>
      <c r="Q2658" s="28">
        <f t="shared" si="250"/>
        <v>42767.480185185181</v>
      </c>
      <c r="R2658" s="28">
        <f t="shared" si="247"/>
        <v>42806.583333333336</v>
      </c>
      <c r="S2658" t="str">
        <f t="shared" si="251"/>
        <v>technology</v>
      </c>
      <c r="T2658" t="str">
        <f t="shared" si="248"/>
        <v>space exploration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 s="3">
        <v>30000</v>
      </c>
      <c r="E2659" s="3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9"/>
        <v>0.18737933333333334</v>
      </c>
      <c r="P2659" s="3">
        <f t="shared" si="246"/>
        <v>95.277627118644077</v>
      </c>
      <c r="Q2659" s="28">
        <f t="shared" si="250"/>
        <v>42551.720520833333</v>
      </c>
      <c r="R2659" s="28">
        <f t="shared" si="247"/>
        <v>42584.854166666664</v>
      </c>
      <c r="S2659" t="str">
        <f t="shared" si="251"/>
        <v>technology</v>
      </c>
      <c r="T2659" t="str">
        <f t="shared" si="248"/>
        <v>space exploration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 s="3">
        <v>98000</v>
      </c>
      <c r="E2660" s="3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9"/>
        <v>9.2857142857142856E-4</v>
      </c>
      <c r="P2660" s="3">
        <f t="shared" si="246"/>
        <v>22.75</v>
      </c>
      <c r="Q2660" s="28">
        <f t="shared" si="250"/>
        <v>42551.675856481481</v>
      </c>
      <c r="R2660" s="28">
        <f t="shared" si="247"/>
        <v>42581.675856481474</v>
      </c>
      <c r="S2660" t="str">
        <f t="shared" si="251"/>
        <v>technology</v>
      </c>
      <c r="T2660" t="str">
        <f t="shared" si="248"/>
        <v>space exploration</v>
      </c>
    </row>
    <row r="2661" spans="1:20" x14ac:dyDescent="0.25">
      <c r="A2661">
        <v>2659</v>
      </c>
      <c r="B2661" s="1" t="s">
        <v>2659</v>
      </c>
      <c r="C2661" s="1" t="s">
        <v>6769</v>
      </c>
      <c r="D2661" s="3">
        <v>49000</v>
      </c>
      <c r="E2661" s="3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9"/>
        <v>2.720408163265306E-2</v>
      </c>
      <c r="P2661" s="3">
        <f t="shared" si="246"/>
        <v>133.30000000000001</v>
      </c>
      <c r="Q2661" s="28">
        <f t="shared" si="250"/>
        <v>42081.861226851855</v>
      </c>
      <c r="R2661" s="28">
        <f t="shared" si="247"/>
        <v>42111.861226851848</v>
      </c>
      <c r="S2661" t="str">
        <f t="shared" si="251"/>
        <v>technology</v>
      </c>
      <c r="T2661" t="str">
        <f t="shared" si="248"/>
        <v>space exploration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 s="3">
        <v>20000</v>
      </c>
      <c r="E2662" s="3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9"/>
        <v>9.5E-4</v>
      </c>
      <c r="P2662" s="3">
        <f t="shared" si="246"/>
        <v>3.8</v>
      </c>
      <c r="Q2662" s="28">
        <f t="shared" si="250"/>
        <v>42272.504837962959</v>
      </c>
      <c r="R2662" s="28">
        <f t="shared" si="247"/>
        <v>42332.546504629623</v>
      </c>
      <c r="S2662" t="str">
        <f t="shared" si="251"/>
        <v>technology</v>
      </c>
      <c r="T2662" t="str">
        <f t="shared" si="248"/>
        <v>space exploration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 s="3">
        <v>5000</v>
      </c>
      <c r="E2663" s="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9"/>
        <v>1.0289999999999999</v>
      </c>
      <c r="P2663" s="3">
        <f t="shared" si="246"/>
        <v>85.75</v>
      </c>
      <c r="Q2663" s="28">
        <f t="shared" si="250"/>
        <v>41542.750115740739</v>
      </c>
      <c r="R2663" s="28">
        <f t="shared" si="247"/>
        <v>41572.750115740739</v>
      </c>
      <c r="S2663" t="str">
        <f t="shared" si="251"/>
        <v>technology</v>
      </c>
      <c r="T2663" t="str">
        <f t="shared" si="248"/>
        <v>makerspaces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 s="3">
        <v>20000</v>
      </c>
      <c r="E2664" s="3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9"/>
        <v>1.0680000000000001</v>
      </c>
      <c r="P2664" s="3">
        <f t="shared" si="246"/>
        <v>267</v>
      </c>
      <c r="Q2664" s="28">
        <f t="shared" si="250"/>
        <v>42207.538344907407</v>
      </c>
      <c r="R2664" s="28">
        <f t="shared" si="247"/>
        <v>42237.538344907407</v>
      </c>
      <c r="S2664" t="str">
        <f t="shared" si="251"/>
        <v>technology</v>
      </c>
      <c r="T2664" t="str">
        <f t="shared" si="248"/>
        <v>makerspaces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 s="3">
        <v>20000</v>
      </c>
      <c r="E2665" s="3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9"/>
        <v>1.0459624999999999</v>
      </c>
      <c r="P2665" s="3">
        <f t="shared" si="246"/>
        <v>373.55803571428572</v>
      </c>
      <c r="Q2665" s="28">
        <f t="shared" si="250"/>
        <v>42222.41443287037</v>
      </c>
      <c r="R2665" s="28">
        <f t="shared" si="247"/>
        <v>42251.416666666664</v>
      </c>
      <c r="S2665" t="str">
        <f t="shared" si="251"/>
        <v>technology</v>
      </c>
      <c r="T2665" t="str">
        <f t="shared" si="248"/>
        <v>makerspaces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 s="3">
        <v>17500</v>
      </c>
      <c r="E2666" s="3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9"/>
        <v>1.0342857142857143</v>
      </c>
      <c r="P2666" s="3">
        <f t="shared" si="246"/>
        <v>174.03846153846155</v>
      </c>
      <c r="Q2666" s="28">
        <f t="shared" si="250"/>
        <v>42312.817094907405</v>
      </c>
      <c r="R2666" s="28">
        <f t="shared" si="247"/>
        <v>42347.082638888889</v>
      </c>
      <c r="S2666" t="str">
        <f t="shared" si="251"/>
        <v>technology</v>
      </c>
      <c r="T2666" t="str">
        <f t="shared" si="248"/>
        <v>makerspaces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 s="3">
        <v>3500</v>
      </c>
      <c r="E2667" s="3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9"/>
        <v>1.2314285714285715</v>
      </c>
      <c r="P2667" s="3">
        <f t="shared" si="246"/>
        <v>93.695652173913047</v>
      </c>
      <c r="Q2667" s="28">
        <f t="shared" si="250"/>
        <v>42083.687199074069</v>
      </c>
      <c r="R2667" s="28">
        <f t="shared" si="247"/>
        <v>42128.687199074069</v>
      </c>
      <c r="S2667" t="str">
        <f t="shared" si="251"/>
        <v>technology</v>
      </c>
      <c r="T2667" t="str">
        <f t="shared" si="248"/>
        <v>makerspaces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 s="3">
        <v>10000</v>
      </c>
      <c r="E2668" s="3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9"/>
        <v>1.592951</v>
      </c>
      <c r="P2668" s="3">
        <f t="shared" si="246"/>
        <v>77.327718446601949</v>
      </c>
      <c r="Q2668" s="28">
        <f t="shared" si="250"/>
        <v>42235.55600694444</v>
      </c>
      <c r="R2668" s="28">
        <f t="shared" si="247"/>
        <v>42272.666666666664</v>
      </c>
      <c r="S2668" t="str">
        <f t="shared" si="251"/>
        <v>technology</v>
      </c>
      <c r="T2668" t="str">
        <f t="shared" si="248"/>
        <v>makerspaces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 s="3">
        <v>1500</v>
      </c>
      <c r="E2669" s="3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9"/>
        <v>1.1066666666666667</v>
      </c>
      <c r="P2669" s="3">
        <f t="shared" si="246"/>
        <v>92.222222222222229</v>
      </c>
      <c r="Q2669" s="28">
        <f t="shared" si="250"/>
        <v>42380.717777777776</v>
      </c>
      <c r="R2669" s="28">
        <f t="shared" si="247"/>
        <v>42410.717777777776</v>
      </c>
      <c r="S2669" t="str">
        <f t="shared" si="251"/>
        <v>technology</v>
      </c>
      <c r="T2669" t="str">
        <f t="shared" si="248"/>
        <v>makerspaces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 s="3">
        <v>1000</v>
      </c>
      <c r="E2670" s="3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9"/>
        <v>1.7070000000000001</v>
      </c>
      <c r="P2670" s="3">
        <f t="shared" si="246"/>
        <v>60.964285714285715</v>
      </c>
      <c r="Q2670" s="28">
        <f t="shared" si="250"/>
        <v>42275.380381944437</v>
      </c>
      <c r="R2670" s="28">
        <f t="shared" si="247"/>
        <v>42317.397222222215</v>
      </c>
      <c r="S2670" t="str">
        <f t="shared" si="251"/>
        <v>technology</v>
      </c>
      <c r="T2670" t="str">
        <f t="shared" si="248"/>
        <v>makerspaces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 s="3">
        <v>800</v>
      </c>
      <c r="E2671" s="3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9"/>
        <v>1.25125</v>
      </c>
      <c r="P2671" s="3">
        <f t="shared" si="246"/>
        <v>91</v>
      </c>
      <c r="Q2671" s="28">
        <f t="shared" si="250"/>
        <v>42318.827499999999</v>
      </c>
      <c r="R2671" s="28">
        <f t="shared" si="247"/>
        <v>42378.827499999992</v>
      </c>
      <c r="S2671" t="str">
        <f t="shared" si="251"/>
        <v>technology</v>
      </c>
      <c r="T2671" t="str">
        <f t="shared" si="248"/>
        <v>makerspaces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 s="3">
        <v>38888</v>
      </c>
      <c r="E2672" s="3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9"/>
        <v>6.4158609339642042E-2</v>
      </c>
      <c r="P2672" s="3">
        <f t="shared" si="246"/>
        <v>41.583333333333336</v>
      </c>
      <c r="Q2672" s="28">
        <f t="shared" si="250"/>
        <v>41820.812268518515</v>
      </c>
      <c r="R2672" s="28">
        <f t="shared" si="247"/>
        <v>41848.812268518515</v>
      </c>
      <c r="S2672" t="str">
        <f t="shared" si="251"/>
        <v>technology</v>
      </c>
      <c r="T2672" t="str">
        <f t="shared" si="248"/>
        <v>makerspaces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 s="3">
        <v>25000</v>
      </c>
      <c r="E2673" s="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9"/>
        <v>0.11344</v>
      </c>
      <c r="P2673" s="3">
        <f t="shared" si="246"/>
        <v>33.761904761904759</v>
      </c>
      <c r="Q2673" s="28">
        <f t="shared" si="250"/>
        <v>41962.540694444448</v>
      </c>
      <c r="R2673" s="28">
        <f t="shared" si="247"/>
        <v>41992.609722222223</v>
      </c>
      <c r="S2673" t="str">
        <f t="shared" si="251"/>
        <v>technology</v>
      </c>
      <c r="T2673" t="str">
        <f t="shared" si="248"/>
        <v>makerspaces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 s="3">
        <v>10000</v>
      </c>
      <c r="E2674" s="3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9"/>
        <v>0.33189999999999997</v>
      </c>
      <c r="P2674" s="3">
        <f t="shared" si="246"/>
        <v>70.61702127659575</v>
      </c>
      <c r="Q2674" s="28">
        <f t="shared" si="250"/>
        <v>42344.675810185181</v>
      </c>
      <c r="R2674" s="28">
        <f t="shared" si="247"/>
        <v>42366.041666666664</v>
      </c>
      <c r="S2674" t="str">
        <f t="shared" si="251"/>
        <v>technology</v>
      </c>
      <c r="T2674" t="str">
        <f t="shared" si="248"/>
        <v>makerspaces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 s="3">
        <v>40000</v>
      </c>
      <c r="E2675" s="3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9"/>
        <v>0.27579999999999999</v>
      </c>
      <c r="P2675" s="3">
        <f t="shared" si="246"/>
        <v>167.15151515151516</v>
      </c>
      <c r="Q2675" s="28">
        <f t="shared" si="250"/>
        <v>41912.333321759259</v>
      </c>
      <c r="R2675" s="28">
        <f t="shared" si="247"/>
        <v>41941.739583333328</v>
      </c>
      <c r="S2675" t="str">
        <f t="shared" si="251"/>
        <v>technology</v>
      </c>
      <c r="T2675" t="str">
        <f t="shared" si="248"/>
        <v>makerspaces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 s="3">
        <v>35000</v>
      </c>
      <c r="E2676" s="3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9"/>
        <v>0.62839999999999996</v>
      </c>
      <c r="P2676" s="3">
        <f t="shared" si="246"/>
        <v>128.61988304093566</v>
      </c>
      <c r="Q2676" s="28">
        <f t="shared" si="250"/>
        <v>42529.424421296295</v>
      </c>
      <c r="R2676" s="28">
        <f t="shared" si="247"/>
        <v>42555.999305555553</v>
      </c>
      <c r="S2676" t="str">
        <f t="shared" si="251"/>
        <v>technology</v>
      </c>
      <c r="T2676" t="str">
        <f t="shared" si="248"/>
        <v>makerspaces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 s="3">
        <v>25000</v>
      </c>
      <c r="E2677" s="3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9"/>
        <v>7.5880000000000003E-2</v>
      </c>
      <c r="P2677" s="3">
        <f t="shared" si="246"/>
        <v>65.41379310344827</v>
      </c>
      <c r="Q2677" s="28">
        <f t="shared" si="250"/>
        <v>41923.649178240739</v>
      </c>
      <c r="R2677" s="28">
        <f t="shared" si="247"/>
        <v>41953.690844907404</v>
      </c>
      <c r="S2677" t="str">
        <f t="shared" si="251"/>
        <v>technology</v>
      </c>
      <c r="T2677" t="str">
        <f t="shared" si="248"/>
        <v>makerspaces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 s="3">
        <v>2100</v>
      </c>
      <c r="E2678" s="3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9"/>
        <v>0.50380952380952382</v>
      </c>
      <c r="P2678" s="3">
        <f t="shared" si="246"/>
        <v>117.55555555555556</v>
      </c>
      <c r="Q2678" s="28">
        <f t="shared" si="250"/>
        <v>42482.416365740741</v>
      </c>
      <c r="R2678" s="28">
        <f t="shared" si="247"/>
        <v>42512.416365740741</v>
      </c>
      <c r="S2678" t="str">
        <f t="shared" si="251"/>
        <v>technology</v>
      </c>
      <c r="T2678" t="str">
        <f t="shared" si="248"/>
        <v>makerspaces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 s="3">
        <v>19500</v>
      </c>
      <c r="E2679" s="3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9"/>
        <v>0.17512820512820512</v>
      </c>
      <c r="P2679" s="3">
        <f t="shared" si="246"/>
        <v>126.48148148148148</v>
      </c>
      <c r="Q2679" s="28">
        <f t="shared" si="250"/>
        <v>41792.821099537032</v>
      </c>
      <c r="R2679" s="28">
        <f t="shared" si="247"/>
        <v>41822.821099537039</v>
      </c>
      <c r="S2679" t="str">
        <f t="shared" si="251"/>
        <v>technology</v>
      </c>
      <c r="T2679" t="str">
        <f t="shared" si="248"/>
        <v>makerspaces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 s="3">
        <v>8000000</v>
      </c>
      <c r="E2680" s="3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9"/>
        <v>1.3750000000000001E-4</v>
      </c>
      <c r="P2680" s="3">
        <f t="shared" si="246"/>
        <v>550</v>
      </c>
      <c r="Q2680" s="28">
        <f t="shared" si="250"/>
        <v>42241.589872685181</v>
      </c>
      <c r="R2680" s="28">
        <f t="shared" si="247"/>
        <v>42271.589872685181</v>
      </c>
      <c r="S2680" t="str">
        <f t="shared" si="251"/>
        <v>technology</v>
      </c>
      <c r="T2680" t="str">
        <f t="shared" si="248"/>
        <v>makerspaces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 s="3">
        <v>40000</v>
      </c>
      <c r="E2681" s="3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9"/>
        <v>3.3E-3</v>
      </c>
      <c r="P2681" s="3">
        <f t="shared" si="246"/>
        <v>44</v>
      </c>
      <c r="Q2681" s="28">
        <f t="shared" si="250"/>
        <v>42032.792754629627</v>
      </c>
      <c r="R2681" s="28">
        <f t="shared" si="247"/>
        <v>42062.792754629627</v>
      </c>
      <c r="S2681" t="str">
        <f t="shared" si="251"/>
        <v>technology</v>
      </c>
      <c r="T2681" t="str">
        <f t="shared" si="248"/>
        <v>makerspaces</v>
      </c>
    </row>
    <row r="2682" spans="1:20" x14ac:dyDescent="0.25">
      <c r="A2682">
        <v>2680</v>
      </c>
      <c r="B2682" s="1" t="s">
        <v>2680</v>
      </c>
      <c r="C2682" s="1" t="s">
        <v>6790</v>
      </c>
      <c r="D2682" s="3">
        <v>32000</v>
      </c>
      <c r="E2682" s="3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9"/>
        <v>8.6250000000000007E-3</v>
      </c>
      <c r="P2682" s="3">
        <f t="shared" si="246"/>
        <v>69</v>
      </c>
      <c r="Q2682" s="28">
        <f t="shared" si="250"/>
        <v>42436.003368055557</v>
      </c>
      <c r="R2682" s="28">
        <f t="shared" si="247"/>
        <v>42465.961701388886</v>
      </c>
      <c r="S2682" t="str">
        <f t="shared" si="251"/>
        <v>technology</v>
      </c>
      <c r="T2682" t="str">
        <f t="shared" si="248"/>
        <v>makerspaces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 s="3">
        <v>8000</v>
      </c>
      <c r="E2683" s="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9"/>
        <v>6.875E-3</v>
      </c>
      <c r="P2683" s="3">
        <f t="shared" si="246"/>
        <v>27.5</v>
      </c>
      <c r="Q2683" s="28">
        <f t="shared" si="250"/>
        <v>41805.686921296292</v>
      </c>
      <c r="R2683" s="28">
        <f t="shared" si="247"/>
        <v>41830.686921296292</v>
      </c>
      <c r="S2683" t="str">
        <f t="shared" si="251"/>
        <v>food</v>
      </c>
      <c r="T2683" t="str">
        <f t="shared" si="248"/>
        <v>food trucks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 s="3">
        <v>6000</v>
      </c>
      <c r="E2684" s="3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9"/>
        <v>0.28299999999999997</v>
      </c>
      <c r="P2684" s="3">
        <f t="shared" si="246"/>
        <v>84.9</v>
      </c>
      <c r="Q2684" s="28">
        <f t="shared" si="250"/>
        <v>41932.663657407407</v>
      </c>
      <c r="R2684" s="28">
        <f t="shared" si="247"/>
        <v>41965.040972222218</v>
      </c>
      <c r="S2684" t="str">
        <f t="shared" si="251"/>
        <v>food</v>
      </c>
      <c r="T2684" t="str">
        <f t="shared" si="248"/>
        <v>food trucks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 s="3">
        <v>15000</v>
      </c>
      <c r="E2685" s="3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9"/>
        <v>2.3999999999999998E-3</v>
      </c>
      <c r="P2685" s="3">
        <f t="shared" si="246"/>
        <v>12</v>
      </c>
      <c r="Q2685" s="28">
        <f t="shared" si="250"/>
        <v>42034.546759259254</v>
      </c>
      <c r="R2685" s="28">
        <f t="shared" si="247"/>
        <v>42064.546759259254</v>
      </c>
      <c r="S2685" t="str">
        <f t="shared" si="251"/>
        <v>food</v>
      </c>
      <c r="T2685" t="str">
        <f t="shared" si="248"/>
        <v>food trucks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 s="3">
        <v>70000</v>
      </c>
      <c r="E2686" s="3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9"/>
        <v>1.1428571428571429E-2</v>
      </c>
      <c r="P2686" s="3">
        <f t="shared" si="246"/>
        <v>200</v>
      </c>
      <c r="Q2686" s="28">
        <f t="shared" si="250"/>
        <v>41820.706307870365</v>
      </c>
      <c r="R2686" s="28">
        <f t="shared" si="247"/>
        <v>41860.706307870372</v>
      </c>
      <c r="S2686" t="str">
        <f t="shared" si="251"/>
        <v>food</v>
      </c>
      <c r="T2686" t="str">
        <f t="shared" si="248"/>
        <v>food trucks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 s="3">
        <v>50000</v>
      </c>
      <c r="E2687" s="3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9"/>
        <v>2.0000000000000001E-4</v>
      </c>
      <c r="P2687" s="3">
        <f t="shared" si="246"/>
        <v>10</v>
      </c>
      <c r="Q2687" s="28">
        <f t="shared" si="250"/>
        <v>42061.487615740734</v>
      </c>
      <c r="R2687" s="28">
        <f t="shared" si="247"/>
        <v>42121.44594907407</v>
      </c>
      <c r="S2687" t="str">
        <f t="shared" si="251"/>
        <v>food</v>
      </c>
      <c r="T2687" t="str">
        <f t="shared" si="248"/>
        <v>food trucks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 s="3">
        <v>30000</v>
      </c>
      <c r="E2688" s="3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9"/>
        <v>0</v>
      </c>
      <c r="P2688" s="3">
        <f t="shared" si="246"/>
        <v>0</v>
      </c>
      <c r="Q2688" s="28">
        <f t="shared" si="250"/>
        <v>41892.766469907401</v>
      </c>
      <c r="R2688" s="28">
        <f t="shared" si="247"/>
        <v>41912.766469907401</v>
      </c>
      <c r="S2688" t="str">
        <f t="shared" si="251"/>
        <v>food</v>
      </c>
      <c r="T2688" t="str">
        <f t="shared" si="248"/>
        <v>food trucks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 s="3">
        <v>15000</v>
      </c>
      <c r="E2689" s="3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9"/>
        <v>0</v>
      </c>
      <c r="P2689" s="3">
        <f t="shared" si="246"/>
        <v>0</v>
      </c>
      <c r="Q2689" s="28">
        <f t="shared" si="250"/>
        <v>42154.431921296295</v>
      </c>
      <c r="R2689" s="28">
        <f t="shared" si="247"/>
        <v>42184.431921296295</v>
      </c>
      <c r="S2689" t="str">
        <f t="shared" si="251"/>
        <v>food</v>
      </c>
      <c r="T2689" t="str">
        <f t="shared" si="248"/>
        <v>food trucks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 s="3">
        <v>50000</v>
      </c>
      <c r="E2690" s="3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9"/>
        <v>1.48E-3</v>
      </c>
      <c r="P2690" s="3">
        <f t="shared" si="246"/>
        <v>5.2857142857142856</v>
      </c>
      <c r="Q2690" s="28">
        <f t="shared" si="250"/>
        <v>42027.910532407412</v>
      </c>
      <c r="R2690" s="28">
        <f t="shared" si="247"/>
        <v>42058.916666666664</v>
      </c>
      <c r="S2690" t="str">
        <f t="shared" si="251"/>
        <v>food</v>
      </c>
      <c r="T2690" t="str">
        <f t="shared" si="248"/>
        <v>food trucks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 s="3">
        <v>35000</v>
      </c>
      <c r="E2691" s="3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249"/>
        <v>2.8571428571428571E-5</v>
      </c>
      <c r="P2691" s="3">
        <f t="shared" ref="P2691:P2754" si="252">IFERROR(E2691/L2691,0)</f>
        <v>1</v>
      </c>
      <c r="Q2691" s="28">
        <f t="shared" si="250"/>
        <v>42551.753356481473</v>
      </c>
      <c r="R2691" s="28">
        <f t="shared" ref="R2691:R2754" si="253">(I2691/86400)+25569+(-5/24)</f>
        <v>42581.75335648148</v>
      </c>
      <c r="S2691" t="str">
        <f t="shared" si="251"/>
        <v>food</v>
      </c>
      <c r="T2691" t="str">
        <f t="shared" ref="T2691:T2754" si="254">RIGHT(N2691,LEN(N2691)-FIND("/",N2691))</f>
        <v>food trucks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 s="3">
        <v>80000</v>
      </c>
      <c r="E2692" s="3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ref="O2692:O2755" si="255">E2692/D2692</f>
        <v>0.107325</v>
      </c>
      <c r="P2692" s="3">
        <f t="shared" si="252"/>
        <v>72.762711864406782</v>
      </c>
      <c r="Q2692" s="28">
        <f t="shared" ref="Q2692:Q2755" si="256">(((J2692/60)/60)/24)+DATE(1970,1,1)+(-5/24)</f>
        <v>42112.89671296296</v>
      </c>
      <c r="R2692" s="28">
        <f t="shared" si="253"/>
        <v>42157.89671296296</v>
      </c>
      <c r="S2692" t="str">
        <f t="shared" ref="S2692:S2755" si="257">LEFT(N:N,FIND("/",N2692)-1)</f>
        <v>food</v>
      </c>
      <c r="T2692" t="str">
        <f t="shared" si="254"/>
        <v>food trucks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 s="3">
        <v>65000</v>
      </c>
      <c r="E2693" s="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5"/>
        <v>5.3846153846153844E-4</v>
      </c>
      <c r="P2693" s="3">
        <f t="shared" si="252"/>
        <v>17.5</v>
      </c>
      <c r="Q2693" s="28">
        <f t="shared" si="256"/>
        <v>42089.515706018516</v>
      </c>
      <c r="R2693" s="28">
        <f t="shared" si="253"/>
        <v>42134.515706018516</v>
      </c>
      <c r="S2693" t="str">
        <f t="shared" si="257"/>
        <v>food</v>
      </c>
      <c r="T2693" t="str">
        <f t="shared" si="254"/>
        <v>food trucks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 s="3">
        <v>3500</v>
      </c>
      <c r="E2694" s="3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5"/>
        <v>7.1428571428571426E-3</v>
      </c>
      <c r="P2694" s="3">
        <f t="shared" si="252"/>
        <v>25</v>
      </c>
      <c r="Q2694" s="28">
        <f t="shared" si="256"/>
        <v>42058.125694444439</v>
      </c>
      <c r="R2694" s="28">
        <f t="shared" si="253"/>
        <v>42088.084027777775</v>
      </c>
      <c r="S2694" t="str">
        <f t="shared" si="257"/>
        <v>food</v>
      </c>
      <c r="T2694" t="str">
        <f t="shared" si="254"/>
        <v>food trucks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 s="3">
        <v>5000</v>
      </c>
      <c r="E2695" s="3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5"/>
        <v>8.0000000000000002E-3</v>
      </c>
      <c r="P2695" s="3">
        <f t="shared" si="252"/>
        <v>13.333333333333334</v>
      </c>
      <c r="Q2695" s="28">
        <f t="shared" si="256"/>
        <v>41833.930162037032</v>
      </c>
      <c r="R2695" s="28">
        <f t="shared" si="253"/>
        <v>41863.930162037032</v>
      </c>
      <c r="S2695" t="str">
        <f t="shared" si="257"/>
        <v>food</v>
      </c>
      <c r="T2695" t="str">
        <f t="shared" si="254"/>
        <v>food trucks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 s="3">
        <v>30000</v>
      </c>
      <c r="E2696" s="3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5"/>
        <v>3.3333333333333335E-5</v>
      </c>
      <c r="P2696" s="3">
        <f t="shared" si="252"/>
        <v>1</v>
      </c>
      <c r="Q2696" s="28">
        <f t="shared" si="256"/>
        <v>41877.932164351849</v>
      </c>
      <c r="R2696" s="28">
        <f t="shared" si="253"/>
        <v>41907.932164351849</v>
      </c>
      <c r="S2696" t="str">
        <f t="shared" si="257"/>
        <v>food</v>
      </c>
      <c r="T2696" t="str">
        <f t="shared" si="254"/>
        <v>food trucks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 s="3">
        <v>15000</v>
      </c>
      <c r="E2697" s="3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5"/>
        <v>4.7333333333333333E-3</v>
      </c>
      <c r="P2697" s="3">
        <f t="shared" si="252"/>
        <v>23.666666666666668</v>
      </c>
      <c r="Q2697" s="28">
        <f t="shared" si="256"/>
        <v>42047.973587962959</v>
      </c>
      <c r="R2697" s="28">
        <f t="shared" si="253"/>
        <v>42107.931921296295</v>
      </c>
      <c r="S2697" t="str">
        <f t="shared" si="257"/>
        <v>food</v>
      </c>
      <c r="T2697" t="str">
        <f t="shared" si="254"/>
        <v>food trucks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 s="3">
        <v>60000</v>
      </c>
      <c r="E2698" s="3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5"/>
        <v>5.6500000000000002E-2</v>
      </c>
      <c r="P2698" s="3">
        <f t="shared" si="252"/>
        <v>89.21052631578948</v>
      </c>
      <c r="Q2698" s="28">
        <f t="shared" si="256"/>
        <v>41964.636111111111</v>
      </c>
      <c r="R2698" s="28">
        <f t="shared" si="253"/>
        <v>41998.636111111111</v>
      </c>
      <c r="S2698" t="str">
        <f t="shared" si="257"/>
        <v>food</v>
      </c>
      <c r="T2698" t="str">
        <f t="shared" si="254"/>
        <v>food trucks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 s="3">
        <v>23000</v>
      </c>
      <c r="E2699" s="3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5"/>
        <v>0.26352173913043481</v>
      </c>
      <c r="P2699" s="3">
        <f t="shared" si="252"/>
        <v>116.55769230769231</v>
      </c>
      <c r="Q2699" s="28">
        <f t="shared" si="256"/>
        <v>42187.731747685182</v>
      </c>
      <c r="R2699" s="28">
        <f t="shared" si="253"/>
        <v>42218.708333333336</v>
      </c>
      <c r="S2699" t="str">
        <f t="shared" si="257"/>
        <v>food</v>
      </c>
      <c r="T2699" t="str">
        <f t="shared" si="254"/>
        <v>food trucks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 s="3">
        <v>8000</v>
      </c>
      <c r="E2700" s="3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5"/>
        <v>3.2512500000000002E-3</v>
      </c>
      <c r="P2700" s="3">
        <f t="shared" si="252"/>
        <v>13.005000000000001</v>
      </c>
      <c r="Q2700" s="28">
        <f t="shared" si="256"/>
        <v>41787.689907407403</v>
      </c>
      <c r="R2700" s="28">
        <f t="shared" si="253"/>
        <v>41817.689907407403</v>
      </c>
      <c r="S2700" t="str">
        <f t="shared" si="257"/>
        <v>food</v>
      </c>
      <c r="T2700" t="str">
        <f t="shared" si="254"/>
        <v>food trucks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 s="3">
        <v>2</v>
      </c>
      <c r="E2701" s="3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5"/>
        <v>0</v>
      </c>
      <c r="P2701" s="3">
        <f t="shared" si="252"/>
        <v>0</v>
      </c>
      <c r="Q2701" s="28">
        <f t="shared" si="256"/>
        <v>41829.688229166662</v>
      </c>
      <c r="R2701" s="28">
        <f t="shared" si="253"/>
        <v>41859.688229166662</v>
      </c>
      <c r="S2701" t="str">
        <f t="shared" si="257"/>
        <v>food</v>
      </c>
      <c r="T2701" t="str">
        <f t="shared" si="254"/>
        <v>food trucks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 s="3">
        <v>9999</v>
      </c>
      <c r="E2702" s="3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5"/>
        <v>7.0007000700070005E-3</v>
      </c>
      <c r="P2702" s="3">
        <f t="shared" si="252"/>
        <v>17.5</v>
      </c>
      <c r="Q2702" s="28">
        <f t="shared" si="256"/>
        <v>41870.666342592594</v>
      </c>
      <c r="R2702" s="28">
        <f t="shared" si="253"/>
        <v>41900.666342592587</v>
      </c>
      <c r="S2702" t="str">
        <f t="shared" si="257"/>
        <v>food</v>
      </c>
      <c r="T2702" t="str">
        <f t="shared" si="254"/>
        <v>food trucks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 s="3">
        <v>3400</v>
      </c>
      <c r="E2703" s="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5"/>
        <v>0.46176470588235297</v>
      </c>
      <c r="P2703" s="3">
        <f t="shared" si="252"/>
        <v>34.130434782608695</v>
      </c>
      <c r="Q2703" s="28">
        <f t="shared" si="256"/>
        <v>42801.566365740735</v>
      </c>
      <c r="R2703" s="28">
        <f t="shared" si="253"/>
        <v>42832.524699074071</v>
      </c>
      <c r="S2703" t="str">
        <f t="shared" si="257"/>
        <v>theater</v>
      </c>
      <c r="T2703" t="str">
        <f t="shared" si="254"/>
        <v>spaces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 s="3">
        <v>10000</v>
      </c>
      <c r="E2704" s="3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5"/>
        <v>0.34410000000000002</v>
      </c>
      <c r="P2704" s="3">
        <f t="shared" si="252"/>
        <v>132.34615384615384</v>
      </c>
      <c r="Q2704" s="28">
        <f t="shared" si="256"/>
        <v>42800.593483796292</v>
      </c>
      <c r="R2704" s="28">
        <f t="shared" si="253"/>
        <v>42830.551817129628</v>
      </c>
      <c r="S2704" t="str">
        <f t="shared" si="257"/>
        <v>theater</v>
      </c>
      <c r="T2704" t="str">
        <f t="shared" si="254"/>
        <v>spaces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 s="3">
        <v>40000</v>
      </c>
      <c r="E2705" s="3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5"/>
        <v>1.0375000000000001</v>
      </c>
      <c r="P2705" s="3">
        <f t="shared" si="252"/>
        <v>922.22222222222217</v>
      </c>
      <c r="Q2705" s="28">
        <f t="shared" si="256"/>
        <v>42756.481828703698</v>
      </c>
      <c r="R2705" s="28">
        <f t="shared" si="253"/>
        <v>42816.440162037034</v>
      </c>
      <c r="S2705" t="str">
        <f t="shared" si="257"/>
        <v>theater</v>
      </c>
      <c r="T2705" t="str">
        <f t="shared" si="254"/>
        <v>spaces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 s="3">
        <v>19000</v>
      </c>
      <c r="E2706" s="3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5"/>
        <v>6.0263157894736845E-2</v>
      </c>
      <c r="P2706" s="3">
        <f t="shared" si="252"/>
        <v>163.57142857142858</v>
      </c>
      <c r="Q2706" s="28">
        <f t="shared" si="256"/>
        <v>42787.654097222221</v>
      </c>
      <c r="R2706" s="28">
        <f t="shared" si="253"/>
        <v>42830.61243055555</v>
      </c>
      <c r="S2706" t="str">
        <f t="shared" si="257"/>
        <v>theater</v>
      </c>
      <c r="T2706" t="str">
        <f t="shared" si="254"/>
        <v>spaces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 s="3">
        <v>16500</v>
      </c>
      <c r="E2707" s="3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5"/>
        <v>0.10539393939393939</v>
      </c>
      <c r="P2707" s="3">
        <f t="shared" si="252"/>
        <v>217.375</v>
      </c>
      <c r="Q2707" s="28">
        <f t="shared" si="256"/>
        <v>42773.70784722222</v>
      </c>
      <c r="R2707" s="28">
        <f t="shared" si="253"/>
        <v>42818.666180555556</v>
      </c>
      <c r="S2707" t="str">
        <f t="shared" si="257"/>
        <v>theater</v>
      </c>
      <c r="T2707" t="str">
        <f t="shared" si="254"/>
        <v>spaces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 s="3">
        <v>35000</v>
      </c>
      <c r="E2708" s="3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5"/>
        <v>1.1229714285714285</v>
      </c>
      <c r="P2708" s="3">
        <f t="shared" si="252"/>
        <v>149.44486692015209</v>
      </c>
      <c r="Q2708" s="28">
        <f t="shared" si="256"/>
        <v>41899.086608796293</v>
      </c>
      <c r="R2708" s="28">
        <f t="shared" si="253"/>
        <v>41928.082638888889</v>
      </c>
      <c r="S2708" t="str">
        <f t="shared" si="257"/>
        <v>theater</v>
      </c>
      <c r="T2708" t="str">
        <f t="shared" si="254"/>
        <v>spaces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 s="3">
        <v>8000</v>
      </c>
      <c r="E2709" s="3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5"/>
        <v>3.50844625</v>
      </c>
      <c r="P2709" s="3">
        <f t="shared" si="252"/>
        <v>71.237487309644663</v>
      </c>
      <c r="Q2709" s="28">
        <f t="shared" si="256"/>
        <v>41391.574571759258</v>
      </c>
      <c r="R2709" s="28">
        <f t="shared" si="253"/>
        <v>41421.082638888889</v>
      </c>
      <c r="S2709" t="str">
        <f t="shared" si="257"/>
        <v>theater</v>
      </c>
      <c r="T2709" t="str">
        <f t="shared" si="254"/>
        <v>spaces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 s="3">
        <v>20000</v>
      </c>
      <c r="E2710" s="3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5"/>
        <v>2.3321535</v>
      </c>
      <c r="P2710" s="3">
        <f t="shared" si="252"/>
        <v>44.464318398474738</v>
      </c>
      <c r="Q2710" s="28">
        <f t="shared" si="256"/>
        <v>42512.489884259259</v>
      </c>
      <c r="R2710" s="28">
        <f t="shared" si="253"/>
        <v>42572.489884259259</v>
      </c>
      <c r="S2710" t="str">
        <f t="shared" si="257"/>
        <v>theater</v>
      </c>
      <c r="T2710" t="str">
        <f t="shared" si="254"/>
        <v>spaces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 s="3">
        <v>50000</v>
      </c>
      <c r="E2711" s="3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5"/>
        <v>1.01606</v>
      </c>
      <c r="P2711" s="3">
        <f t="shared" si="252"/>
        <v>164.94480519480518</v>
      </c>
      <c r="Q2711" s="28">
        <f t="shared" si="256"/>
        <v>42611.941446759258</v>
      </c>
      <c r="R2711" s="28">
        <f t="shared" si="253"/>
        <v>42646.957638888889</v>
      </c>
      <c r="S2711" t="str">
        <f t="shared" si="257"/>
        <v>theater</v>
      </c>
      <c r="T2711" t="str">
        <f t="shared" si="254"/>
        <v>spaces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 s="3">
        <v>60000</v>
      </c>
      <c r="E2712" s="3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5"/>
        <v>1.5390035000000002</v>
      </c>
      <c r="P2712" s="3">
        <f t="shared" si="252"/>
        <v>84.871516544117654</v>
      </c>
      <c r="Q2712" s="28">
        <f t="shared" si="256"/>
        <v>41828.021157407406</v>
      </c>
      <c r="R2712" s="28">
        <f t="shared" si="253"/>
        <v>41859.875</v>
      </c>
      <c r="S2712" t="str">
        <f t="shared" si="257"/>
        <v>theater</v>
      </c>
      <c r="T2712" t="str">
        <f t="shared" si="254"/>
        <v>spaces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 s="3">
        <v>3910</v>
      </c>
      <c r="E2713" s="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5"/>
        <v>1.007161125319693</v>
      </c>
      <c r="P2713" s="3">
        <f t="shared" si="252"/>
        <v>53.945205479452056</v>
      </c>
      <c r="Q2713" s="28">
        <f t="shared" si="256"/>
        <v>41780.536921296298</v>
      </c>
      <c r="R2713" s="28">
        <f t="shared" si="253"/>
        <v>41810.709027777775</v>
      </c>
      <c r="S2713" t="str">
        <f t="shared" si="257"/>
        <v>theater</v>
      </c>
      <c r="T2713" t="str">
        <f t="shared" si="254"/>
        <v>spaces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 s="3">
        <v>5500</v>
      </c>
      <c r="E2714" s="3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5"/>
        <v>1.3138181818181818</v>
      </c>
      <c r="P2714" s="3">
        <f t="shared" si="252"/>
        <v>50.531468531468533</v>
      </c>
      <c r="Q2714" s="28">
        <f t="shared" si="256"/>
        <v>41431.853703703702</v>
      </c>
      <c r="R2714" s="28">
        <f t="shared" si="253"/>
        <v>41468.541666666664</v>
      </c>
      <c r="S2714" t="str">
        <f t="shared" si="257"/>
        <v>theater</v>
      </c>
      <c r="T2714" t="str">
        <f t="shared" si="254"/>
        <v>spaces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 s="3">
        <v>150000</v>
      </c>
      <c r="E2715" s="3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5"/>
        <v>1.0224133333333334</v>
      </c>
      <c r="P2715" s="3">
        <f t="shared" si="252"/>
        <v>108.00140845070422</v>
      </c>
      <c r="Q2715" s="28">
        <f t="shared" si="256"/>
        <v>42322.445416666662</v>
      </c>
      <c r="R2715" s="28">
        <f t="shared" si="253"/>
        <v>42362.445416666662</v>
      </c>
      <c r="S2715" t="str">
        <f t="shared" si="257"/>
        <v>theater</v>
      </c>
      <c r="T2715" t="str">
        <f t="shared" si="254"/>
        <v>spaces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 s="3">
        <v>25000</v>
      </c>
      <c r="E2716" s="3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5"/>
        <v>1.1635599999999999</v>
      </c>
      <c r="P2716" s="3">
        <f t="shared" si="252"/>
        <v>95.373770491803285</v>
      </c>
      <c r="Q2716" s="28">
        <f t="shared" si="256"/>
        <v>42629.446712962956</v>
      </c>
      <c r="R2716" s="28">
        <f t="shared" si="253"/>
        <v>42657.749999999993</v>
      </c>
      <c r="S2716" t="str">
        <f t="shared" si="257"/>
        <v>theater</v>
      </c>
      <c r="T2716" t="str">
        <f t="shared" si="254"/>
        <v>spaces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 s="3">
        <v>12000</v>
      </c>
      <c r="E2717" s="3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5"/>
        <v>2.6462241666666664</v>
      </c>
      <c r="P2717" s="3">
        <f t="shared" si="252"/>
        <v>57.631016333938291</v>
      </c>
      <c r="Q2717" s="28">
        <f t="shared" si="256"/>
        <v>42387.190138888887</v>
      </c>
      <c r="R2717" s="28">
        <f t="shared" si="253"/>
        <v>42421.190138888887</v>
      </c>
      <c r="S2717" t="str">
        <f t="shared" si="257"/>
        <v>theater</v>
      </c>
      <c r="T2717" t="str">
        <f t="shared" si="254"/>
        <v>spaces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 s="3">
        <v>10000</v>
      </c>
      <c r="E2718" s="3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5"/>
        <v>1.1998010000000001</v>
      </c>
      <c r="P2718" s="3">
        <f t="shared" si="252"/>
        <v>64.160481283422456</v>
      </c>
      <c r="Q2718" s="28">
        <f t="shared" si="256"/>
        <v>42255.124918981477</v>
      </c>
      <c r="R2718" s="28">
        <f t="shared" si="253"/>
        <v>42285.124918981477</v>
      </c>
      <c r="S2718" t="str">
        <f t="shared" si="257"/>
        <v>theater</v>
      </c>
      <c r="T2718" t="str">
        <f t="shared" si="254"/>
        <v>spaces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 s="3">
        <v>25000</v>
      </c>
      <c r="E2719" s="3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5"/>
        <v>1.2010400000000001</v>
      </c>
      <c r="P2719" s="3">
        <f t="shared" si="252"/>
        <v>92.387692307692305</v>
      </c>
      <c r="Q2719" s="28">
        <f t="shared" si="256"/>
        <v>41934.706585648149</v>
      </c>
      <c r="R2719" s="28">
        <f t="shared" si="253"/>
        <v>41979.748252314814</v>
      </c>
      <c r="S2719" t="str">
        <f t="shared" si="257"/>
        <v>theater</v>
      </c>
      <c r="T2719" t="str">
        <f t="shared" si="254"/>
        <v>spaces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 s="3">
        <v>18000</v>
      </c>
      <c r="E2720" s="3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5"/>
        <v>1.0358333333333334</v>
      </c>
      <c r="P2720" s="3">
        <f t="shared" si="252"/>
        <v>125.97972972972973</v>
      </c>
      <c r="Q2720" s="28">
        <f t="shared" si="256"/>
        <v>42465.388252314813</v>
      </c>
      <c r="R2720" s="28">
        <f t="shared" si="253"/>
        <v>42493.749999999993</v>
      </c>
      <c r="S2720" t="str">
        <f t="shared" si="257"/>
        <v>theater</v>
      </c>
      <c r="T2720" t="str">
        <f t="shared" si="254"/>
        <v>spaces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 s="3">
        <v>6000</v>
      </c>
      <c r="E2721" s="3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5"/>
        <v>1.0883333333333334</v>
      </c>
      <c r="P2721" s="3">
        <f t="shared" si="252"/>
        <v>94.637681159420296</v>
      </c>
      <c r="Q2721" s="28">
        <f t="shared" si="256"/>
        <v>42417.822847222218</v>
      </c>
      <c r="R2721" s="28">
        <f t="shared" si="253"/>
        <v>42477.781180555554</v>
      </c>
      <c r="S2721" t="str">
        <f t="shared" si="257"/>
        <v>theater</v>
      </c>
      <c r="T2721" t="str">
        <f t="shared" si="254"/>
        <v>spaces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 s="3">
        <v>25000</v>
      </c>
      <c r="E2722" s="3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5"/>
        <v>1.1812400000000001</v>
      </c>
      <c r="P2722" s="3">
        <f t="shared" si="252"/>
        <v>170.69942196531792</v>
      </c>
      <c r="Q2722" s="28">
        <f t="shared" si="256"/>
        <v>42655.257557870362</v>
      </c>
      <c r="R2722" s="28">
        <f t="shared" si="253"/>
        <v>42685.299224537033</v>
      </c>
      <c r="S2722" t="str">
        <f t="shared" si="257"/>
        <v>theater</v>
      </c>
      <c r="T2722" t="str">
        <f t="shared" si="254"/>
        <v>spaces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 s="3">
        <v>750</v>
      </c>
      <c r="E2723" s="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5"/>
        <v>14.62</v>
      </c>
      <c r="P2723" s="3">
        <f t="shared" si="252"/>
        <v>40.762081784386616</v>
      </c>
      <c r="Q2723" s="28">
        <f t="shared" si="256"/>
        <v>41493.335625</v>
      </c>
      <c r="R2723" s="28">
        <f t="shared" si="253"/>
        <v>41523.583333333328</v>
      </c>
      <c r="S2723" t="str">
        <f t="shared" si="257"/>
        <v>technology</v>
      </c>
      <c r="T2723" t="str">
        <f t="shared" si="254"/>
        <v>hardware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 s="3">
        <v>5000</v>
      </c>
      <c r="E2724" s="3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5"/>
        <v>2.5253999999999999</v>
      </c>
      <c r="P2724" s="3">
        <f t="shared" si="252"/>
        <v>68.254054054054052</v>
      </c>
      <c r="Q2724" s="28">
        <f t="shared" si="256"/>
        <v>42704.64876157407</v>
      </c>
      <c r="R2724" s="28">
        <f t="shared" si="253"/>
        <v>42764.64876157407</v>
      </c>
      <c r="S2724" t="str">
        <f t="shared" si="257"/>
        <v>technology</v>
      </c>
      <c r="T2724" t="str">
        <f t="shared" si="254"/>
        <v>hardware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 s="3">
        <v>12000</v>
      </c>
      <c r="E2725" s="3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5"/>
        <v>1.4005000000000001</v>
      </c>
      <c r="P2725" s="3">
        <f t="shared" si="252"/>
        <v>95.48863636363636</v>
      </c>
      <c r="Q2725" s="28">
        <f t="shared" si="256"/>
        <v>41944.630648148144</v>
      </c>
      <c r="R2725" s="28">
        <f t="shared" si="253"/>
        <v>42004.672314814808</v>
      </c>
      <c r="S2725" t="str">
        <f t="shared" si="257"/>
        <v>technology</v>
      </c>
      <c r="T2725" t="str">
        <f t="shared" si="254"/>
        <v>hardware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 s="3">
        <v>2468</v>
      </c>
      <c r="E2726" s="3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5"/>
        <v>2.9687520259319289</v>
      </c>
      <c r="P2726" s="3">
        <f t="shared" si="252"/>
        <v>7.1902649656526005</v>
      </c>
      <c r="Q2726" s="28">
        <f t="shared" si="256"/>
        <v>42199.118738425925</v>
      </c>
      <c r="R2726" s="28">
        <f t="shared" si="253"/>
        <v>42231.118738425925</v>
      </c>
      <c r="S2726" t="str">
        <f t="shared" si="257"/>
        <v>technology</v>
      </c>
      <c r="T2726" t="str">
        <f t="shared" si="254"/>
        <v>hardware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 s="3">
        <v>40000</v>
      </c>
      <c r="E2727" s="3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5"/>
        <v>1.445425</v>
      </c>
      <c r="P2727" s="3">
        <f t="shared" si="252"/>
        <v>511.65486725663715</v>
      </c>
      <c r="Q2727" s="28">
        <f t="shared" si="256"/>
        <v>42745.53628472222</v>
      </c>
      <c r="R2727" s="28">
        <f t="shared" si="253"/>
        <v>42795.53628472222</v>
      </c>
      <c r="S2727" t="str">
        <f t="shared" si="257"/>
        <v>technology</v>
      </c>
      <c r="T2727" t="str">
        <f t="shared" si="254"/>
        <v>hardware</v>
      </c>
    </row>
    <row r="2728" spans="1:20" x14ac:dyDescent="0.25">
      <c r="A2728">
        <v>2726</v>
      </c>
      <c r="B2728" s="1" t="s">
        <v>2726</v>
      </c>
      <c r="C2728" s="1" t="s">
        <v>6836</v>
      </c>
      <c r="D2728" s="3">
        <v>100000</v>
      </c>
      <c r="E2728" s="3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5"/>
        <v>1.05745</v>
      </c>
      <c r="P2728" s="3">
        <f t="shared" si="252"/>
        <v>261.74504950495049</v>
      </c>
      <c r="Q2728" s="28">
        <f t="shared" si="256"/>
        <v>42452.371655092589</v>
      </c>
      <c r="R2728" s="28">
        <f t="shared" si="253"/>
        <v>42482.371655092589</v>
      </c>
      <c r="S2728" t="str">
        <f t="shared" si="257"/>
        <v>technology</v>
      </c>
      <c r="T2728" t="str">
        <f t="shared" si="254"/>
        <v>hardware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 s="3">
        <v>10000</v>
      </c>
      <c r="E2729" s="3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5"/>
        <v>4.9321000000000002</v>
      </c>
      <c r="P2729" s="3">
        <f t="shared" si="252"/>
        <v>69.760961810466767</v>
      </c>
      <c r="Q2729" s="28">
        <f t="shared" si="256"/>
        <v>42198.468321759261</v>
      </c>
      <c r="R2729" s="28">
        <f t="shared" si="253"/>
        <v>42223.468321759261</v>
      </c>
      <c r="S2729" t="str">
        <f t="shared" si="257"/>
        <v>technology</v>
      </c>
      <c r="T2729" t="str">
        <f t="shared" si="254"/>
        <v>hardware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 s="3">
        <v>15000</v>
      </c>
      <c r="E2730" s="3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5"/>
        <v>2.0182666666666669</v>
      </c>
      <c r="P2730" s="3">
        <f t="shared" si="252"/>
        <v>77.229591836734699</v>
      </c>
      <c r="Q2730" s="28">
        <f t="shared" si="256"/>
        <v>42333.391597222224</v>
      </c>
      <c r="R2730" s="28">
        <f t="shared" si="253"/>
        <v>42368.391597222224</v>
      </c>
      <c r="S2730" t="str">
        <f t="shared" si="257"/>
        <v>technology</v>
      </c>
      <c r="T2730" t="str">
        <f t="shared" si="254"/>
        <v>hardware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 s="3">
        <v>7500</v>
      </c>
      <c r="E2731" s="3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5"/>
        <v>1.0444</v>
      </c>
      <c r="P2731" s="3">
        <f t="shared" si="252"/>
        <v>340.56521739130437</v>
      </c>
      <c r="Q2731" s="28">
        <f t="shared" si="256"/>
        <v>42095.032372685186</v>
      </c>
      <c r="R2731" s="28">
        <f t="shared" si="253"/>
        <v>42125.032372685186</v>
      </c>
      <c r="S2731" t="str">
        <f t="shared" si="257"/>
        <v>technology</v>
      </c>
      <c r="T2731" t="str">
        <f t="shared" si="254"/>
        <v>hardware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 s="3">
        <v>27000</v>
      </c>
      <c r="E2732" s="3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5"/>
        <v>1.7029262962962963</v>
      </c>
      <c r="P2732" s="3">
        <f t="shared" si="252"/>
        <v>67.417903225806455</v>
      </c>
      <c r="Q2732" s="28">
        <f t="shared" si="256"/>
        <v>41351.333043981482</v>
      </c>
      <c r="R2732" s="28">
        <f t="shared" si="253"/>
        <v>41386.333043981482</v>
      </c>
      <c r="S2732" t="str">
        <f t="shared" si="257"/>
        <v>technology</v>
      </c>
      <c r="T2732" t="str">
        <f t="shared" si="254"/>
        <v>hardware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 s="3">
        <v>30000</v>
      </c>
      <c r="E2733" s="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5"/>
        <v>1.0430333333333333</v>
      </c>
      <c r="P2733" s="3">
        <f t="shared" si="252"/>
        <v>845.70270270270271</v>
      </c>
      <c r="Q2733" s="28">
        <f t="shared" si="256"/>
        <v>41872.317384259259</v>
      </c>
      <c r="R2733" s="28">
        <f t="shared" si="253"/>
        <v>41929.958333333328</v>
      </c>
      <c r="S2733" t="str">
        <f t="shared" si="257"/>
        <v>technology</v>
      </c>
      <c r="T2733" t="str">
        <f t="shared" si="254"/>
        <v>hardware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 s="3">
        <v>12000</v>
      </c>
      <c r="E2734" s="3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5"/>
        <v>1.1825000000000001</v>
      </c>
      <c r="P2734" s="3">
        <f t="shared" si="252"/>
        <v>97.191780821917803</v>
      </c>
      <c r="Q2734" s="28">
        <f t="shared" si="256"/>
        <v>41389.599861111106</v>
      </c>
      <c r="R2734" s="28">
        <f t="shared" si="253"/>
        <v>41421.791666666664</v>
      </c>
      <c r="S2734" t="str">
        <f t="shared" si="257"/>
        <v>technology</v>
      </c>
      <c r="T2734" t="str">
        <f t="shared" si="254"/>
        <v>hardware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 s="3">
        <v>50000</v>
      </c>
      <c r="E2735" s="3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5"/>
        <v>1.07538</v>
      </c>
      <c r="P2735" s="3">
        <f t="shared" si="252"/>
        <v>451.84033613445376</v>
      </c>
      <c r="Q2735" s="28">
        <f t="shared" si="256"/>
        <v>42044.064513888887</v>
      </c>
      <c r="R2735" s="28">
        <f t="shared" si="253"/>
        <v>42104.022847222215</v>
      </c>
      <c r="S2735" t="str">
        <f t="shared" si="257"/>
        <v>technology</v>
      </c>
      <c r="T2735" t="str">
        <f t="shared" si="254"/>
        <v>hardware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 s="3">
        <v>1</v>
      </c>
      <c r="E2736" s="3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1">
        <f t="shared" si="255"/>
        <v>22603</v>
      </c>
      <c r="P2736" s="3">
        <f t="shared" si="252"/>
        <v>138.66871165644173</v>
      </c>
      <c r="Q2736" s="28">
        <f t="shared" si="256"/>
        <v>42626.460555555554</v>
      </c>
      <c r="R2736" s="28">
        <f t="shared" si="253"/>
        <v>42656.707638888889</v>
      </c>
      <c r="S2736" t="str">
        <f t="shared" si="257"/>
        <v>technology</v>
      </c>
      <c r="T2736" t="str">
        <f t="shared" si="254"/>
        <v>hardware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 s="3">
        <v>750</v>
      </c>
      <c r="E2737" s="3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5"/>
        <v>9.7813466666666677</v>
      </c>
      <c r="P2737" s="3">
        <f t="shared" si="252"/>
        <v>21.640147492625371</v>
      </c>
      <c r="Q2737" s="28">
        <f t="shared" si="256"/>
        <v>41315.912615740737</v>
      </c>
      <c r="R2737" s="28">
        <f t="shared" si="253"/>
        <v>41346.625</v>
      </c>
      <c r="S2737" t="str">
        <f t="shared" si="257"/>
        <v>technology</v>
      </c>
      <c r="T2737" t="str">
        <f t="shared" si="254"/>
        <v>hardware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 s="3">
        <v>8000</v>
      </c>
      <c r="E2738" s="3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5"/>
        <v>1.2290000000000001</v>
      </c>
      <c r="P2738" s="3">
        <f t="shared" si="252"/>
        <v>169.51724137931035</v>
      </c>
      <c r="Q2738" s="28">
        <f t="shared" si="256"/>
        <v>41722.458020833328</v>
      </c>
      <c r="R2738" s="28">
        <f t="shared" si="253"/>
        <v>41752.458020833328</v>
      </c>
      <c r="S2738" t="str">
        <f t="shared" si="257"/>
        <v>technology</v>
      </c>
      <c r="T2738" t="str">
        <f t="shared" si="254"/>
        <v>hardware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 s="3">
        <v>30000</v>
      </c>
      <c r="E2739" s="3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5"/>
        <v>2.4606080000000001</v>
      </c>
      <c r="P2739" s="3">
        <f t="shared" si="252"/>
        <v>161.88210526315791</v>
      </c>
      <c r="Q2739" s="28">
        <f t="shared" si="256"/>
        <v>41611.709340277775</v>
      </c>
      <c r="R2739" s="28">
        <f t="shared" si="253"/>
        <v>41654.583333333328</v>
      </c>
      <c r="S2739" t="str">
        <f t="shared" si="257"/>
        <v>technology</v>
      </c>
      <c r="T2739" t="str">
        <f t="shared" si="254"/>
        <v>hardware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 s="3">
        <v>5000</v>
      </c>
      <c r="E2740" s="3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5"/>
        <v>1.4794</v>
      </c>
      <c r="P2740" s="3">
        <f t="shared" si="252"/>
        <v>493.13333333333333</v>
      </c>
      <c r="Q2740" s="28">
        <f t="shared" si="256"/>
        <v>42619.935231481482</v>
      </c>
      <c r="R2740" s="28">
        <f t="shared" si="253"/>
        <v>42679.935231481482</v>
      </c>
      <c r="S2740" t="str">
        <f t="shared" si="257"/>
        <v>technology</v>
      </c>
      <c r="T2740" t="str">
        <f t="shared" si="254"/>
        <v>hardware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 s="3">
        <v>1100</v>
      </c>
      <c r="E2741" s="3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5"/>
        <v>3.8409090909090908</v>
      </c>
      <c r="P2741" s="3">
        <f t="shared" si="252"/>
        <v>22.120418848167539</v>
      </c>
      <c r="Q2741" s="28">
        <f t="shared" si="256"/>
        <v>41719.679594907408</v>
      </c>
      <c r="R2741" s="28">
        <f t="shared" si="253"/>
        <v>41764.679594907408</v>
      </c>
      <c r="S2741" t="str">
        <f t="shared" si="257"/>
        <v>technology</v>
      </c>
      <c r="T2741" t="str">
        <f t="shared" si="254"/>
        <v>hardware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 s="3">
        <v>300</v>
      </c>
      <c r="E2742" s="3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5"/>
        <v>1.0333333333333334</v>
      </c>
      <c r="P2742" s="3">
        <f t="shared" si="252"/>
        <v>18.235294117647058</v>
      </c>
      <c r="Q2742" s="28">
        <f t="shared" si="256"/>
        <v>42044.823518518511</v>
      </c>
      <c r="R2742" s="28">
        <f t="shared" si="253"/>
        <v>42074.781851851854</v>
      </c>
      <c r="S2742" t="str">
        <f t="shared" si="257"/>
        <v>technology</v>
      </c>
      <c r="T2742" t="str">
        <f t="shared" si="254"/>
        <v>hardware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 s="3">
        <v>8000</v>
      </c>
      <c r="E2743" s="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5"/>
        <v>4.3750000000000004E-3</v>
      </c>
      <c r="P2743" s="3">
        <f t="shared" si="252"/>
        <v>8.75</v>
      </c>
      <c r="Q2743" s="28">
        <f t="shared" si="256"/>
        <v>41911.449097222219</v>
      </c>
      <c r="R2743" s="28">
        <f t="shared" si="253"/>
        <v>41931.879861111105</v>
      </c>
      <c r="S2743" t="str">
        <f t="shared" si="257"/>
        <v>publishing</v>
      </c>
      <c r="T2743" t="str">
        <f t="shared" si="254"/>
        <v>children's books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 s="3">
        <v>2500</v>
      </c>
      <c r="E2744" s="3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5"/>
        <v>0.29239999999999999</v>
      </c>
      <c r="P2744" s="3">
        <f t="shared" si="252"/>
        <v>40.611111111111114</v>
      </c>
      <c r="Q2744" s="28">
        <f t="shared" si="256"/>
        <v>41030.511423611111</v>
      </c>
      <c r="R2744" s="28">
        <f t="shared" si="253"/>
        <v>41044.511423611111</v>
      </c>
      <c r="S2744" t="str">
        <f t="shared" si="257"/>
        <v>publishing</v>
      </c>
      <c r="T2744" t="str">
        <f t="shared" si="254"/>
        <v>children's books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 s="3">
        <v>5999</v>
      </c>
      <c r="E2745" s="3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5"/>
        <v>0</v>
      </c>
      <c r="P2745" s="3">
        <f t="shared" si="252"/>
        <v>0</v>
      </c>
      <c r="Q2745" s="28">
        <f t="shared" si="256"/>
        <v>42632.120451388888</v>
      </c>
      <c r="R2745" s="28">
        <f t="shared" si="253"/>
        <v>42662.120451388888</v>
      </c>
      <c r="S2745" t="str">
        <f t="shared" si="257"/>
        <v>publishing</v>
      </c>
      <c r="T2745" t="str">
        <f t="shared" si="254"/>
        <v>children's books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 s="3">
        <v>16000</v>
      </c>
      <c r="E2746" s="3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5"/>
        <v>5.2187499999999998E-2</v>
      </c>
      <c r="P2746" s="3">
        <f t="shared" si="252"/>
        <v>37.954545454545453</v>
      </c>
      <c r="Q2746" s="28">
        <f t="shared" si="256"/>
        <v>40937.854143518518</v>
      </c>
      <c r="R2746" s="28">
        <f t="shared" si="253"/>
        <v>40967.854143518518</v>
      </c>
      <c r="S2746" t="str">
        <f t="shared" si="257"/>
        <v>publishing</v>
      </c>
      <c r="T2746" t="str">
        <f t="shared" si="254"/>
        <v>children's books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 s="3">
        <v>8000</v>
      </c>
      <c r="E2747" s="3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5"/>
        <v>0.21887499999999999</v>
      </c>
      <c r="P2747" s="3">
        <f t="shared" si="252"/>
        <v>35.734693877551024</v>
      </c>
      <c r="Q2747" s="28">
        <f t="shared" si="256"/>
        <v>41044.779722222222</v>
      </c>
      <c r="R2747" s="28">
        <f t="shared" si="253"/>
        <v>41104.779722222222</v>
      </c>
      <c r="S2747" t="str">
        <f t="shared" si="257"/>
        <v>publishing</v>
      </c>
      <c r="T2747" t="str">
        <f t="shared" si="254"/>
        <v>children's books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 s="3">
        <v>3000</v>
      </c>
      <c r="E2748" s="3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5"/>
        <v>0.26700000000000002</v>
      </c>
      <c r="P2748" s="3">
        <f t="shared" si="252"/>
        <v>42.157894736842103</v>
      </c>
      <c r="Q2748" s="28">
        <f t="shared" si="256"/>
        <v>41850.57304398148</v>
      </c>
      <c r="R2748" s="28">
        <f t="shared" si="253"/>
        <v>41880.57304398148</v>
      </c>
      <c r="S2748" t="str">
        <f t="shared" si="257"/>
        <v>publishing</v>
      </c>
      <c r="T2748" t="str">
        <f t="shared" si="254"/>
        <v>children's books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 s="3">
        <v>500</v>
      </c>
      <c r="E2749" s="3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5"/>
        <v>0.28000000000000003</v>
      </c>
      <c r="P2749" s="3">
        <f t="shared" si="252"/>
        <v>35</v>
      </c>
      <c r="Q2749" s="28">
        <f t="shared" si="256"/>
        <v>41044.439780092594</v>
      </c>
      <c r="R2749" s="28">
        <f t="shared" si="253"/>
        <v>41075.923611111109</v>
      </c>
      <c r="S2749" t="str">
        <f t="shared" si="257"/>
        <v>publishing</v>
      </c>
      <c r="T2749" t="str">
        <f t="shared" si="254"/>
        <v>children's books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 s="3">
        <v>5000</v>
      </c>
      <c r="E2750" s="3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5"/>
        <v>1.06E-2</v>
      </c>
      <c r="P2750" s="3">
        <f t="shared" si="252"/>
        <v>13.25</v>
      </c>
      <c r="Q2750" s="28">
        <f t="shared" si="256"/>
        <v>42585.502337962964</v>
      </c>
      <c r="R2750" s="28">
        <f t="shared" si="253"/>
        <v>42615.502337962964</v>
      </c>
      <c r="S2750" t="str">
        <f t="shared" si="257"/>
        <v>publishing</v>
      </c>
      <c r="T2750" t="str">
        <f t="shared" si="254"/>
        <v>children's books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 s="3">
        <v>10000</v>
      </c>
      <c r="E2751" s="3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5"/>
        <v>1.0999999999999999E-2</v>
      </c>
      <c r="P2751" s="3">
        <f t="shared" si="252"/>
        <v>55</v>
      </c>
      <c r="Q2751" s="28">
        <f t="shared" si="256"/>
        <v>42068.59070601852</v>
      </c>
      <c r="R2751" s="28">
        <f t="shared" si="253"/>
        <v>42098.549039351848</v>
      </c>
      <c r="S2751" t="str">
        <f t="shared" si="257"/>
        <v>publishing</v>
      </c>
      <c r="T2751" t="str">
        <f t="shared" si="254"/>
        <v>children's books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 s="3">
        <v>1999</v>
      </c>
      <c r="E2752" s="3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5"/>
        <v>0</v>
      </c>
      <c r="P2752" s="3">
        <f t="shared" si="252"/>
        <v>0</v>
      </c>
      <c r="Q2752" s="28">
        <f t="shared" si="256"/>
        <v>41078.69149305555</v>
      </c>
      <c r="R2752" s="28">
        <f t="shared" si="253"/>
        <v>41090.625</v>
      </c>
      <c r="S2752" t="str">
        <f t="shared" si="257"/>
        <v>publishing</v>
      </c>
      <c r="T2752" t="str">
        <f t="shared" si="254"/>
        <v>children's books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 s="3">
        <v>3274</v>
      </c>
      <c r="E2753" s="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5"/>
        <v>0</v>
      </c>
      <c r="P2753" s="3">
        <f t="shared" si="252"/>
        <v>0</v>
      </c>
      <c r="Q2753" s="28">
        <f t="shared" si="256"/>
        <v>41747.678726851853</v>
      </c>
      <c r="R2753" s="28">
        <f t="shared" si="253"/>
        <v>41807.678726851846</v>
      </c>
      <c r="S2753" t="str">
        <f t="shared" si="257"/>
        <v>publishing</v>
      </c>
      <c r="T2753" t="str">
        <f t="shared" si="254"/>
        <v>children's books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 s="3">
        <v>4800</v>
      </c>
      <c r="E2754" s="3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5"/>
        <v>0.11458333333333333</v>
      </c>
      <c r="P2754" s="3">
        <f t="shared" si="252"/>
        <v>39.285714285714285</v>
      </c>
      <c r="Q2754" s="28">
        <f t="shared" si="256"/>
        <v>40855.556759259256</v>
      </c>
      <c r="R2754" s="28">
        <f t="shared" si="253"/>
        <v>40895.556759259256</v>
      </c>
      <c r="S2754" t="str">
        <f t="shared" si="257"/>
        <v>publishing</v>
      </c>
      <c r="T2754" t="str">
        <f t="shared" si="254"/>
        <v>children's books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 s="3">
        <v>2000</v>
      </c>
      <c r="E2755" s="3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255"/>
        <v>0.19</v>
      </c>
      <c r="P2755" s="3">
        <f t="shared" ref="P2755:P2818" si="258">IFERROR(E2755/L2755,0)</f>
        <v>47.5</v>
      </c>
      <c r="Q2755" s="28">
        <f t="shared" si="256"/>
        <v>41117.692395833328</v>
      </c>
      <c r="R2755" s="28">
        <f t="shared" ref="R2755:R2818" si="259">(I2755/86400)+25569+(-5/24)</f>
        <v>41147.692395833328</v>
      </c>
      <c r="S2755" t="str">
        <f t="shared" si="257"/>
        <v>publishing</v>
      </c>
      <c r="T2755" t="str">
        <f t="shared" ref="T2755:T2818" si="260">RIGHT(N2755,LEN(N2755)-FIND("/",N2755))</f>
        <v>children's books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 s="3">
        <v>10000</v>
      </c>
      <c r="E2756" s="3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ref="O2756:O2819" si="261">E2756/D2756</f>
        <v>0</v>
      </c>
      <c r="P2756" s="3">
        <f t="shared" si="258"/>
        <v>0</v>
      </c>
      <c r="Q2756" s="28">
        <f t="shared" ref="Q2756:Q2819" si="262">(((J2756/60)/60)/24)+DATE(1970,1,1)+(-5/24)</f>
        <v>41863.427673611113</v>
      </c>
      <c r="R2756" s="28">
        <f t="shared" si="259"/>
        <v>41893.427673611106</v>
      </c>
      <c r="S2756" t="str">
        <f t="shared" ref="S2756:S2819" si="263">LEFT(N:N,FIND("/",N2756)-1)</f>
        <v>publishing</v>
      </c>
      <c r="T2756" t="str">
        <f t="shared" si="260"/>
        <v>children's books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 s="3">
        <v>500</v>
      </c>
      <c r="E2757" s="3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61"/>
        <v>0.52</v>
      </c>
      <c r="P2757" s="3">
        <f t="shared" si="258"/>
        <v>17.333333333333332</v>
      </c>
      <c r="Q2757" s="28">
        <f t="shared" si="262"/>
        <v>42072.582488425927</v>
      </c>
      <c r="R2757" s="28">
        <f t="shared" si="259"/>
        <v>42102.582488425927</v>
      </c>
      <c r="S2757" t="str">
        <f t="shared" si="263"/>
        <v>publishing</v>
      </c>
      <c r="T2757" t="str">
        <f t="shared" si="260"/>
        <v>children's books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3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61"/>
        <v>0.1048</v>
      </c>
      <c r="P2758" s="3">
        <f t="shared" si="258"/>
        <v>31.757575757575758</v>
      </c>
      <c r="Q2758" s="28">
        <f t="shared" si="262"/>
        <v>41620.692141203705</v>
      </c>
      <c r="R2758" s="28">
        <f t="shared" si="259"/>
        <v>41650.692141203697</v>
      </c>
      <c r="S2758" t="str">
        <f t="shared" si="263"/>
        <v>publishing</v>
      </c>
      <c r="T2758" t="str">
        <f t="shared" si="260"/>
        <v>children's books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 s="3">
        <v>1500</v>
      </c>
      <c r="E2759" s="3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61"/>
        <v>6.6666666666666671E-3</v>
      </c>
      <c r="P2759" s="3">
        <f t="shared" si="258"/>
        <v>5</v>
      </c>
      <c r="Q2759" s="28">
        <f t="shared" si="262"/>
        <v>42573.448287037034</v>
      </c>
      <c r="R2759" s="28">
        <f t="shared" si="259"/>
        <v>42588.448287037034</v>
      </c>
      <c r="S2759" t="str">
        <f t="shared" si="263"/>
        <v>publishing</v>
      </c>
      <c r="T2759" t="str">
        <f t="shared" si="260"/>
        <v>children's books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 s="3">
        <v>2000</v>
      </c>
      <c r="E2760" s="3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61"/>
        <v>0.11700000000000001</v>
      </c>
      <c r="P2760" s="3">
        <f t="shared" si="258"/>
        <v>39</v>
      </c>
      <c r="Q2760" s="28">
        <f t="shared" si="262"/>
        <v>42639.23359953703</v>
      </c>
      <c r="R2760" s="28">
        <f t="shared" si="259"/>
        <v>42653.23359953703</v>
      </c>
      <c r="S2760" t="str">
        <f t="shared" si="263"/>
        <v>publishing</v>
      </c>
      <c r="T2760" t="str">
        <f t="shared" si="260"/>
        <v>children's books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 s="3">
        <v>1000</v>
      </c>
      <c r="E2761" s="3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61"/>
        <v>0.105</v>
      </c>
      <c r="P2761" s="3">
        <f t="shared" si="258"/>
        <v>52.5</v>
      </c>
      <c r="Q2761" s="28">
        <f t="shared" si="262"/>
        <v>42524.158171296294</v>
      </c>
      <c r="R2761" s="28">
        <f t="shared" si="259"/>
        <v>42567.158171296294</v>
      </c>
      <c r="S2761" t="str">
        <f t="shared" si="263"/>
        <v>publishing</v>
      </c>
      <c r="T2761" t="str">
        <f t="shared" si="260"/>
        <v>children's books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 s="3">
        <v>5000</v>
      </c>
      <c r="E2762" s="3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61"/>
        <v>0</v>
      </c>
      <c r="P2762" s="3">
        <f t="shared" si="258"/>
        <v>0</v>
      </c>
      <c r="Q2762" s="28">
        <f t="shared" si="262"/>
        <v>41415.252986111111</v>
      </c>
      <c r="R2762" s="28">
        <f t="shared" si="259"/>
        <v>41445.252986111111</v>
      </c>
      <c r="S2762" t="str">
        <f t="shared" si="263"/>
        <v>publishing</v>
      </c>
      <c r="T2762" t="str">
        <f t="shared" si="260"/>
        <v>children's books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 s="3">
        <v>5000</v>
      </c>
      <c r="E2763" s="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61"/>
        <v>7.1999999999999998E-3</v>
      </c>
      <c r="P2763" s="3">
        <f t="shared" si="258"/>
        <v>9</v>
      </c>
      <c r="Q2763" s="28">
        <f t="shared" si="262"/>
        <v>41246.85524305555</v>
      </c>
      <c r="R2763" s="28">
        <f t="shared" si="259"/>
        <v>41276.85524305555</v>
      </c>
      <c r="S2763" t="str">
        <f t="shared" si="263"/>
        <v>publishing</v>
      </c>
      <c r="T2763" t="str">
        <f t="shared" si="260"/>
        <v>children's books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 s="3">
        <v>3250</v>
      </c>
      <c r="E2764" s="3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61"/>
        <v>7.6923076923076927E-3</v>
      </c>
      <c r="P2764" s="3">
        <f t="shared" si="258"/>
        <v>25</v>
      </c>
      <c r="Q2764" s="28">
        <f t="shared" si="262"/>
        <v>40926.828645833331</v>
      </c>
      <c r="R2764" s="28">
        <f t="shared" si="259"/>
        <v>40986.786979166667</v>
      </c>
      <c r="S2764" t="str">
        <f t="shared" si="263"/>
        <v>publishing</v>
      </c>
      <c r="T2764" t="str">
        <f t="shared" si="260"/>
        <v>children's books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 s="3">
        <v>39400</v>
      </c>
      <c r="E2765" s="3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61"/>
        <v>2.2842639593908631E-3</v>
      </c>
      <c r="P2765" s="3">
        <f t="shared" si="258"/>
        <v>30</v>
      </c>
      <c r="Q2765" s="28">
        <f t="shared" si="262"/>
        <v>41373.371342592589</v>
      </c>
      <c r="R2765" s="28">
        <f t="shared" si="259"/>
        <v>41418.371342592589</v>
      </c>
      <c r="S2765" t="str">
        <f t="shared" si="263"/>
        <v>publishing</v>
      </c>
      <c r="T2765" t="str">
        <f t="shared" si="260"/>
        <v>children's books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 s="3">
        <v>4000</v>
      </c>
      <c r="E2766" s="3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61"/>
        <v>1.125E-2</v>
      </c>
      <c r="P2766" s="3">
        <f t="shared" si="258"/>
        <v>11.25</v>
      </c>
      <c r="Q2766" s="28">
        <f t="shared" si="262"/>
        <v>41030.083692129629</v>
      </c>
      <c r="R2766" s="28">
        <f t="shared" si="259"/>
        <v>41059.583333333328</v>
      </c>
      <c r="S2766" t="str">
        <f t="shared" si="263"/>
        <v>publishing</v>
      </c>
      <c r="T2766" t="str">
        <f t="shared" si="260"/>
        <v>children's books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 s="3">
        <v>4000</v>
      </c>
      <c r="E2767" s="3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61"/>
        <v>0</v>
      </c>
      <c r="P2767" s="3">
        <f t="shared" si="258"/>
        <v>0</v>
      </c>
      <c r="Q2767" s="28">
        <f t="shared" si="262"/>
        <v>41194.370694444442</v>
      </c>
      <c r="R2767" s="28">
        <f t="shared" si="259"/>
        <v>41210.370694444442</v>
      </c>
      <c r="S2767" t="str">
        <f t="shared" si="263"/>
        <v>publishing</v>
      </c>
      <c r="T2767" t="str">
        <f t="shared" si="260"/>
        <v>children's books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 s="3">
        <v>5000</v>
      </c>
      <c r="E2768" s="3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61"/>
        <v>0.02</v>
      </c>
      <c r="P2768" s="3">
        <f t="shared" si="258"/>
        <v>25</v>
      </c>
      <c r="Q2768" s="28">
        <f t="shared" si="262"/>
        <v>40736.459699074068</v>
      </c>
      <c r="R2768" s="28">
        <f t="shared" si="259"/>
        <v>40766.459699074076</v>
      </c>
      <c r="S2768" t="str">
        <f t="shared" si="263"/>
        <v>publishing</v>
      </c>
      <c r="T2768" t="str">
        <f t="shared" si="260"/>
        <v>children's books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 s="3">
        <v>4000</v>
      </c>
      <c r="E2769" s="3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61"/>
        <v>8.5000000000000006E-3</v>
      </c>
      <c r="P2769" s="3">
        <f t="shared" si="258"/>
        <v>11.333333333333334</v>
      </c>
      <c r="Q2769" s="28">
        <f t="shared" si="262"/>
        <v>42172.750578703701</v>
      </c>
      <c r="R2769" s="28">
        <f t="shared" si="259"/>
        <v>42232.750578703701</v>
      </c>
      <c r="S2769" t="str">
        <f t="shared" si="263"/>
        <v>publishing</v>
      </c>
      <c r="T2769" t="str">
        <f t="shared" si="260"/>
        <v>children's books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 s="3">
        <v>7000</v>
      </c>
      <c r="E2770" s="3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61"/>
        <v>0.14314285714285716</v>
      </c>
      <c r="P2770" s="3">
        <f t="shared" si="258"/>
        <v>29.470588235294116</v>
      </c>
      <c r="Q2770" s="28">
        <f t="shared" si="262"/>
        <v>40967.4065162037</v>
      </c>
      <c r="R2770" s="28">
        <f t="shared" si="259"/>
        <v>40997.364849537036</v>
      </c>
      <c r="S2770" t="str">
        <f t="shared" si="263"/>
        <v>publishing</v>
      </c>
      <c r="T2770" t="str">
        <f t="shared" si="260"/>
        <v>children's books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 s="3">
        <v>800</v>
      </c>
      <c r="E2771" s="3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61"/>
        <v>2.5000000000000001E-3</v>
      </c>
      <c r="P2771" s="3">
        <f t="shared" si="258"/>
        <v>1</v>
      </c>
      <c r="Q2771" s="28">
        <f t="shared" si="262"/>
        <v>41745.617939814809</v>
      </c>
      <c r="R2771" s="28">
        <f t="shared" si="259"/>
        <v>41795.617939814816</v>
      </c>
      <c r="S2771" t="str">
        <f t="shared" si="263"/>
        <v>publishing</v>
      </c>
      <c r="T2771" t="str">
        <f t="shared" si="260"/>
        <v>children's books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 s="3">
        <v>20000</v>
      </c>
      <c r="E2772" s="3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61"/>
        <v>0.1041125</v>
      </c>
      <c r="P2772" s="3">
        <f t="shared" si="258"/>
        <v>63.098484848484851</v>
      </c>
      <c r="Q2772" s="28">
        <f t="shared" si="262"/>
        <v>41686.496874999997</v>
      </c>
      <c r="R2772" s="28">
        <f t="shared" si="259"/>
        <v>41716.455208333333</v>
      </c>
      <c r="S2772" t="str">
        <f t="shared" si="263"/>
        <v>publishing</v>
      </c>
      <c r="T2772" t="str">
        <f t="shared" si="260"/>
        <v>children's books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 s="3">
        <v>19980</v>
      </c>
      <c r="E2773" s="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61"/>
        <v>0</v>
      </c>
      <c r="P2773" s="3">
        <f t="shared" si="258"/>
        <v>0</v>
      </c>
      <c r="Q2773" s="28">
        <f t="shared" si="262"/>
        <v>41257.323379629626</v>
      </c>
      <c r="R2773" s="28">
        <f t="shared" si="259"/>
        <v>41306.5</v>
      </c>
      <c r="S2773" t="str">
        <f t="shared" si="263"/>
        <v>publishing</v>
      </c>
      <c r="T2773" t="str">
        <f t="shared" si="260"/>
        <v>children's books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 s="3">
        <v>8000</v>
      </c>
      <c r="E2774" s="3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61"/>
        <v>0</v>
      </c>
      <c r="P2774" s="3">
        <f t="shared" si="258"/>
        <v>0</v>
      </c>
      <c r="Q2774" s="28">
        <f t="shared" si="262"/>
        <v>41537.660810185182</v>
      </c>
      <c r="R2774" s="28">
        <f t="shared" si="259"/>
        <v>41552.660810185182</v>
      </c>
      <c r="S2774" t="str">
        <f t="shared" si="263"/>
        <v>publishing</v>
      </c>
      <c r="T2774" t="str">
        <f t="shared" si="260"/>
        <v>children's books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 s="3">
        <v>530</v>
      </c>
      <c r="E2775" s="3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61"/>
        <v>1.8867924528301887E-3</v>
      </c>
      <c r="P2775" s="3">
        <f t="shared" si="258"/>
        <v>1</v>
      </c>
      <c r="Q2775" s="28">
        <f t="shared" si="262"/>
        <v>42474.656493055554</v>
      </c>
      <c r="R2775" s="28">
        <f t="shared" si="259"/>
        <v>42484.656493055554</v>
      </c>
      <c r="S2775" t="str">
        <f t="shared" si="263"/>
        <v>publishing</v>
      </c>
      <c r="T2775" t="str">
        <f t="shared" si="260"/>
        <v>children's books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 s="3">
        <v>4000</v>
      </c>
      <c r="E2776" s="3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61"/>
        <v>0.14249999999999999</v>
      </c>
      <c r="P2776" s="3">
        <f t="shared" si="258"/>
        <v>43.846153846153847</v>
      </c>
      <c r="Q2776" s="28">
        <f t="shared" si="262"/>
        <v>41310.918148148143</v>
      </c>
      <c r="R2776" s="28">
        <f t="shared" si="259"/>
        <v>41340.918148148143</v>
      </c>
      <c r="S2776" t="str">
        <f t="shared" si="263"/>
        <v>publishing</v>
      </c>
      <c r="T2776" t="str">
        <f t="shared" si="260"/>
        <v>children's books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 s="3">
        <v>5000</v>
      </c>
      <c r="E2777" s="3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61"/>
        <v>0.03</v>
      </c>
      <c r="P2777" s="3">
        <f t="shared" si="258"/>
        <v>75</v>
      </c>
      <c r="Q2777" s="28">
        <f t="shared" si="262"/>
        <v>40862.805023148147</v>
      </c>
      <c r="R2777" s="28">
        <f t="shared" si="259"/>
        <v>40892.805023148147</v>
      </c>
      <c r="S2777" t="str">
        <f t="shared" si="263"/>
        <v>publishing</v>
      </c>
      <c r="T2777" t="str">
        <f t="shared" si="260"/>
        <v>children's books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 s="3">
        <v>21000</v>
      </c>
      <c r="E2778" s="3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61"/>
        <v>7.8809523809523815E-2</v>
      </c>
      <c r="P2778" s="3">
        <f t="shared" si="258"/>
        <v>45.972222222222221</v>
      </c>
      <c r="Q2778" s="28">
        <f t="shared" si="262"/>
        <v>42136.088842592588</v>
      </c>
      <c r="R2778" s="28">
        <f t="shared" si="259"/>
        <v>42167.088842592588</v>
      </c>
      <c r="S2778" t="str">
        <f t="shared" si="263"/>
        <v>publishing</v>
      </c>
      <c r="T2778" t="str">
        <f t="shared" si="260"/>
        <v>children's books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 s="3">
        <v>3000</v>
      </c>
      <c r="E2779" s="3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61"/>
        <v>3.3333333333333335E-3</v>
      </c>
      <c r="P2779" s="3">
        <f t="shared" si="258"/>
        <v>10</v>
      </c>
      <c r="Q2779" s="28">
        <f t="shared" si="262"/>
        <v>42172.460694444446</v>
      </c>
      <c r="R2779" s="28">
        <f t="shared" si="259"/>
        <v>42202.460694444446</v>
      </c>
      <c r="S2779" t="str">
        <f t="shared" si="263"/>
        <v>publishing</v>
      </c>
      <c r="T2779" t="str">
        <f t="shared" si="260"/>
        <v>children's books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 s="3">
        <v>5500</v>
      </c>
      <c r="E2780" s="3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61"/>
        <v>0.25545454545454543</v>
      </c>
      <c r="P2780" s="3">
        <f t="shared" si="258"/>
        <v>93.666666666666671</v>
      </c>
      <c r="Q2780" s="28">
        <f t="shared" si="262"/>
        <v>41846.769745370366</v>
      </c>
      <c r="R2780" s="28">
        <f t="shared" si="259"/>
        <v>41876.769745370366</v>
      </c>
      <c r="S2780" t="str">
        <f t="shared" si="263"/>
        <v>publishing</v>
      </c>
      <c r="T2780" t="str">
        <f t="shared" si="260"/>
        <v>children's books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 s="3">
        <v>2500</v>
      </c>
      <c r="E2781" s="3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61"/>
        <v>2.12E-2</v>
      </c>
      <c r="P2781" s="3">
        <f t="shared" si="258"/>
        <v>53</v>
      </c>
      <c r="Q2781" s="28">
        <f t="shared" si="262"/>
        <v>42300.377557870372</v>
      </c>
      <c r="R2781" s="28">
        <f t="shared" si="259"/>
        <v>42330.419224537036</v>
      </c>
      <c r="S2781" t="str">
        <f t="shared" si="263"/>
        <v>publishing</v>
      </c>
      <c r="T2781" t="str">
        <f t="shared" si="260"/>
        <v>children's books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 s="3">
        <v>100000</v>
      </c>
      <c r="E2782" s="3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61"/>
        <v>0</v>
      </c>
      <c r="P2782" s="3">
        <f t="shared" si="258"/>
        <v>0</v>
      </c>
      <c r="Q2782" s="28">
        <f t="shared" si="262"/>
        <v>42774.239444444444</v>
      </c>
      <c r="R2782" s="28">
        <f t="shared" si="259"/>
        <v>42804.239444444444</v>
      </c>
      <c r="S2782" t="str">
        <f t="shared" si="263"/>
        <v>publishing</v>
      </c>
      <c r="T2782" t="str">
        <f t="shared" si="260"/>
        <v>children's books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 s="3">
        <v>1250</v>
      </c>
      <c r="E2783" s="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61"/>
        <v>1.0528</v>
      </c>
      <c r="P2783" s="3">
        <f t="shared" si="258"/>
        <v>47</v>
      </c>
      <c r="Q2783" s="28">
        <f t="shared" si="262"/>
        <v>42018.733263888884</v>
      </c>
      <c r="R2783" s="28">
        <f t="shared" si="259"/>
        <v>42047.083333333336</v>
      </c>
      <c r="S2783" t="str">
        <f t="shared" si="263"/>
        <v>theater</v>
      </c>
      <c r="T2783" t="str">
        <f t="shared" si="260"/>
        <v>plays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 s="3">
        <v>1000</v>
      </c>
      <c r="E2784" s="3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61"/>
        <v>1.2</v>
      </c>
      <c r="P2784" s="3">
        <f t="shared" si="258"/>
        <v>66.666666666666671</v>
      </c>
      <c r="Q2784" s="28">
        <f t="shared" si="262"/>
        <v>42026.716643518514</v>
      </c>
      <c r="R2784" s="28">
        <f t="shared" si="259"/>
        <v>42051.999305555553</v>
      </c>
      <c r="S2784" t="str">
        <f t="shared" si="263"/>
        <v>theater</v>
      </c>
      <c r="T2784" t="str">
        <f t="shared" si="260"/>
        <v>plays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 s="3">
        <v>1000</v>
      </c>
      <c r="E2785" s="3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61"/>
        <v>1.145</v>
      </c>
      <c r="P2785" s="3">
        <f t="shared" si="258"/>
        <v>18.770491803278688</v>
      </c>
      <c r="Q2785" s="28">
        <f t="shared" si="262"/>
        <v>42103.326921296299</v>
      </c>
      <c r="R2785" s="28">
        <f t="shared" si="259"/>
        <v>42117.326921296299</v>
      </c>
      <c r="S2785" t="str">
        <f t="shared" si="263"/>
        <v>theater</v>
      </c>
      <c r="T2785" t="str">
        <f t="shared" si="260"/>
        <v>plays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 s="3">
        <v>6000</v>
      </c>
      <c r="E2786" s="3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61"/>
        <v>1.19</v>
      </c>
      <c r="P2786" s="3">
        <f t="shared" si="258"/>
        <v>66.111111111111114</v>
      </c>
      <c r="Q2786" s="28">
        <f t="shared" si="262"/>
        <v>41920.579201388886</v>
      </c>
      <c r="R2786" s="28">
        <f t="shared" si="259"/>
        <v>41941.579201388886</v>
      </c>
      <c r="S2786" t="str">
        <f t="shared" si="263"/>
        <v>theater</v>
      </c>
      <c r="T2786" t="str">
        <f t="shared" si="260"/>
        <v>plays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 s="3">
        <v>5000</v>
      </c>
      <c r="E2787" s="3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61"/>
        <v>1.0468</v>
      </c>
      <c r="P2787" s="3">
        <f t="shared" si="258"/>
        <v>36.859154929577464</v>
      </c>
      <c r="Q2787" s="28">
        <f t="shared" si="262"/>
        <v>42557.981099537035</v>
      </c>
      <c r="R2787" s="28">
        <f t="shared" si="259"/>
        <v>42587.666666666664</v>
      </c>
      <c r="S2787" t="str">
        <f t="shared" si="263"/>
        <v>theater</v>
      </c>
      <c r="T2787" t="str">
        <f t="shared" si="260"/>
        <v>plays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 s="3">
        <v>2500</v>
      </c>
      <c r="E2788" s="3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61"/>
        <v>1.1783999999999999</v>
      </c>
      <c r="P2788" s="3">
        <f t="shared" si="258"/>
        <v>39.810810810810814</v>
      </c>
      <c r="Q2788" s="28">
        <f t="shared" si="262"/>
        <v>41815.360879629625</v>
      </c>
      <c r="R2788" s="28">
        <f t="shared" si="259"/>
        <v>41829.360879629625</v>
      </c>
      <c r="S2788" t="str">
        <f t="shared" si="263"/>
        <v>theater</v>
      </c>
      <c r="T2788" t="str">
        <f t="shared" si="260"/>
        <v>plays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 s="3">
        <v>1000</v>
      </c>
      <c r="E2789" s="3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61"/>
        <v>1.1970000000000001</v>
      </c>
      <c r="P2789" s="3">
        <f t="shared" si="258"/>
        <v>31.5</v>
      </c>
      <c r="Q2789" s="28">
        <f t="shared" si="262"/>
        <v>41807.990185185183</v>
      </c>
      <c r="R2789" s="28">
        <f t="shared" si="259"/>
        <v>41837.990185185183</v>
      </c>
      <c r="S2789" t="str">
        <f t="shared" si="263"/>
        <v>theater</v>
      </c>
      <c r="T2789" t="str">
        <f t="shared" si="260"/>
        <v>plays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 s="3">
        <v>2000</v>
      </c>
      <c r="E2790" s="3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61"/>
        <v>1.0249999999999999</v>
      </c>
      <c r="P2790" s="3">
        <f t="shared" si="258"/>
        <v>102.5</v>
      </c>
      <c r="Q2790" s="28">
        <f t="shared" si="262"/>
        <v>42550.493553240733</v>
      </c>
      <c r="R2790" s="28">
        <f t="shared" si="259"/>
        <v>42580.49355324074</v>
      </c>
      <c r="S2790" t="str">
        <f t="shared" si="263"/>
        <v>theater</v>
      </c>
      <c r="T2790" t="str">
        <f t="shared" si="260"/>
        <v>plays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 s="3">
        <v>3000</v>
      </c>
      <c r="E2791" s="3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61"/>
        <v>1.0116666666666667</v>
      </c>
      <c r="P2791" s="3">
        <f t="shared" si="258"/>
        <v>126.45833333333333</v>
      </c>
      <c r="Q2791" s="28">
        <f t="shared" si="262"/>
        <v>42055.804791666662</v>
      </c>
      <c r="R2791" s="28">
        <f t="shared" si="259"/>
        <v>42074.958333333336</v>
      </c>
      <c r="S2791" t="str">
        <f t="shared" si="263"/>
        <v>theater</v>
      </c>
      <c r="T2791" t="str">
        <f t="shared" si="260"/>
        <v>plays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 s="3">
        <v>3000</v>
      </c>
      <c r="E2792" s="3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61"/>
        <v>1.0533333333333332</v>
      </c>
      <c r="P2792" s="3">
        <f t="shared" si="258"/>
        <v>47.878787878787875</v>
      </c>
      <c r="Q2792" s="28">
        <f t="shared" si="262"/>
        <v>42016.730358796289</v>
      </c>
      <c r="R2792" s="28">
        <f t="shared" si="259"/>
        <v>42046.730358796289</v>
      </c>
      <c r="S2792" t="str">
        <f t="shared" si="263"/>
        <v>theater</v>
      </c>
      <c r="T2792" t="str">
        <f t="shared" si="260"/>
        <v>plays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 s="3">
        <v>2000</v>
      </c>
      <c r="E2793" s="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61"/>
        <v>1.0249999999999999</v>
      </c>
      <c r="P2793" s="3">
        <f t="shared" si="258"/>
        <v>73.214285714285708</v>
      </c>
      <c r="Q2793" s="28">
        <f t="shared" si="262"/>
        <v>42591.691655092589</v>
      </c>
      <c r="R2793" s="28">
        <f t="shared" si="259"/>
        <v>42621.958333333336</v>
      </c>
      <c r="S2793" t="str">
        <f t="shared" si="263"/>
        <v>theater</v>
      </c>
      <c r="T2793" t="str">
        <f t="shared" si="260"/>
        <v>plays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 s="3">
        <v>2000</v>
      </c>
      <c r="E2794" s="3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61"/>
        <v>1.0760000000000001</v>
      </c>
      <c r="P2794" s="3">
        <f t="shared" si="258"/>
        <v>89.666666666666671</v>
      </c>
      <c r="Q2794" s="28">
        <f t="shared" si="262"/>
        <v>42183.022673611107</v>
      </c>
      <c r="R2794" s="28">
        <f t="shared" si="259"/>
        <v>42228.022673611107</v>
      </c>
      <c r="S2794" t="str">
        <f t="shared" si="263"/>
        <v>theater</v>
      </c>
      <c r="T2794" t="str">
        <f t="shared" si="260"/>
        <v>plays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 s="3">
        <v>10000</v>
      </c>
      <c r="E2795" s="3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61"/>
        <v>1.105675</v>
      </c>
      <c r="P2795" s="3">
        <f t="shared" si="258"/>
        <v>151.4623287671233</v>
      </c>
      <c r="Q2795" s="28">
        <f t="shared" si="262"/>
        <v>42176.210706018515</v>
      </c>
      <c r="R2795" s="28">
        <f t="shared" si="259"/>
        <v>42206.210706018515</v>
      </c>
      <c r="S2795" t="str">
        <f t="shared" si="263"/>
        <v>theater</v>
      </c>
      <c r="T2795" t="str">
        <f t="shared" si="260"/>
        <v>plays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 s="3">
        <v>50</v>
      </c>
      <c r="E2796" s="3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61"/>
        <v>1.5</v>
      </c>
      <c r="P2796" s="3">
        <f t="shared" si="258"/>
        <v>25</v>
      </c>
      <c r="Q2796" s="28">
        <f t="shared" si="262"/>
        <v>42416.48332175926</v>
      </c>
      <c r="R2796" s="28">
        <f t="shared" si="259"/>
        <v>42432.583333333336</v>
      </c>
      <c r="S2796" t="str">
        <f t="shared" si="263"/>
        <v>theater</v>
      </c>
      <c r="T2796" t="str">
        <f t="shared" si="260"/>
        <v>plays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 s="3">
        <v>700</v>
      </c>
      <c r="E2797" s="3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61"/>
        <v>1.0428571428571429</v>
      </c>
      <c r="P2797" s="3">
        <f t="shared" si="258"/>
        <v>36.5</v>
      </c>
      <c r="Q2797" s="28">
        <f t="shared" si="262"/>
        <v>41780.317604166667</v>
      </c>
      <c r="R2797" s="28">
        <f t="shared" si="259"/>
        <v>41796.75</v>
      </c>
      <c r="S2797" t="str">
        <f t="shared" si="263"/>
        <v>theater</v>
      </c>
      <c r="T2797" t="str">
        <f t="shared" si="260"/>
        <v>plays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 s="3">
        <v>800</v>
      </c>
      <c r="E2798" s="3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61"/>
        <v>1.155</v>
      </c>
      <c r="P2798" s="3">
        <f t="shared" si="258"/>
        <v>44</v>
      </c>
      <c r="Q2798" s="28">
        <f t="shared" si="262"/>
        <v>41795.319768518515</v>
      </c>
      <c r="R2798" s="28">
        <f t="shared" si="259"/>
        <v>41825.319768518515</v>
      </c>
      <c r="S2798" t="str">
        <f t="shared" si="263"/>
        <v>theater</v>
      </c>
      <c r="T2798" t="str">
        <f t="shared" si="260"/>
        <v>plays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 s="3">
        <v>8000</v>
      </c>
      <c r="E2799" s="3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61"/>
        <v>1.02645125</v>
      </c>
      <c r="P2799" s="3">
        <f t="shared" si="258"/>
        <v>87.357553191489373</v>
      </c>
      <c r="Q2799" s="28">
        <f t="shared" si="262"/>
        <v>41798.731944444444</v>
      </c>
      <c r="R2799" s="28">
        <f t="shared" si="259"/>
        <v>41828.731944444444</v>
      </c>
      <c r="S2799" t="str">
        <f t="shared" si="263"/>
        <v>theater</v>
      </c>
      <c r="T2799" t="str">
        <f t="shared" si="260"/>
        <v>plays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 s="3">
        <v>5000</v>
      </c>
      <c r="E2800" s="3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61"/>
        <v>1.014</v>
      </c>
      <c r="P2800" s="3">
        <f t="shared" si="258"/>
        <v>36.474820143884891</v>
      </c>
      <c r="Q2800" s="28">
        <f t="shared" si="262"/>
        <v>42201.466678240737</v>
      </c>
      <c r="R2800" s="28">
        <f t="shared" si="259"/>
        <v>42216.458333333336</v>
      </c>
      <c r="S2800" t="str">
        <f t="shared" si="263"/>
        <v>theater</v>
      </c>
      <c r="T2800" t="str">
        <f t="shared" si="260"/>
        <v>plays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 s="3">
        <v>5000</v>
      </c>
      <c r="E2801" s="3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61"/>
        <v>1.1663479999999999</v>
      </c>
      <c r="P2801" s="3">
        <f t="shared" si="258"/>
        <v>44.859538461538463</v>
      </c>
      <c r="Q2801" s="28">
        <f t="shared" si="262"/>
        <v>42507.05636574074</v>
      </c>
      <c r="R2801" s="28">
        <f t="shared" si="259"/>
        <v>42538.458333333336</v>
      </c>
      <c r="S2801" t="str">
        <f t="shared" si="263"/>
        <v>theater</v>
      </c>
      <c r="T2801" t="str">
        <f t="shared" si="260"/>
        <v>plays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 s="3">
        <v>1000</v>
      </c>
      <c r="E2802" s="3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61"/>
        <v>1.33</v>
      </c>
      <c r="P2802" s="3">
        <f t="shared" si="258"/>
        <v>42.903225806451616</v>
      </c>
      <c r="Q2802" s="28">
        <f t="shared" si="262"/>
        <v>41948.344513888886</v>
      </c>
      <c r="R2802" s="28">
        <f t="shared" si="259"/>
        <v>42008.344513888886</v>
      </c>
      <c r="S2802" t="str">
        <f t="shared" si="263"/>
        <v>theater</v>
      </c>
      <c r="T2802" t="str">
        <f t="shared" si="260"/>
        <v>plays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 s="3">
        <v>500</v>
      </c>
      <c r="E2803" s="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61"/>
        <v>1.3320000000000001</v>
      </c>
      <c r="P2803" s="3">
        <f t="shared" si="258"/>
        <v>51.230769230769234</v>
      </c>
      <c r="Q2803" s="28">
        <f t="shared" si="262"/>
        <v>41900.034826388888</v>
      </c>
      <c r="R2803" s="28">
        <f t="shared" si="259"/>
        <v>41922.25</v>
      </c>
      <c r="S2803" t="str">
        <f t="shared" si="263"/>
        <v>theater</v>
      </c>
      <c r="T2803" t="str">
        <f t="shared" si="260"/>
        <v>plays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 s="3">
        <v>3000</v>
      </c>
      <c r="E2804" s="3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61"/>
        <v>1.0183333333333333</v>
      </c>
      <c r="P2804" s="3">
        <f t="shared" si="258"/>
        <v>33.944444444444443</v>
      </c>
      <c r="Q2804" s="28">
        <f t="shared" si="262"/>
        <v>42192.438738425924</v>
      </c>
      <c r="R2804" s="28">
        <f t="shared" si="259"/>
        <v>42222.438738425924</v>
      </c>
      <c r="S2804" t="str">
        <f t="shared" si="263"/>
        <v>theater</v>
      </c>
      <c r="T2804" t="str">
        <f t="shared" si="260"/>
        <v>plays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 s="3">
        <v>10000</v>
      </c>
      <c r="E2805" s="3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61"/>
        <v>1.2795000000000001</v>
      </c>
      <c r="P2805" s="3">
        <f t="shared" si="258"/>
        <v>90.744680851063833</v>
      </c>
      <c r="Q2805" s="28">
        <f t="shared" si="262"/>
        <v>42157.857361111113</v>
      </c>
      <c r="R2805" s="28">
        <f t="shared" si="259"/>
        <v>42200.791666666664</v>
      </c>
      <c r="S2805" t="str">
        <f t="shared" si="263"/>
        <v>theater</v>
      </c>
      <c r="T2805" t="str">
        <f t="shared" si="260"/>
        <v>plays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 s="3">
        <v>1000</v>
      </c>
      <c r="E2806" s="3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61"/>
        <v>1.1499999999999999</v>
      </c>
      <c r="P2806" s="3">
        <f t="shared" si="258"/>
        <v>50</v>
      </c>
      <c r="Q2806" s="28">
        <f t="shared" si="262"/>
        <v>41881.245254629626</v>
      </c>
      <c r="R2806" s="28">
        <f t="shared" si="259"/>
        <v>41911.245254629626</v>
      </c>
      <c r="S2806" t="str">
        <f t="shared" si="263"/>
        <v>theater</v>
      </c>
      <c r="T2806" t="str">
        <f t="shared" si="260"/>
        <v>plays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 s="3">
        <v>400</v>
      </c>
      <c r="E2807" s="3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61"/>
        <v>1.1000000000000001</v>
      </c>
      <c r="P2807" s="3">
        <f t="shared" si="258"/>
        <v>24.444444444444443</v>
      </c>
      <c r="Q2807" s="28">
        <f t="shared" si="262"/>
        <v>42213.2971412037</v>
      </c>
      <c r="R2807" s="28">
        <f t="shared" si="259"/>
        <v>42238.2971412037</v>
      </c>
      <c r="S2807" t="str">
        <f t="shared" si="263"/>
        <v>theater</v>
      </c>
      <c r="T2807" t="str">
        <f t="shared" si="260"/>
        <v>plays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 s="3">
        <v>3000</v>
      </c>
      <c r="E2808" s="3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61"/>
        <v>1.121</v>
      </c>
      <c r="P2808" s="3">
        <f t="shared" si="258"/>
        <v>44.25</v>
      </c>
      <c r="Q2808" s="28">
        <f t="shared" si="262"/>
        <v>42185.058912037035</v>
      </c>
      <c r="R2808" s="28">
        <f t="shared" si="259"/>
        <v>42221.249999999993</v>
      </c>
      <c r="S2808" t="str">
        <f t="shared" si="263"/>
        <v>theater</v>
      </c>
      <c r="T2808" t="str">
        <f t="shared" si="260"/>
        <v>plays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 s="3">
        <v>5000</v>
      </c>
      <c r="E2809" s="3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61"/>
        <v>1.26</v>
      </c>
      <c r="P2809" s="3">
        <f t="shared" si="258"/>
        <v>67.741935483870961</v>
      </c>
      <c r="Q2809" s="28">
        <f t="shared" si="262"/>
        <v>42154.664791666662</v>
      </c>
      <c r="R2809" s="28">
        <f t="shared" si="259"/>
        <v>42184.664791666662</v>
      </c>
      <c r="S2809" t="str">
        <f t="shared" si="263"/>
        <v>theater</v>
      </c>
      <c r="T2809" t="str">
        <f t="shared" si="260"/>
        <v>plays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 s="3">
        <v>4500</v>
      </c>
      <c r="E2810" s="3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61"/>
        <v>1.0024444444444445</v>
      </c>
      <c r="P2810" s="3">
        <f t="shared" si="258"/>
        <v>65.376811594202906</v>
      </c>
      <c r="Q2810" s="28">
        <f t="shared" si="262"/>
        <v>42208.638136574074</v>
      </c>
      <c r="R2810" s="28">
        <f t="shared" si="259"/>
        <v>42238.638136574074</v>
      </c>
      <c r="S2810" t="str">
        <f t="shared" si="263"/>
        <v>theater</v>
      </c>
      <c r="T2810" t="str">
        <f t="shared" si="260"/>
        <v>plays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 s="3">
        <v>2500</v>
      </c>
      <c r="E2811" s="3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61"/>
        <v>1.024</v>
      </c>
      <c r="P2811" s="3">
        <f t="shared" si="258"/>
        <v>121.9047619047619</v>
      </c>
      <c r="Q2811" s="28">
        <f t="shared" si="262"/>
        <v>42451.288483796299</v>
      </c>
      <c r="R2811" s="28">
        <f t="shared" si="259"/>
        <v>42459.402083333327</v>
      </c>
      <c r="S2811" t="str">
        <f t="shared" si="263"/>
        <v>theater</v>
      </c>
      <c r="T2811" t="str">
        <f t="shared" si="260"/>
        <v>plays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 s="3">
        <v>2500</v>
      </c>
      <c r="E2812" s="3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61"/>
        <v>1.0820000000000001</v>
      </c>
      <c r="P2812" s="3">
        <f t="shared" si="258"/>
        <v>47.456140350877192</v>
      </c>
      <c r="Q2812" s="28">
        <f t="shared" si="262"/>
        <v>41758.931296296294</v>
      </c>
      <c r="R2812" s="28">
        <f t="shared" si="259"/>
        <v>41790.957638888889</v>
      </c>
      <c r="S2812" t="str">
        <f t="shared" si="263"/>
        <v>theater</v>
      </c>
      <c r="T2812" t="str">
        <f t="shared" si="260"/>
        <v>plays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 s="3">
        <v>10000</v>
      </c>
      <c r="E2813" s="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61"/>
        <v>1.0026999999999999</v>
      </c>
      <c r="P2813" s="3">
        <f t="shared" si="258"/>
        <v>92.842592592592595</v>
      </c>
      <c r="Q2813" s="28">
        <f t="shared" si="262"/>
        <v>42028.288229166668</v>
      </c>
      <c r="R2813" s="28">
        <f t="shared" si="259"/>
        <v>42058.288229166668</v>
      </c>
      <c r="S2813" t="str">
        <f t="shared" si="263"/>
        <v>theater</v>
      </c>
      <c r="T2813" t="str">
        <f t="shared" si="260"/>
        <v>plays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 s="3">
        <v>5000</v>
      </c>
      <c r="E2814" s="3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61"/>
        <v>1.133</v>
      </c>
      <c r="P2814" s="3">
        <f t="shared" si="258"/>
        <v>68.253012048192772</v>
      </c>
      <c r="Q2814" s="28">
        <f t="shared" si="262"/>
        <v>42054.535856481474</v>
      </c>
      <c r="R2814" s="28">
        <f t="shared" si="259"/>
        <v>42099.958333333336</v>
      </c>
      <c r="S2814" t="str">
        <f t="shared" si="263"/>
        <v>theater</v>
      </c>
      <c r="T2814" t="str">
        <f t="shared" si="260"/>
        <v>plays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 s="3">
        <v>2800</v>
      </c>
      <c r="E2815" s="3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61"/>
        <v>1.2757571428571428</v>
      </c>
      <c r="P2815" s="3">
        <f t="shared" si="258"/>
        <v>37.209583333333335</v>
      </c>
      <c r="Q2815" s="28">
        <f t="shared" si="262"/>
        <v>42693.534270833326</v>
      </c>
      <c r="R2815" s="28">
        <f t="shared" si="259"/>
        <v>42718.534270833326</v>
      </c>
      <c r="S2815" t="str">
        <f t="shared" si="263"/>
        <v>theater</v>
      </c>
      <c r="T2815" t="str">
        <f t="shared" si="260"/>
        <v>plays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 s="3">
        <v>1500</v>
      </c>
      <c r="E2816" s="3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61"/>
        <v>1.0773333333333333</v>
      </c>
      <c r="P2816" s="3">
        <f t="shared" si="258"/>
        <v>25.25</v>
      </c>
      <c r="Q2816" s="28">
        <f t="shared" si="262"/>
        <v>42103.191145833327</v>
      </c>
      <c r="R2816" s="28">
        <f t="shared" si="259"/>
        <v>42133.191145833327</v>
      </c>
      <c r="S2816" t="str">
        <f t="shared" si="263"/>
        <v>theater</v>
      </c>
      <c r="T2816" t="str">
        <f t="shared" si="260"/>
        <v>plays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 s="3">
        <v>250</v>
      </c>
      <c r="E2817" s="3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61"/>
        <v>2.42</v>
      </c>
      <c r="P2817" s="3">
        <f t="shared" si="258"/>
        <v>43.214285714285715</v>
      </c>
      <c r="Q2817" s="28">
        <f t="shared" si="262"/>
        <v>42559.568391203698</v>
      </c>
      <c r="R2817" s="28">
        <f t="shared" si="259"/>
        <v>42589.568391203698</v>
      </c>
      <c r="S2817" t="str">
        <f t="shared" si="263"/>
        <v>theater</v>
      </c>
      <c r="T2817" t="str">
        <f t="shared" si="260"/>
        <v>plays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 s="3">
        <v>3000</v>
      </c>
      <c r="E2818" s="3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61"/>
        <v>1.4156666666666666</v>
      </c>
      <c r="P2818" s="3">
        <f t="shared" si="258"/>
        <v>25.130177514792898</v>
      </c>
      <c r="Q2818" s="28">
        <f t="shared" si="262"/>
        <v>42188.259166666663</v>
      </c>
      <c r="R2818" s="28">
        <f t="shared" si="259"/>
        <v>42218.458333333336</v>
      </c>
      <c r="S2818" t="str">
        <f t="shared" si="263"/>
        <v>theater</v>
      </c>
      <c r="T2818" t="str">
        <f t="shared" si="260"/>
        <v>plays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 s="3">
        <v>600</v>
      </c>
      <c r="E2819" s="3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261"/>
        <v>1.3</v>
      </c>
      <c r="P2819" s="3">
        <f t="shared" ref="P2819:P2882" si="264">IFERROR(E2819/L2819,0)</f>
        <v>23.636363636363637</v>
      </c>
      <c r="Q2819" s="28">
        <f t="shared" si="262"/>
        <v>42023.42664351852</v>
      </c>
      <c r="R2819" s="28">
        <f t="shared" ref="R2819:R2882" si="265">(I2819/86400)+25569+(-5/24)</f>
        <v>42063.42664351852</v>
      </c>
      <c r="S2819" t="str">
        <f t="shared" si="263"/>
        <v>theater</v>
      </c>
      <c r="T2819" t="str">
        <f t="shared" ref="T2819:T2882" si="266">RIGHT(N2819,LEN(N2819)-FIND("/",N2819))</f>
        <v>plays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 s="3">
        <v>10000</v>
      </c>
      <c r="E2820" s="3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ref="O2820:O2883" si="267">E2820/D2820</f>
        <v>1.0603</v>
      </c>
      <c r="P2820" s="3">
        <f t="shared" si="264"/>
        <v>103.95098039215686</v>
      </c>
      <c r="Q2820" s="28">
        <f t="shared" ref="Q2820:Q2883" si="268">(((J2820/60)/60)/24)+DATE(1970,1,1)+(-5/24)</f>
        <v>42250.389884259253</v>
      </c>
      <c r="R2820" s="28">
        <f t="shared" si="265"/>
        <v>42270.389884259253</v>
      </c>
      <c r="S2820" t="str">
        <f t="shared" ref="S2820:S2883" si="269">LEFT(N:N,FIND("/",N2820)-1)</f>
        <v>theater</v>
      </c>
      <c r="T2820" t="str">
        <f t="shared" si="266"/>
        <v>plays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 s="3">
        <v>5000</v>
      </c>
      <c r="E2821" s="3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7"/>
        <v>1.048</v>
      </c>
      <c r="P2821" s="3">
        <f t="shared" si="264"/>
        <v>50.384615384615387</v>
      </c>
      <c r="Q2821" s="28">
        <f t="shared" si="268"/>
        <v>42139.317233796297</v>
      </c>
      <c r="R2821" s="28">
        <f t="shared" si="265"/>
        <v>42169.317233796297</v>
      </c>
      <c r="S2821" t="str">
        <f t="shared" si="269"/>
        <v>theater</v>
      </c>
      <c r="T2821" t="str">
        <f t="shared" si="266"/>
        <v>plays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 s="3">
        <v>200</v>
      </c>
      <c r="E2822" s="3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7"/>
        <v>1.36</v>
      </c>
      <c r="P2822" s="3">
        <f t="shared" si="264"/>
        <v>13.6</v>
      </c>
      <c r="Q2822" s="28">
        <f t="shared" si="268"/>
        <v>42401.402650462966</v>
      </c>
      <c r="R2822" s="28">
        <f t="shared" si="265"/>
        <v>42425.791666666664</v>
      </c>
      <c r="S2822" t="str">
        <f t="shared" si="269"/>
        <v>theater</v>
      </c>
      <c r="T2822" t="str">
        <f t="shared" si="266"/>
        <v>plays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 s="3">
        <v>1000</v>
      </c>
      <c r="E2823" s="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7"/>
        <v>1</v>
      </c>
      <c r="P2823" s="3">
        <f t="shared" si="264"/>
        <v>28.571428571428573</v>
      </c>
      <c r="Q2823" s="28">
        <f t="shared" si="268"/>
        <v>41875.714525462965</v>
      </c>
      <c r="R2823" s="28">
        <f t="shared" si="265"/>
        <v>41905.714525462965</v>
      </c>
      <c r="S2823" t="str">
        <f t="shared" si="269"/>
        <v>theater</v>
      </c>
      <c r="T2823" t="str">
        <f t="shared" si="266"/>
        <v>plays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 s="3">
        <v>6000</v>
      </c>
      <c r="E2824" s="3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7"/>
        <v>1</v>
      </c>
      <c r="P2824" s="3">
        <f t="shared" si="264"/>
        <v>63.829787234042556</v>
      </c>
      <c r="Q2824" s="28">
        <f t="shared" si="268"/>
        <v>42060.475601851846</v>
      </c>
      <c r="R2824" s="28">
        <f t="shared" si="265"/>
        <v>42090.433935185181</v>
      </c>
      <c r="S2824" t="str">
        <f t="shared" si="269"/>
        <v>theater</v>
      </c>
      <c r="T2824" t="str">
        <f t="shared" si="266"/>
        <v>plays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 s="3">
        <v>100</v>
      </c>
      <c r="E2825" s="3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7"/>
        <v>1.24</v>
      </c>
      <c r="P2825" s="3">
        <f t="shared" si="264"/>
        <v>8.8571428571428577</v>
      </c>
      <c r="Q2825" s="28">
        <f t="shared" si="268"/>
        <v>42066.803310185183</v>
      </c>
      <c r="R2825" s="28">
        <f t="shared" si="265"/>
        <v>42094.749305555553</v>
      </c>
      <c r="S2825" t="str">
        <f t="shared" si="269"/>
        <v>theater</v>
      </c>
      <c r="T2825" t="str">
        <f t="shared" si="266"/>
        <v>plays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 s="3">
        <v>650</v>
      </c>
      <c r="E2826" s="3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7"/>
        <v>1.1692307692307693</v>
      </c>
      <c r="P2826" s="3">
        <f t="shared" si="264"/>
        <v>50.666666666666664</v>
      </c>
      <c r="Q2826" s="28">
        <f t="shared" si="268"/>
        <v>42136.0624537037</v>
      </c>
      <c r="R2826" s="28">
        <f t="shared" si="265"/>
        <v>42167.863194444442</v>
      </c>
      <c r="S2826" t="str">
        <f t="shared" si="269"/>
        <v>theater</v>
      </c>
      <c r="T2826" t="str">
        <f t="shared" si="266"/>
        <v>plays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 s="3">
        <v>3000</v>
      </c>
      <c r="E2827" s="3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7"/>
        <v>1.0333333333333334</v>
      </c>
      <c r="P2827" s="3">
        <f t="shared" si="264"/>
        <v>60.784313725490193</v>
      </c>
      <c r="Q2827" s="28">
        <f t="shared" si="268"/>
        <v>42312.584328703706</v>
      </c>
      <c r="R2827" s="28">
        <f t="shared" si="265"/>
        <v>42342.584328703706</v>
      </c>
      <c r="S2827" t="str">
        <f t="shared" si="269"/>
        <v>theater</v>
      </c>
      <c r="T2827" t="str">
        <f t="shared" si="266"/>
        <v>plays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 s="3">
        <v>2000</v>
      </c>
      <c r="E2828" s="3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7"/>
        <v>1.0774999999999999</v>
      </c>
      <c r="P2828" s="3">
        <f t="shared" si="264"/>
        <v>113.42105263157895</v>
      </c>
      <c r="Q2828" s="28">
        <f t="shared" si="268"/>
        <v>42170.826527777775</v>
      </c>
      <c r="R2828" s="28">
        <f t="shared" si="265"/>
        <v>42195.083333333336</v>
      </c>
      <c r="S2828" t="str">
        <f t="shared" si="269"/>
        <v>theater</v>
      </c>
      <c r="T2828" t="str">
        <f t="shared" si="266"/>
        <v>plays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 s="3">
        <v>2000</v>
      </c>
      <c r="E2829" s="3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7"/>
        <v>1.2024999999999999</v>
      </c>
      <c r="P2829" s="3">
        <f t="shared" si="264"/>
        <v>104.56521739130434</v>
      </c>
      <c r="Q2829" s="28">
        <f t="shared" si="268"/>
        <v>42494.475300925922</v>
      </c>
      <c r="R2829" s="28">
        <f t="shared" si="265"/>
        <v>42524.479166666664</v>
      </c>
      <c r="S2829" t="str">
        <f t="shared" si="269"/>
        <v>theater</v>
      </c>
      <c r="T2829" t="str">
        <f t="shared" si="266"/>
        <v>plays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 s="3">
        <v>9500</v>
      </c>
      <c r="E2830" s="3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7"/>
        <v>1.0037894736842106</v>
      </c>
      <c r="P2830" s="3">
        <f t="shared" si="264"/>
        <v>98.30927835051547</v>
      </c>
      <c r="Q2830" s="28">
        <f t="shared" si="268"/>
        <v>42254.056354166663</v>
      </c>
      <c r="R2830" s="28">
        <f t="shared" si="265"/>
        <v>42279.749999999993</v>
      </c>
      <c r="S2830" t="str">
        <f t="shared" si="269"/>
        <v>theater</v>
      </c>
      <c r="T2830" t="str">
        <f t="shared" si="266"/>
        <v>plays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 s="3">
        <v>2500</v>
      </c>
      <c r="E2831" s="3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7"/>
        <v>1.0651999999999999</v>
      </c>
      <c r="P2831" s="3">
        <f t="shared" si="264"/>
        <v>35.039473684210527</v>
      </c>
      <c r="Q2831" s="28">
        <f t="shared" si="268"/>
        <v>42495.225902777776</v>
      </c>
      <c r="R2831" s="28">
        <f t="shared" si="265"/>
        <v>42523.225902777776</v>
      </c>
      <c r="S2831" t="str">
        <f t="shared" si="269"/>
        <v>theater</v>
      </c>
      <c r="T2831" t="str">
        <f t="shared" si="266"/>
        <v>plays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 s="3">
        <v>3000</v>
      </c>
      <c r="E2832" s="3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7"/>
        <v>1</v>
      </c>
      <c r="P2832" s="3">
        <f t="shared" si="264"/>
        <v>272.72727272727275</v>
      </c>
      <c r="Q2832" s="28">
        <f t="shared" si="268"/>
        <v>41758.631342592591</v>
      </c>
      <c r="R2832" s="28">
        <f t="shared" si="265"/>
        <v>41770.957638888889</v>
      </c>
      <c r="S2832" t="str">
        <f t="shared" si="269"/>
        <v>theater</v>
      </c>
      <c r="T2832" t="str">
        <f t="shared" si="266"/>
        <v>plays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 s="3">
        <v>3000</v>
      </c>
      <c r="E2833" s="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7"/>
        <v>1.1066666666666667</v>
      </c>
      <c r="P2833" s="3">
        <f t="shared" si="264"/>
        <v>63.846153846153847</v>
      </c>
      <c r="Q2833" s="28">
        <f t="shared" si="268"/>
        <v>42171.616550925923</v>
      </c>
      <c r="R2833" s="28">
        <f t="shared" si="265"/>
        <v>42201.616550925923</v>
      </c>
      <c r="S2833" t="str">
        <f t="shared" si="269"/>
        <v>theater</v>
      </c>
      <c r="T2833" t="str">
        <f t="shared" si="266"/>
        <v>plays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 s="3">
        <v>2500</v>
      </c>
      <c r="E2834" s="3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7"/>
        <v>1.1471959999999999</v>
      </c>
      <c r="P2834" s="3">
        <f t="shared" si="264"/>
        <v>30.189368421052631</v>
      </c>
      <c r="Q2834" s="28">
        <f t="shared" si="268"/>
        <v>41938.501087962963</v>
      </c>
      <c r="R2834" s="28">
        <f t="shared" si="265"/>
        <v>41966.708333333336</v>
      </c>
      <c r="S2834" t="str">
        <f t="shared" si="269"/>
        <v>theater</v>
      </c>
      <c r="T2834" t="str">
        <f t="shared" si="266"/>
        <v>plays</v>
      </c>
    </row>
    <row r="2835" spans="1:20" x14ac:dyDescent="0.25">
      <c r="A2835">
        <v>2833</v>
      </c>
      <c r="B2835" s="1" t="s">
        <v>2833</v>
      </c>
      <c r="C2835" s="1" t="s">
        <v>6943</v>
      </c>
      <c r="D2835" s="3">
        <v>2700</v>
      </c>
      <c r="E2835" s="3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7"/>
        <v>1.0825925925925926</v>
      </c>
      <c r="P2835" s="3">
        <f t="shared" si="264"/>
        <v>83.51428571428572</v>
      </c>
      <c r="Q2835" s="28">
        <f t="shared" si="268"/>
        <v>42267.919363425921</v>
      </c>
      <c r="R2835" s="28">
        <f t="shared" si="265"/>
        <v>42287.874999999993</v>
      </c>
      <c r="S2835" t="str">
        <f t="shared" si="269"/>
        <v>theater</v>
      </c>
      <c r="T2835" t="str">
        <f t="shared" si="266"/>
        <v>plays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 s="3">
        <v>800</v>
      </c>
      <c r="E2836" s="3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7"/>
        <v>1.7</v>
      </c>
      <c r="P2836" s="3">
        <f t="shared" si="264"/>
        <v>64.761904761904759</v>
      </c>
      <c r="Q2836" s="28">
        <f t="shared" si="268"/>
        <v>42019.751504629625</v>
      </c>
      <c r="R2836" s="28">
        <f t="shared" si="265"/>
        <v>42034.751504629625</v>
      </c>
      <c r="S2836" t="str">
        <f t="shared" si="269"/>
        <v>theater</v>
      </c>
      <c r="T2836" t="str">
        <f t="shared" si="266"/>
        <v>plays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 s="3">
        <v>1000</v>
      </c>
      <c r="E2837" s="3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7"/>
        <v>1.8709899999999999</v>
      </c>
      <c r="P2837" s="3">
        <f t="shared" si="264"/>
        <v>20.118172043010752</v>
      </c>
      <c r="Q2837" s="28">
        <f t="shared" si="268"/>
        <v>42313.495567129627</v>
      </c>
      <c r="R2837" s="28">
        <f t="shared" si="265"/>
        <v>42342.791666666664</v>
      </c>
      <c r="S2837" t="str">
        <f t="shared" si="269"/>
        <v>theater</v>
      </c>
      <c r="T2837" t="str">
        <f t="shared" si="266"/>
        <v>plays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 s="3">
        <v>450</v>
      </c>
      <c r="E2838" s="3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7"/>
        <v>1.0777777777777777</v>
      </c>
      <c r="P2838" s="3">
        <f t="shared" si="264"/>
        <v>44.090909090909093</v>
      </c>
      <c r="Q2838" s="28">
        <f t="shared" si="268"/>
        <v>42746.053449074076</v>
      </c>
      <c r="R2838" s="28">
        <f t="shared" si="265"/>
        <v>42783.999305555553</v>
      </c>
      <c r="S2838" t="str">
        <f t="shared" si="269"/>
        <v>theater</v>
      </c>
      <c r="T2838" t="str">
        <f t="shared" si="266"/>
        <v>plays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 s="3">
        <v>850</v>
      </c>
      <c r="E2839" s="3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7"/>
        <v>1</v>
      </c>
      <c r="P2839" s="3">
        <f t="shared" si="264"/>
        <v>40.476190476190474</v>
      </c>
      <c r="Q2839" s="28">
        <f t="shared" si="268"/>
        <v>42307.700046296297</v>
      </c>
      <c r="R2839" s="28">
        <f t="shared" si="265"/>
        <v>42347.741712962961</v>
      </c>
      <c r="S2839" t="str">
        <f t="shared" si="269"/>
        <v>theater</v>
      </c>
      <c r="T2839" t="str">
        <f t="shared" si="266"/>
        <v>plays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 s="3">
        <v>2000</v>
      </c>
      <c r="E2840" s="3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7"/>
        <v>1.2024999999999999</v>
      </c>
      <c r="P2840" s="3">
        <f t="shared" si="264"/>
        <v>44.537037037037038</v>
      </c>
      <c r="Q2840" s="28">
        <f t="shared" si="268"/>
        <v>41842.399259259255</v>
      </c>
      <c r="R2840" s="28">
        <f t="shared" si="265"/>
        <v>41864.708333333328</v>
      </c>
      <c r="S2840" t="str">
        <f t="shared" si="269"/>
        <v>theater</v>
      </c>
      <c r="T2840" t="str">
        <f t="shared" si="266"/>
        <v>plays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 s="3">
        <v>3500</v>
      </c>
      <c r="E2841" s="3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7"/>
        <v>1.1142857142857143</v>
      </c>
      <c r="P2841" s="3">
        <f t="shared" si="264"/>
        <v>125.80645161290323</v>
      </c>
      <c r="Q2841" s="28">
        <f t="shared" si="268"/>
        <v>41853.031874999993</v>
      </c>
      <c r="R2841" s="28">
        <f t="shared" si="265"/>
        <v>41875.999305555553</v>
      </c>
      <c r="S2841" t="str">
        <f t="shared" si="269"/>
        <v>theater</v>
      </c>
      <c r="T2841" t="str">
        <f t="shared" si="266"/>
        <v>plays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 s="3">
        <v>2500</v>
      </c>
      <c r="E2842" s="3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7"/>
        <v>1.04</v>
      </c>
      <c r="P2842" s="3">
        <f t="shared" si="264"/>
        <v>19.696969696969695</v>
      </c>
      <c r="Q2842" s="28">
        <f t="shared" si="268"/>
        <v>42059.827303240738</v>
      </c>
      <c r="R2842" s="28">
        <f t="shared" si="265"/>
        <v>42081.499999999993</v>
      </c>
      <c r="S2842" t="str">
        <f t="shared" si="269"/>
        <v>theater</v>
      </c>
      <c r="T2842" t="str">
        <f t="shared" si="266"/>
        <v>plays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 s="3">
        <v>1000</v>
      </c>
      <c r="E2843" s="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7"/>
        <v>0.01</v>
      </c>
      <c r="P2843" s="3">
        <f t="shared" si="264"/>
        <v>10</v>
      </c>
      <c r="Q2843" s="28">
        <f t="shared" si="268"/>
        <v>42291.53121527777</v>
      </c>
      <c r="R2843" s="28">
        <f t="shared" si="265"/>
        <v>42351.572881944441</v>
      </c>
      <c r="S2843" t="str">
        <f t="shared" si="269"/>
        <v>theater</v>
      </c>
      <c r="T2843" t="str">
        <f t="shared" si="266"/>
        <v>plays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 s="3">
        <v>1500</v>
      </c>
      <c r="E2844" s="3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7"/>
        <v>0</v>
      </c>
      <c r="P2844" s="3">
        <f t="shared" si="264"/>
        <v>0</v>
      </c>
      <c r="Q2844" s="28">
        <f t="shared" si="268"/>
        <v>41784.744155092587</v>
      </c>
      <c r="R2844" s="28">
        <f t="shared" si="265"/>
        <v>41811.25</v>
      </c>
      <c r="S2844" t="str">
        <f t="shared" si="269"/>
        <v>theater</v>
      </c>
      <c r="T2844" t="str">
        <f t="shared" si="266"/>
        <v>plays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 s="3">
        <v>1200</v>
      </c>
      <c r="E2845" s="3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7"/>
        <v>0</v>
      </c>
      <c r="P2845" s="3">
        <f t="shared" si="264"/>
        <v>0</v>
      </c>
      <c r="Q2845" s="28">
        <f t="shared" si="268"/>
        <v>42492.529513888883</v>
      </c>
      <c r="R2845" s="28">
        <f t="shared" si="265"/>
        <v>42533.958333333336</v>
      </c>
      <c r="S2845" t="str">
        <f t="shared" si="269"/>
        <v>theater</v>
      </c>
      <c r="T2845" t="str">
        <f t="shared" si="266"/>
        <v>plays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 s="3">
        <v>550</v>
      </c>
      <c r="E2846" s="3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7"/>
        <v>5.4545454545454543E-2</v>
      </c>
      <c r="P2846" s="3">
        <f t="shared" si="264"/>
        <v>30</v>
      </c>
      <c r="Q2846" s="28">
        <f t="shared" si="268"/>
        <v>42709.337731481479</v>
      </c>
      <c r="R2846" s="28">
        <f t="shared" si="265"/>
        <v>42739.337731481479</v>
      </c>
      <c r="S2846" t="str">
        <f t="shared" si="269"/>
        <v>theater</v>
      </c>
      <c r="T2846" t="str">
        <f t="shared" si="266"/>
        <v>plays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 s="3">
        <v>7500</v>
      </c>
      <c r="E2847" s="3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7"/>
        <v>0.31546666666666667</v>
      </c>
      <c r="P2847" s="3">
        <f t="shared" si="264"/>
        <v>60.666666666666664</v>
      </c>
      <c r="Q2847" s="28">
        <f t="shared" si="268"/>
        <v>42102.808252314811</v>
      </c>
      <c r="R2847" s="28">
        <f t="shared" si="265"/>
        <v>42162.808252314811</v>
      </c>
      <c r="S2847" t="str">
        <f t="shared" si="269"/>
        <v>theater</v>
      </c>
      <c r="T2847" t="str">
        <f t="shared" si="266"/>
        <v>plays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 s="3">
        <v>8000</v>
      </c>
      <c r="E2848" s="3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7"/>
        <v>0</v>
      </c>
      <c r="P2848" s="3">
        <f t="shared" si="264"/>
        <v>0</v>
      </c>
      <c r="Q2848" s="28">
        <f t="shared" si="268"/>
        <v>42108.483726851853</v>
      </c>
      <c r="R2848" s="28">
        <f t="shared" si="265"/>
        <v>42153.483726851853</v>
      </c>
      <c r="S2848" t="str">
        <f t="shared" si="269"/>
        <v>theater</v>
      </c>
      <c r="T2848" t="str">
        <f t="shared" si="266"/>
        <v>plays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 s="3">
        <v>2000</v>
      </c>
      <c r="E2849" s="3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7"/>
        <v>0</v>
      </c>
      <c r="P2849" s="3">
        <f t="shared" si="264"/>
        <v>0</v>
      </c>
      <c r="Q2849" s="28">
        <f t="shared" si="268"/>
        <v>42453.597974537035</v>
      </c>
      <c r="R2849" s="28">
        <f t="shared" si="265"/>
        <v>42513.597974537035</v>
      </c>
      <c r="S2849" t="str">
        <f t="shared" si="269"/>
        <v>theater</v>
      </c>
      <c r="T2849" t="str">
        <f t="shared" si="266"/>
        <v>plays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 s="3">
        <v>35000</v>
      </c>
      <c r="E2850" s="3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7"/>
        <v>2E-3</v>
      </c>
      <c r="P2850" s="3">
        <f t="shared" si="264"/>
        <v>23.333333333333332</v>
      </c>
      <c r="Q2850" s="28">
        <f t="shared" si="268"/>
        <v>42123.440497685187</v>
      </c>
      <c r="R2850" s="28">
        <f t="shared" si="265"/>
        <v>42153.440497685187</v>
      </c>
      <c r="S2850" t="str">
        <f t="shared" si="269"/>
        <v>theater</v>
      </c>
      <c r="T2850" t="str">
        <f t="shared" si="266"/>
        <v>plays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 s="3">
        <v>500</v>
      </c>
      <c r="E2851" s="3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7"/>
        <v>0.01</v>
      </c>
      <c r="P2851" s="3">
        <f t="shared" si="264"/>
        <v>5</v>
      </c>
      <c r="Q2851" s="28">
        <f t="shared" si="268"/>
        <v>42453.219907407409</v>
      </c>
      <c r="R2851" s="28">
        <f t="shared" si="265"/>
        <v>42483.219907407409</v>
      </c>
      <c r="S2851" t="str">
        <f t="shared" si="269"/>
        <v>theater</v>
      </c>
      <c r="T2851" t="str">
        <f t="shared" si="266"/>
        <v>plays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 s="3">
        <v>8000</v>
      </c>
      <c r="E2852" s="3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7"/>
        <v>3.8875E-2</v>
      </c>
      <c r="P2852" s="3">
        <f t="shared" si="264"/>
        <v>23.923076923076923</v>
      </c>
      <c r="Q2852" s="28">
        <f t="shared" si="268"/>
        <v>41857.798738425925</v>
      </c>
      <c r="R2852" s="28">
        <f t="shared" si="265"/>
        <v>41887.798738425925</v>
      </c>
      <c r="S2852" t="str">
        <f t="shared" si="269"/>
        <v>theater</v>
      </c>
      <c r="T2852" t="str">
        <f t="shared" si="266"/>
        <v>plays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 s="3">
        <v>4500</v>
      </c>
      <c r="E2853" s="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7"/>
        <v>0</v>
      </c>
      <c r="P2853" s="3">
        <f t="shared" si="264"/>
        <v>0</v>
      </c>
      <c r="Q2853" s="28">
        <f t="shared" si="268"/>
        <v>42389.794317129628</v>
      </c>
      <c r="R2853" s="28">
        <f t="shared" si="265"/>
        <v>42398.761805555558</v>
      </c>
      <c r="S2853" t="str">
        <f t="shared" si="269"/>
        <v>theater</v>
      </c>
      <c r="T2853" t="str">
        <f t="shared" si="266"/>
        <v>plays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 s="3">
        <v>5000</v>
      </c>
      <c r="E2854" s="3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7"/>
        <v>1.9E-2</v>
      </c>
      <c r="P2854" s="3">
        <f t="shared" si="264"/>
        <v>15.833333333333334</v>
      </c>
      <c r="Q2854" s="28">
        <f t="shared" si="268"/>
        <v>41780.836840277778</v>
      </c>
      <c r="R2854" s="28">
        <f t="shared" si="265"/>
        <v>41810.836840277778</v>
      </c>
      <c r="S2854" t="str">
        <f t="shared" si="269"/>
        <v>theater</v>
      </c>
      <c r="T2854" t="str">
        <f t="shared" si="266"/>
        <v>plays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 s="3">
        <v>9500</v>
      </c>
      <c r="E2855" s="3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7"/>
        <v>0</v>
      </c>
      <c r="P2855" s="3">
        <f t="shared" si="264"/>
        <v>0</v>
      </c>
      <c r="Q2855" s="28">
        <f t="shared" si="268"/>
        <v>41835.98260416666</v>
      </c>
      <c r="R2855" s="28">
        <f t="shared" si="265"/>
        <v>41895.98260416666</v>
      </c>
      <c r="S2855" t="str">
        <f t="shared" si="269"/>
        <v>theater</v>
      </c>
      <c r="T2855" t="str">
        <f t="shared" si="266"/>
        <v>plays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 s="3">
        <v>1000</v>
      </c>
      <c r="E2856" s="3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7"/>
        <v>0.41699999999999998</v>
      </c>
      <c r="P2856" s="3">
        <f t="shared" si="264"/>
        <v>29.785714285714285</v>
      </c>
      <c r="Q2856" s="28">
        <f t="shared" si="268"/>
        <v>42111.508321759255</v>
      </c>
      <c r="R2856" s="28">
        <f t="shared" si="265"/>
        <v>42131.508321759255</v>
      </c>
      <c r="S2856" t="str">
        <f t="shared" si="269"/>
        <v>theater</v>
      </c>
      <c r="T2856" t="str">
        <f t="shared" si="266"/>
        <v>plays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 s="3">
        <v>600</v>
      </c>
      <c r="E2857" s="3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7"/>
        <v>0.5</v>
      </c>
      <c r="P2857" s="3">
        <f t="shared" si="264"/>
        <v>60</v>
      </c>
      <c r="Q2857" s="28">
        <f t="shared" si="268"/>
        <v>42369.799432870372</v>
      </c>
      <c r="R2857" s="28">
        <f t="shared" si="265"/>
        <v>42398.773611111108</v>
      </c>
      <c r="S2857" t="str">
        <f t="shared" si="269"/>
        <v>theater</v>
      </c>
      <c r="T2857" t="str">
        <f t="shared" si="266"/>
        <v>plays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 s="3">
        <v>3000</v>
      </c>
      <c r="E2858" s="3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7"/>
        <v>4.8666666666666664E-2</v>
      </c>
      <c r="P2858" s="3">
        <f t="shared" si="264"/>
        <v>24.333333333333332</v>
      </c>
      <c r="Q2858" s="28">
        <f t="shared" si="268"/>
        <v>42164.829247685186</v>
      </c>
      <c r="R2858" s="28">
        <f t="shared" si="265"/>
        <v>42224.69027777778</v>
      </c>
      <c r="S2858" t="str">
        <f t="shared" si="269"/>
        <v>theater</v>
      </c>
      <c r="T2858" t="str">
        <f t="shared" si="266"/>
        <v>plays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 s="3">
        <v>38000</v>
      </c>
      <c r="E2859" s="3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7"/>
        <v>0.19736842105263158</v>
      </c>
      <c r="P2859" s="3">
        <f t="shared" si="264"/>
        <v>500</v>
      </c>
      <c r="Q2859" s="28">
        <f t="shared" si="268"/>
        <v>42726.711747685178</v>
      </c>
      <c r="R2859" s="28">
        <f t="shared" si="265"/>
        <v>42786.541666666664</v>
      </c>
      <c r="S2859" t="str">
        <f t="shared" si="269"/>
        <v>theater</v>
      </c>
      <c r="T2859" t="str">
        <f t="shared" si="266"/>
        <v>plays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 s="3">
        <v>1000</v>
      </c>
      <c r="E2860" s="3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7"/>
        <v>0</v>
      </c>
      <c r="P2860" s="3">
        <f t="shared" si="264"/>
        <v>0</v>
      </c>
      <c r="Q2860" s="28">
        <f t="shared" si="268"/>
        <v>41954.336747685178</v>
      </c>
      <c r="R2860" s="28">
        <f t="shared" si="265"/>
        <v>41978.269444444442</v>
      </c>
      <c r="S2860" t="str">
        <f t="shared" si="269"/>
        <v>theater</v>
      </c>
      <c r="T2860" t="str">
        <f t="shared" si="266"/>
        <v>plays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 s="3">
        <v>2000</v>
      </c>
      <c r="E2861" s="3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7"/>
        <v>1.7500000000000002E-2</v>
      </c>
      <c r="P2861" s="3">
        <f t="shared" si="264"/>
        <v>35</v>
      </c>
      <c r="Q2861" s="28">
        <f t="shared" si="268"/>
        <v>42233.153981481482</v>
      </c>
      <c r="R2861" s="28">
        <f t="shared" si="265"/>
        <v>42293.153981481482</v>
      </c>
      <c r="S2861" t="str">
        <f t="shared" si="269"/>
        <v>theater</v>
      </c>
      <c r="T2861" t="str">
        <f t="shared" si="266"/>
        <v>plays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 s="3">
        <v>4000</v>
      </c>
      <c r="E2862" s="3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7"/>
        <v>6.6500000000000004E-2</v>
      </c>
      <c r="P2862" s="3">
        <f t="shared" si="264"/>
        <v>29.555555555555557</v>
      </c>
      <c r="Q2862" s="28">
        <f t="shared" si="268"/>
        <v>42480.592314814807</v>
      </c>
      <c r="R2862" s="28">
        <f t="shared" si="265"/>
        <v>42540.592314814814</v>
      </c>
      <c r="S2862" t="str">
        <f t="shared" si="269"/>
        <v>theater</v>
      </c>
      <c r="T2862" t="str">
        <f t="shared" si="266"/>
        <v>plays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 s="3">
        <v>250</v>
      </c>
      <c r="E2863" s="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7"/>
        <v>0.32</v>
      </c>
      <c r="P2863" s="3">
        <f t="shared" si="264"/>
        <v>26.666666666666668</v>
      </c>
      <c r="Q2863" s="28">
        <f t="shared" si="268"/>
        <v>42257.3825</v>
      </c>
      <c r="R2863" s="28">
        <f t="shared" si="265"/>
        <v>42271.3825</v>
      </c>
      <c r="S2863" t="str">
        <f t="shared" si="269"/>
        <v>theater</v>
      </c>
      <c r="T2863" t="str">
        <f t="shared" si="266"/>
        <v>plays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 s="3">
        <v>12700</v>
      </c>
      <c r="E2864" s="3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7"/>
        <v>4.3307086614173228E-3</v>
      </c>
      <c r="P2864" s="3">
        <f t="shared" si="264"/>
        <v>18.333333333333332</v>
      </c>
      <c r="Q2864" s="28">
        <f t="shared" si="268"/>
        <v>41784.581354166665</v>
      </c>
      <c r="R2864" s="28">
        <f t="shared" si="265"/>
        <v>41814.581354166665</v>
      </c>
      <c r="S2864" t="str">
        <f t="shared" si="269"/>
        <v>theater</v>
      </c>
      <c r="T2864" t="str">
        <f t="shared" si="266"/>
        <v>plays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 s="3">
        <v>50000</v>
      </c>
      <c r="E2865" s="3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7"/>
        <v>4.0000000000000002E-4</v>
      </c>
      <c r="P2865" s="3">
        <f t="shared" si="264"/>
        <v>20</v>
      </c>
      <c r="Q2865" s="28">
        <f t="shared" si="268"/>
        <v>41831.46670138889</v>
      </c>
      <c r="R2865" s="28">
        <f t="shared" si="265"/>
        <v>41891.46670138889</v>
      </c>
      <c r="S2865" t="str">
        <f t="shared" si="269"/>
        <v>theater</v>
      </c>
      <c r="T2865" t="str">
        <f t="shared" si="266"/>
        <v>plays</v>
      </c>
    </row>
    <row r="2866" spans="1:20" x14ac:dyDescent="0.25">
      <c r="A2866">
        <v>2864</v>
      </c>
      <c r="B2866" s="1" t="s">
        <v>2864</v>
      </c>
      <c r="C2866" s="1" t="s">
        <v>6974</v>
      </c>
      <c r="D2866" s="3">
        <v>2500</v>
      </c>
      <c r="E2866" s="3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7"/>
        <v>1.6E-2</v>
      </c>
      <c r="P2866" s="3">
        <f t="shared" si="264"/>
        <v>13.333333333333334</v>
      </c>
      <c r="Q2866" s="28">
        <f t="shared" si="268"/>
        <v>42172.405173611107</v>
      </c>
      <c r="R2866" s="28">
        <f t="shared" si="265"/>
        <v>42202.345833333333</v>
      </c>
      <c r="S2866" t="str">
        <f t="shared" si="269"/>
        <v>theater</v>
      </c>
      <c r="T2866" t="str">
        <f t="shared" si="266"/>
        <v>plays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 s="3">
        <v>2888</v>
      </c>
      <c r="E2867" s="3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7"/>
        <v>0</v>
      </c>
      <c r="P2867" s="3">
        <f t="shared" si="264"/>
        <v>0</v>
      </c>
      <c r="Q2867" s="28">
        <f t="shared" si="268"/>
        <v>41949.905775462961</v>
      </c>
      <c r="R2867" s="28">
        <f t="shared" si="265"/>
        <v>42009.905775462961</v>
      </c>
      <c r="S2867" t="str">
        <f t="shared" si="269"/>
        <v>theater</v>
      </c>
      <c r="T2867" t="str">
        <f t="shared" si="266"/>
        <v>plays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 s="3">
        <v>5000</v>
      </c>
      <c r="E2868" s="3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7"/>
        <v>8.9999999999999993E-3</v>
      </c>
      <c r="P2868" s="3">
        <f t="shared" si="264"/>
        <v>22.5</v>
      </c>
      <c r="Q2868" s="28">
        <f t="shared" si="268"/>
        <v>42627.746770833335</v>
      </c>
      <c r="R2868" s="28">
        <f t="shared" si="265"/>
        <v>42657.708333333336</v>
      </c>
      <c r="S2868" t="str">
        <f t="shared" si="269"/>
        <v>theater</v>
      </c>
      <c r="T2868" t="str">
        <f t="shared" si="266"/>
        <v>plays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 s="3">
        <v>2500</v>
      </c>
      <c r="E2869" s="3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7"/>
        <v>0.2016</v>
      </c>
      <c r="P2869" s="3">
        <f t="shared" si="264"/>
        <v>50.4</v>
      </c>
      <c r="Q2869" s="28">
        <f t="shared" si="268"/>
        <v>42530.986944444441</v>
      </c>
      <c r="R2869" s="28">
        <f t="shared" si="265"/>
        <v>42554.958333333336</v>
      </c>
      <c r="S2869" t="str">
        <f t="shared" si="269"/>
        <v>theater</v>
      </c>
      <c r="T2869" t="str">
        <f t="shared" si="266"/>
        <v>plays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 s="3">
        <v>15000</v>
      </c>
      <c r="E2870" s="3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7"/>
        <v>0.42011733333333334</v>
      </c>
      <c r="P2870" s="3">
        <f t="shared" si="264"/>
        <v>105.02933333333334</v>
      </c>
      <c r="Q2870" s="28">
        <f t="shared" si="268"/>
        <v>42618.618680555555</v>
      </c>
      <c r="R2870" s="28">
        <f t="shared" si="265"/>
        <v>42648.618680555555</v>
      </c>
      <c r="S2870" t="str">
        <f t="shared" si="269"/>
        <v>theater</v>
      </c>
      <c r="T2870" t="str">
        <f t="shared" si="266"/>
        <v>plays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 s="3">
        <v>20000</v>
      </c>
      <c r="E2871" s="3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7"/>
        <v>8.8500000000000002E-3</v>
      </c>
      <c r="P2871" s="3">
        <f t="shared" si="264"/>
        <v>35.4</v>
      </c>
      <c r="Q2871" s="28">
        <f t="shared" si="268"/>
        <v>42540.385196759256</v>
      </c>
      <c r="R2871" s="28">
        <f t="shared" si="265"/>
        <v>42570.385196759256</v>
      </c>
      <c r="S2871" t="str">
        <f t="shared" si="269"/>
        <v>theater</v>
      </c>
      <c r="T2871" t="str">
        <f t="shared" si="266"/>
        <v>plays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 s="3">
        <v>5000</v>
      </c>
      <c r="E2872" s="3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7"/>
        <v>0.15</v>
      </c>
      <c r="P2872" s="3">
        <f t="shared" si="264"/>
        <v>83.333333333333329</v>
      </c>
      <c r="Q2872" s="28">
        <f t="shared" si="268"/>
        <v>41745.981076388889</v>
      </c>
      <c r="R2872" s="28">
        <f t="shared" si="265"/>
        <v>41775.981076388889</v>
      </c>
      <c r="S2872" t="str">
        <f t="shared" si="269"/>
        <v>theater</v>
      </c>
      <c r="T2872" t="str">
        <f t="shared" si="266"/>
        <v>plays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 s="3">
        <v>10000</v>
      </c>
      <c r="E2873" s="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7"/>
        <v>4.6699999999999998E-2</v>
      </c>
      <c r="P2873" s="3">
        <f t="shared" si="264"/>
        <v>35.92307692307692</v>
      </c>
      <c r="Q2873" s="28">
        <f t="shared" si="268"/>
        <v>41974.530243055553</v>
      </c>
      <c r="R2873" s="28">
        <f t="shared" si="265"/>
        <v>41994.530243055553</v>
      </c>
      <c r="S2873" t="str">
        <f t="shared" si="269"/>
        <v>theater</v>
      </c>
      <c r="T2873" t="str">
        <f t="shared" si="266"/>
        <v>plays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 s="3">
        <v>3000</v>
      </c>
      <c r="E2874" s="3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7"/>
        <v>0</v>
      </c>
      <c r="P2874" s="3">
        <f t="shared" si="264"/>
        <v>0</v>
      </c>
      <c r="Q2874" s="28">
        <f t="shared" si="268"/>
        <v>42114.907847222225</v>
      </c>
      <c r="R2874" s="28">
        <f t="shared" si="265"/>
        <v>42174.907847222225</v>
      </c>
      <c r="S2874" t="str">
        <f t="shared" si="269"/>
        <v>theater</v>
      </c>
      <c r="T2874" t="str">
        <f t="shared" si="266"/>
        <v>plays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 s="3">
        <v>2500</v>
      </c>
      <c r="E2875" s="3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7"/>
        <v>0.38119999999999998</v>
      </c>
      <c r="P2875" s="3">
        <f t="shared" si="264"/>
        <v>119.125</v>
      </c>
      <c r="Q2875" s="28">
        <f t="shared" si="268"/>
        <v>42002.609155092585</v>
      </c>
      <c r="R2875" s="28">
        <f t="shared" si="265"/>
        <v>42032.609155092585</v>
      </c>
      <c r="S2875" t="str">
        <f t="shared" si="269"/>
        <v>theater</v>
      </c>
      <c r="T2875" t="str">
        <f t="shared" si="266"/>
        <v>plays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 s="3">
        <v>5000</v>
      </c>
      <c r="E2876" s="3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7"/>
        <v>5.4199999999999998E-2</v>
      </c>
      <c r="P2876" s="3">
        <f t="shared" si="264"/>
        <v>90.333333333333329</v>
      </c>
      <c r="Q2876" s="28">
        <f t="shared" si="268"/>
        <v>42722.636412037034</v>
      </c>
      <c r="R2876" s="28">
        <f t="shared" si="265"/>
        <v>42752.636412037034</v>
      </c>
      <c r="S2876" t="str">
        <f t="shared" si="269"/>
        <v>theater</v>
      </c>
      <c r="T2876" t="str">
        <f t="shared" si="266"/>
        <v>plays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 s="3">
        <v>20000</v>
      </c>
      <c r="E2877" s="3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7"/>
        <v>3.5E-4</v>
      </c>
      <c r="P2877" s="3">
        <f t="shared" si="264"/>
        <v>2.3333333333333335</v>
      </c>
      <c r="Q2877" s="28">
        <f t="shared" si="268"/>
        <v>42464.920057870368</v>
      </c>
      <c r="R2877" s="28">
        <f t="shared" si="265"/>
        <v>42494.920057870368</v>
      </c>
      <c r="S2877" t="str">
        <f t="shared" si="269"/>
        <v>theater</v>
      </c>
      <c r="T2877" t="str">
        <f t="shared" si="266"/>
        <v>plays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 s="3">
        <v>150000</v>
      </c>
      <c r="E2878" s="3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7"/>
        <v>0</v>
      </c>
      <c r="P2878" s="3">
        <f t="shared" si="264"/>
        <v>0</v>
      </c>
      <c r="Q2878" s="28">
        <f t="shared" si="268"/>
        <v>42171.535636574066</v>
      </c>
      <c r="R2878" s="28">
        <f t="shared" si="265"/>
        <v>42201.535636574066</v>
      </c>
      <c r="S2878" t="str">
        <f t="shared" si="269"/>
        <v>theater</v>
      </c>
      <c r="T2878" t="str">
        <f t="shared" si="266"/>
        <v>plays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 s="3">
        <v>6000</v>
      </c>
      <c r="E2879" s="3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7"/>
        <v>0.10833333333333334</v>
      </c>
      <c r="P2879" s="3">
        <f t="shared" si="264"/>
        <v>108.33333333333333</v>
      </c>
      <c r="Q2879" s="28">
        <f t="shared" si="268"/>
        <v>42672.746805555551</v>
      </c>
      <c r="R2879" s="28">
        <f t="shared" si="265"/>
        <v>42704.499999999993</v>
      </c>
      <c r="S2879" t="str">
        <f t="shared" si="269"/>
        <v>theater</v>
      </c>
      <c r="T2879" t="str">
        <f t="shared" si="266"/>
        <v>plays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 s="3">
        <v>3000</v>
      </c>
      <c r="E2880" s="3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7"/>
        <v>2.1000000000000001E-2</v>
      </c>
      <c r="P2880" s="3">
        <f t="shared" si="264"/>
        <v>15.75</v>
      </c>
      <c r="Q2880" s="28">
        <f t="shared" si="268"/>
        <v>42128.407349537032</v>
      </c>
      <c r="R2880" s="28">
        <f t="shared" si="265"/>
        <v>42188.407349537032</v>
      </c>
      <c r="S2880" t="str">
        <f t="shared" si="269"/>
        <v>theater</v>
      </c>
      <c r="T2880" t="str">
        <f t="shared" si="266"/>
        <v>plays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 s="3">
        <v>11200</v>
      </c>
      <c r="E2881" s="3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7"/>
        <v>2.5892857142857141E-3</v>
      </c>
      <c r="P2881" s="3">
        <f t="shared" si="264"/>
        <v>29</v>
      </c>
      <c r="Q2881" s="28">
        <f t="shared" si="268"/>
        <v>42359.516909722217</v>
      </c>
      <c r="R2881" s="28">
        <f t="shared" si="265"/>
        <v>42389.516909722217</v>
      </c>
      <c r="S2881" t="str">
        <f t="shared" si="269"/>
        <v>theater</v>
      </c>
      <c r="T2881" t="str">
        <f t="shared" si="266"/>
        <v>plays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 s="3">
        <v>12000</v>
      </c>
      <c r="E2882" s="3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7"/>
        <v>0.23333333333333334</v>
      </c>
      <c r="P2882" s="3">
        <f t="shared" si="264"/>
        <v>96.551724137931032</v>
      </c>
      <c r="Q2882" s="28">
        <f t="shared" si="268"/>
        <v>42192.69736111111</v>
      </c>
      <c r="R2882" s="28">
        <f t="shared" si="265"/>
        <v>42236.503472222219</v>
      </c>
      <c r="S2882" t="str">
        <f t="shared" si="269"/>
        <v>theater</v>
      </c>
      <c r="T2882" t="str">
        <f t="shared" si="266"/>
        <v>plays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 s="3">
        <v>5500</v>
      </c>
      <c r="E2883" s="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267"/>
        <v>0</v>
      </c>
      <c r="P2883" s="3">
        <f t="shared" ref="P2883:P2946" si="270">IFERROR(E2883/L2883,0)</f>
        <v>0</v>
      </c>
      <c r="Q2883" s="28">
        <f t="shared" si="268"/>
        <v>41916.389305555553</v>
      </c>
      <c r="R2883" s="28">
        <f t="shared" ref="R2883:R2946" si="271">(I2883/86400)+25569+(-5/24)</f>
        <v>41976.430972222217</v>
      </c>
      <c r="S2883" t="str">
        <f t="shared" si="269"/>
        <v>theater</v>
      </c>
      <c r="T2883" t="str">
        <f t="shared" ref="T2883:T2946" si="272">RIGHT(N2883,LEN(N2883)-FIND("/",N2883))</f>
        <v>plays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 s="3">
        <v>750</v>
      </c>
      <c r="E2884" s="3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ref="O2884:O2947" si="273">E2884/D2884</f>
        <v>0.33600000000000002</v>
      </c>
      <c r="P2884" s="3">
        <f t="shared" si="270"/>
        <v>63</v>
      </c>
      <c r="Q2884" s="28">
        <f t="shared" ref="Q2884:Q2947" si="274">(((J2884/60)/60)/24)+DATE(1970,1,1)+(-5/24)</f>
        <v>42461.387939814813</v>
      </c>
      <c r="R2884" s="28">
        <f t="shared" si="271"/>
        <v>42491.387939814813</v>
      </c>
      <c r="S2884" t="str">
        <f t="shared" ref="S2884:S2947" si="275">LEFT(N:N,FIND("/",N2884)-1)</f>
        <v>theater</v>
      </c>
      <c r="T2884" t="str">
        <f t="shared" si="272"/>
        <v>plays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 s="3">
        <v>10000</v>
      </c>
      <c r="E2885" s="3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3"/>
        <v>0.1908</v>
      </c>
      <c r="P2885" s="3">
        <f t="shared" si="270"/>
        <v>381.6</v>
      </c>
      <c r="Q2885" s="28">
        <f t="shared" si="274"/>
        <v>42370.694872685184</v>
      </c>
      <c r="R2885" s="28">
        <f t="shared" si="271"/>
        <v>42405.999305555553</v>
      </c>
      <c r="S2885" t="str">
        <f t="shared" si="275"/>
        <v>theater</v>
      </c>
      <c r="T2885" t="str">
        <f t="shared" si="272"/>
        <v>plays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 s="3">
        <v>45000</v>
      </c>
      <c r="E2886" s="3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3"/>
        <v>4.1111111111111114E-3</v>
      </c>
      <c r="P2886" s="3">
        <f t="shared" si="270"/>
        <v>46.25</v>
      </c>
      <c r="Q2886" s="28">
        <f t="shared" si="274"/>
        <v>41948.518923611111</v>
      </c>
      <c r="R2886" s="28">
        <f t="shared" si="271"/>
        <v>41978.518923611111</v>
      </c>
      <c r="S2886" t="str">
        <f t="shared" si="275"/>
        <v>theater</v>
      </c>
      <c r="T2886" t="str">
        <f t="shared" si="272"/>
        <v>plays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 s="3">
        <v>400</v>
      </c>
      <c r="E2887" s="3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3"/>
        <v>0.32500000000000001</v>
      </c>
      <c r="P2887" s="3">
        <f t="shared" si="270"/>
        <v>26</v>
      </c>
      <c r="Q2887" s="28">
        <f t="shared" si="274"/>
        <v>42046.868067129624</v>
      </c>
      <c r="R2887" s="28">
        <f t="shared" si="271"/>
        <v>42076.82640046296</v>
      </c>
      <c r="S2887" t="str">
        <f t="shared" si="275"/>
        <v>theater</v>
      </c>
      <c r="T2887" t="str">
        <f t="shared" si="272"/>
        <v>plays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 s="3">
        <v>200</v>
      </c>
      <c r="E2888" s="3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3"/>
        <v>0.05</v>
      </c>
      <c r="P2888" s="3">
        <f t="shared" si="270"/>
        <v>10</v>
      </c>
      <c r="Q2888" s="28">
        <f t="shared" si="274"/>
        <v>42261.424583333333</v>
      </c>
      <c r="R2888" s="28">
        <f t="shared" si="271"/>
        <v>42265.957638888889</v>
      </c>
      <c r="S2888" t="str">
        <f t="shared" si="275"/>
        <v>theater</v>
      </c>
      <c r="T2888" t="str">
        <f t="shared" si="272"/>
        <v>plays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 s="3">
        <v>3000</v>
      </c>
      <c r="E2889" s="3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3"/>
        <v>1.6666666666666668E-3</v>
      </c>
      <c r="P2889" s="3">
        <f t="shared" si="270"/>
        <v>5</v>
      </c>
      <c r="Q2889" s="28">
        <f t="shared" si="274"/>
        <v>41985.219027777777</v>
      </c>
      <c r="R2889" s="28">
        <f t="shared" si="271"/>
        <v>42015.219027777777</v>
      </c>
      <c r="S2889" t="str">
        <f t="shared" si="275"/>
        <v>theater</v>
      </c>
      <c r="T2889" t="str">
        <f t="shared" si="272"/>
        <v>plays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 s="3">
        <v>30000</v>
      </c>
      <c r="E2890" s="3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3"/>
        <v>0</v>
      </c>
      <c r="P2890" s="3">
        <f t="shared" si="270"/>
        <v>0</v>
      </c>
      <c r="Q2890" s="28">
        <f t="shared" si="274"/>
        <v>41922.326851851853</v>
      </c>
      <c r="R2890" s="28">
        <f t="shared" si="271"/>
        <v>41929.999305555553</v>
      </c>
      <c r="S2890" t="str">
        <f t="shared" si="275"/>
        <v>theater</v>
      </c>
      <c r="T2890" t="str">
        <f t="shared" si="272"/>
        <v>plays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 s="3">
        <v>3000</v>
      </c>
      <c r="E2891" s="3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3"/>
        <v>0.38066666666666665</v>
      </c>
      <c r="P2891" s="3">
        <f t="shared" si="270"/>
        <v>81.571428571428569</v>
      </c>
      <c r="Q2891" s="28">
        <f t="shared" si="274"/>
        <v>41850.654918981476</v>
      </c>
      <c r="R2891" s="28">
        <f t="shared" si="271"/>
        <v>41880.654918981476</v>
      </c>
      <c r="S2891" t="str">
        <f t="shared" si="275"/>
        <v>theater</v>
      </c>
      <c r="T2891" t="str">
        <f t="shared" si="272"/>
        <v>plays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 s="3">
        <v>2000</v>
      </c>
      <c r="E2892" s="3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3"/>
        <v>1.0500000000000001E-2</v>
      </c>
      <c r="P2892" s="3">
        <f t="shared" si="270"/>
        <v>7</v>
      </c>
      <c r="Q2892" s="28">
        <f t="shared" si="274"/>
        <v>41831.534629629627</v>
      </c>
      <c r="R2892" s="28">
        <f t="shared" si="271"/>
        <v>41859.916666666664</v>
      </c>
      <c r="S2892" t="str">
        <f t="shared" si="275"/>
        <v>theater</v>
      </c>
      <c r="T2892" t="str">
        <f t="shared" si="272"/>
        <v>plays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 s="3">
        <v>10000</v>
      </c>
      <c r="E2893" s="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3"/>
        <v>2.7300000000000001E-2</v>
      </c>
      <c r="P2893" s="3">
        <f t="shared" si="270"/>
        <v>27.3</v>
      </c>
      <c r="Q2893" s="28">
        <f t="shared" si="274"/>
        <v>42415.675092592595</v>
      </c>
      <c r="R2893" s="28">
        <f t="shared" si="271"/>
        <v>42475.633425925924</v>
      </c>
      <c r="S2893" t="str">
        <f t="shared" si="275"/>
        <v>theater</v>
      </c>
      <c r="T2893" t="str">
        <f t="shared" si="272"/>
        <v>plays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 s="3">
        <v>5500</v>
      </c>
      <c r="E2894" s="3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3"/>
        <v>9.0909090909090912E-2</v>
      </c>
      <c r="P2894" s="3">
        <f t="shared" si="270"/>
        <v>29.411764705882351</v>
      </c>
      <c r="Q2894" s="28">
        <f t="shared" si="274"/>
        <v>41869.505833333329</v>
      </c>
      <c r="R2894" s="28">
        <f t="shared" si="271"/>
        <v>41876.666666666664</v>
      </c>
      <c r="S2894" t="str">
        <f t="shared" si="275"/>
        <v>theater</v>
      </c>
      <c r="T2894" t="str">
        <f t="shared" si="272"/>
        <v>plays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 s="3">
        <v>5000</v>
      </c>
      <c r="E2895" s="3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3"/>
        <v>5.0000000000000001E-3</v>
      </c>
      <c r="P2895" s="3">
        <f t="shared" si="270"/>
        <v>12.5</v>
      </c>
      <c r="Q2895" s="28">
        <f t="shared" si="274"/>
        <v>41953.564756944441</v>
      </c>
      <c r="R2895" s="28">
        <f t="shared" si="271"/>
        <v>42012.874999999993</v>
      </c>
      <c r="S2895" t="str">
        <f t="shared" si="275"/>
        <v>theater</v>
      </c>
      <c r="T2895" t="str">
        <f t="shared" si="272"/>
        <v>plays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 s="3">
        <v>50000</v>
      </c>
      <c r="E2896" s="3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3"/>
        <v>0</v>
      </c>
      <c r="P2896" s="3">
        <f t="shared" si="270"/>
        <v>0</v>
      </c>
      <c r="Q2896" s="28">
        <f t="shared" si="274"/>
        <v>42037.777951388889</v>
      </c>
      <c r="R2896" s="28">
        <f t="shared" si="271"/>
        <v>42097.736284722218</v>
      </c>
      <c r="S2896" t="str">
        <f t="shared" si="275"/>
        <v>theater</v>
      </c>
      <c r="T2896" t="str">
        <f t="shared" si="272"/>
        <v>plays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 s="3">
        <v>500</v>
      </c>
      <c r="E2897" s="3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3"/>
        <v>4.5999999999999999E-2</v>
      </c>
      <c r="P2897" s="3">
        <f t="shared" si="270"/>
        <v>5.75</v>
      </c>
      <c r="Q2897" s="28">
        <f t="shared" si="274"/>
        <v>41811.347129629627</v>
      </c>
      <c r="R2897" s="28">
        <f t="shared" si="271"/>
        <v>41812.666666666664</v>
      </c>
      <c r="S2897" t="str">
        <f t="shared" si="275"/>
        <v>theater</v>
      </c>
      <c r="T2897" t="str">
        <f t="shared" si="272"/>
        <v>plays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 s="3">
        <v>3000</v>
      </c>
      <c r="E2898" s="3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3"/>
        <v>0.20833333333333334</v>
      </c>
      <c r="P2898" s="3">
        <f t="shared" si="270"/>
        <v>52.083333333333336</v>
      </c>
      <c r="Q2898" s="28">
        <f t="shared" si="274"/>
        <v>42701.700474537036</v>
      </c>
      <c r="R2898" s="28">
        <f t="shared" si="271"/>
        <v>42716.041666666664</v>
      </c>
      <c r="S2898" t="str">
        <f t="shared" si="275"/>
        <v>theater</v>
      </c>
      <c r="T2898" t="str">
        <f t="shared" si="272"/>
        <v>plays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 s="3">
        <v>12000</v>
      </c>
      <c r="E2899" s="3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3"/>
        <v>4.583333333333333E-2</v>
      </c>
      <c r="P2899" s="3">
        <f t="shared" si="270"/>
        <v>183.33333333333334</v>
      </c>
      <c r="Q2899" s="28">
        <f t="shared" si="274"/>
        <v>42258.438171296293</v>
      </c>
      <c r="R2899" s="28">
        <f t="shared" si="271"/>
        <v>42288.436863425923</v>
      </c>
      <c r="S2899" t="str">
        <f t="shared" si="275"/>
        <v>theater</v>
      </c>
      <c r="T2899" t="str">
        <f t="shared" si="272"/>
        <v>plays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 s="3">
        <v>7500</v>
      </c>
      <c r="E2900" s="3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3"/>
        <v>4.2133333333333335E-2</v>
      </c>
      <c r="P2900" s="3">
        <f t="shared" si="270"/>
        <v>26.333333333333332</v>
      </c>
      <c r="Q2900" s="28">
        <f t="shared" si="274"/>
        <v>42278.456631944442</v>
      </c>
      <c r="R2900" s="28">
        <f t="shared" si="271"/>
        <v>42308.456631944442</v>
      </c>
      <c r="S2900" t="str">
        <f t="shared" si="275"/>
        <v>theater</v>
      </c>
      <c r="T2900" t="str">
        <f t="shared" si="272"/>
        <v>plays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 s="3">
        <v>10000</v>
      </c>
      <c r="E2901" s="3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3"/>
        <v>0</v>
      </c>
      <c r="P2901" s="3">
        <f t="shared" si="270"/>
        <v>0</v>
      </c>
      <c r="Q2901" s="28">
        <f t="shared" si="274"/>
        <v>42514.869884259257</v>
      </c>
      <c r="R2901" s="28">
        <f t="shared" si="271"/>
        <v>42574.869884259257</v>
      </c>
      <c r="S2901" t="str">
        <f t="shared" si="275"/>
        <v>theater</v>
      </c>
      <c r="T2901" t="str">
        <f t="shared" si="272"/>
        <v>plays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 s="3">
        <v>5500</v>
      </c>
      <c r="E2902" s="3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3"/>
        <v>0.61909090909090914</v>
      </c>
      <c r="P2902" s="3">
        <f t="shared" si="270"/>
        <v>486.42857142857144</v>
      </c>
      <c r="Q2902" s="28">
        <f t="shared" si="274"/>
        <v>41830.025833333333</v>
      </c>
      <c r="R2902" s="28">
        <f t="shared" si="271"/>
        <v>41860.025833333333</v>
      </c>
      <c r="S2902" t="str">
        <f t="shared" si="275"/>
        <v>theater</v>
      </c>
      <c r="T2902" t="str">
        <f t="shared" si="272"/>
        <v>plays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 s="3">
        <v>750</v>
      </c>
      <c r="E2903" s="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3"/>
        <v>8.0000000000000002E-3</v>
      </c>
      <c r="P2903" s="3">
        <f t="shared" si="270"/>
        <v>3</v>
      </c>
      <c r="Q2903" s="28">
        <f t="shared" si="274"/>
        <v>41982.696053240739</v>
      </c>
      <c r="R2903" s="28">
        <f t="shared" si="271"/>
        <v>42042.696053240739</v>
      </c>
      <c r="S2903" t="str">
        <f t="shared" si="275"/>
        <v>theater</v>
      </c>
      <c r="T2903" t="str">
        <f t="shared" si="272"/>
        <v>plays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 s="3">
        <v>150000</v>
      </c>
      <c r="E2904" s="3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3"/>
        <v>1.6666666666666666E-4</v>
      </c>
      <c r="P2904" s="3">
        <f t="shared" si="270"/>
        <v>25</v>
      </c>
      <c r="Q2904" s="28">
        <f t="shared" si="274"/>
        <v>42210.231435185182</v>
      </c>
      <c r="R2904" s="28">
        <f t="shared" si="271"/>
        <v>42240.231435185182</v>
      </c>
      <c r="S2904" t="str">
        <f t="shared" si="275"/>
        <v>theater</v>
      </c>
      <c r="T2904" t="str">
        <f t="shared" si="272"/>
        <v>plays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 s="3">
        <v>5000</v>
      </c>
      <c r="E2905" s="3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3"/>
        <v>7.7999999999999996E-3</v>
      </c>
      <c r="P2905" s="3">
        <f t="shared" si="270"/>
        <v>9.75</v>
      </c>
      <c r="Q2905" s="28">
        <f t="shared" si="274"/>
        <v>42195.95854166666</v>
      </c>
      <c r="R2905" s="28">
        <f t="shared" si="271"/>
        <v>42255.95854166666</v>
      </c>
      <c r="S2905" t="str">
        <f t="shared" si="275"/>
        <v>theater</v>
      </c>
      <c r="T2905" t="str">
        <f t="shared" si="272"/>
        <v>plays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 s="3">
        <v>1500</v>
      </c>
      <c r="E2906" s="3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3"/>
        <v>0.05</v>
      </c>
      <c r="P2906" s="3">
        <f t="shared" si="270"/>
        <v>18.75</v>
      </c>
      <c r="Q2906" s="28">
        <f t="shared" si="274"/>
        <v>41940.759618055556</v>
      </c>
      <c r="R2906" s="28">
        <f t="shared" si="271"/>
        <v>41952.291666666664</v>
      </c>
      <c r="S2906" t="str">
        <f t="shared" si="275"/>
        <v>theater</v>
      </c>
      <c r="T2906" t="str">
        <f t="shared" si="272"/>
        <v>plays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 s="3">
        <v>3500</v>
      </c>
      <c r="E2907" s="3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3"/>
        <v>0.17771428571428571</v>
      </c>
      <c r="P2907" s="3">
        <f t="shared" si="270"/>
        <v>36.588235294117645</v>
      </c>
      <c r="Q2907" s="28">
        <f t="shared" si="274"/>
        <v>42605.848530092589</v>
      </c>
      <c r="R2907" s="28">
        <f t="shared" si="271"/>
        <v>42619.848530092589</v>
      </c>
      <c r="S2907" t="str">
        <f t="shared" si="275"/>
        <v>theater</v>
      </c>
      <c r="T2907" t="str">
        <f t="shared" si="272"/>
        <v>plays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 s="3">
        <v>6000</v>
      </c>
      <c r="E2908" s="3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3"/>
        <v>9.4166666666666662E-2</v>
      </c>
      <c r="P2908" s="3">
        <f t="shared" si="270"/>
        <v>80.714285714285708</v>
      </c>
      <c r="Q2908" s="28">
        <f t="shared" si="274"/>
        <v>42199.440578703703</v>
      </c>
      <c r="R2908" s="28">
        <f t="shared" si="271"/>
        <v>42216.833333333336</v>
      </c>
      <c r="S2908" t="str">
        <f t="shared" si="275"/>
        <v>theater</v>
      </c>
      <c r="T2908" t="str">
        <f t="shared" si="272"/>
        <v>plays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 s="3">
        <v>2500</v>
      </c>
      <c r="E2909" s="3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3"/>
        <v>8.0000000000000004E-4</v>
      </c>
      <c r="P2909" s="3">
        <f t="shared" si="270"/>
        <v>1</v>
      </c>
      <c r="Q2909" s="28">
        <f t="shared" si="274"/>
        <v>42444.669409722213</v>
      </c>
      <c r="R2909" s="28">
        <f t="shared" si="271"/>
        <v>42504.669409722221</v>
      </c>
      <c r="S2909" t="str">
        <f t="shared" si="275"/>
        <v>theater</v>
      </c>
      <c r="T2909" t="str">
        <f t="shared" si="272"/>
        <v>plays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 s="3">
        <v>9600</v>
      </c>
      <c r="E2910" s="3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3"/>
        <v>2.75E-2</v>
      </c>
      <c r="P2910" s="3">
        <f t="shared" si="270"/>
        <v>52.8</v>
      </c>
      <c r="Q2910" s="28">
        <f t="shared" si="274"/>
        <v>42499.523368055547</v>
      </c>
      <c r="R2910" s="28">
        <f t="shared" si="271"/>
        <v>42529.523368055554</v>
      </c>
      <c r="S2910" t="str">
        <f t="shared" si="275"/>
        <v>theater</v>
      </c>
      <c r="T2910" t="str">
        <f t="shared" si="272"/>
        <v>plays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 s="3">
        <v>180000</v>
      </c>
      <c r="E2911" s="3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3"/>
        <v>1.1111111111111112E-4</v>
      </c>
      <c r="P2911" s="3">
        <f t="shared" si="270"/>
        <v>20</v>
      </c>
      <c r="Q2911" s="28">
        <f t="shared" si="274"/>
        <v>41929.057881944442</v>
      </c>
      <c r="R2911" s="28">
        <f t="shared" si="271"/>
        <v>41968.615277777775</v>
      </c>
      <c r="S2911" t="str">
        <f t="shared" si="275"/>
        <v>theater</v>
      </c>
      <c r="T2911" t="str">
        <f t="shared" si="272"/>
        <v>plays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 s="3">
        <v>30000</v>
      </c>
      <c r="E2912" s="3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3"/>
        <v>3.3333333333333335E-5</v>
      </c>
      <c r="P2912" s="3">
        <f t="shared" si="270"/>
        <v>1</v>
      </c>
      <c r="Q2912" s="28">
        <f t="shared" si="274"/>
        <v>42107.632951388885</v>
      </c>
      <c r="R2912" s="28">
        <f t="shared" si="271"/>
        <v>42167.632951388885</v>
      </c>
      <c r="S2912" t="str">
        <f t="shared" si="275"/>
        <v>theater</v>
      </c>
      <c r="T2912" t="str">
        <f t="shared" si="272"/>
        <v>plays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 s="3">
        <v>1800</v>
      </c>
      <c r="E2913" s="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3"/>
        <v>0.36499999999999999</v>
      </c>
      <c r="P2913" s="3">
        <f t="shared" si="270"/>
        <v>46.928571428571431</v>
      </c>
      <c r="Q2913" s="28">
        <f t="shared" si="274"/>
        <v>42142.560486111113</v>
      </c>
      <c r="R2913" s="28">
        <f t="shared" si="271"/>
        <v>42182.560486111113</v>
      </c>
      <c r="S2913" t="str">
        <f t="shared" si="275"/>
        <v>theater</v>
      </c>
      <c r="T2913" t="str">
        <f t="shared" si="272"/>
        <v>plays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 s="3">
        <v>14440</v>
      </c>
      <c r="E2914" s="3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3"/>
        <v>0.14058171745152354</v>
      </c>
      <c r="P2914" s="3">
        <f t="shared" si="270"/>
        <v>78.07692307692308</v>
      </c>
      <c r="Q2914" s="28">
        <f t="shared" si="274"/>
        <v>42353.923310185179</v>
      </c>
      <c r="R2914" s="28">
        <f t="shared" si="271"/>
        <v>42383.923310185179</v>
      </c>
      <c r="S2914" t="str">
        <f t="shared" si="275"/>
        <v>theater</v>
      </c>
      <c r="T2914" t="str">
        <f t="shared" si="272"/>
        <v>plays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 s="3">
        <v>10000</v>
      </c>
      <c r="E2915" s="3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3"/>
        <v>2.0000000000000001E-4</v>
      </c>
      <c r="P2915" s="3">
        <f t="shared" si="270"/>
        <v>1</v>
      </c>
      <c r="Q2915" s="28">
        <f t="shared" si="274"/>
        <v>41828.714571759258</v>
      </c>
      <c r="R2915" s="28">
        <f t="shared" si="271"/>
        <v>41888.714571759258</v>
      </c>
      <c r="S2915" t="str">
        <f t="shared" si="275"/>
        <v>theater</v>
      </c>
      <c r="T2915" t="str">
        <f t="shared" si="272"/>
        <v>plays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 s="3">
        <v>25000</v>
      </c>
      <c r="E2916" s="3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3"/>
        <v>4.0000000000000003E-5</v>
      </c>
      <c r="P2916" s="3">
        <f t="shared" si="270"/>
        <v>1</v>
      </c>
      <c r="Q2916" s="28">
        <f t="shared" si="274"/>
        <v>42017.699004629627</v>
      </c>
      <c r="R2916" s="28">
        <f t="shared" si="271"/>
        <v>42077.657337962963</v>
      </c>
      <c r="S2916" t="str">
        <f t="shared" si="275"/>
        <v>theater</v>
      </c>
      <c r="T2916" t="str">
        <f t="shared" si="272"/>
        <v>plays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 s="3">
        <v>1000</v>
      </c>
      <c r="E2917" s="3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3"/>
        <v>0.61099999999999999</v>
      </c>
      <c r="P2917" s="3">
        <f t="shared" si="270"/>
        <v>203.66666666666666</v>
      </c>
      <c r="Q2917" s="28">
        <f t="shared" si="274"/>
        <v>42415.189699074072</v>
      </c>
      <c r="R2917" s="28">
        <f t="shared" si="271"/>
        <v>42445.1480324074</v>
      </c>
      <c r="S2917" t="str">
        <f t="shared" si="275"/>
        <v>theater</v>
      </c>
      <c r="T2917" t="str">
        <f t="shared" si="272"/>
        <v>plays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 s="3">
        <v>1850</v>
      </c>
      <c r="E2918" s="3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3"/>
        <v>7.8378378378378383E-2</v>
      </c>
      <c r="P2918" s="3">
        <f t="shared" si="270"/>
        <v>20.714285714285715</v>
      </c>
      <c r="Q2918" s="28">
        <f t="shared" si="274"/>
        <v>41755.268391203703</v>
      </c>
      <c r="R2918" s="28">
        <f t="shared" si="271"/>
        <v>41778.268391203703</v>
      </c>
      <c r="S2918" t="str">
        <f t="shared" si="275"/>
        <v>theater</v>
      </c>
      <c r="T2918" t="str">
        <f t="shared" si="272"/>
        <v>plays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 s="3">
        <v>2000</v>
      </c>
      <c r="E2919" s="3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3"/>
        <v>0.2185</v>
      </c>
      <c r="P2919" s="3">
        <f t="shared" si="270"/>
        <v>48.555555555555557</v>
      </c>
      <c r="Q2919" s="28">
        <f t="shared" si="274"/>
        <v>42245.026006944441</v>
      </c>
      <c r="R2919" s="28">
        <f t="shared" si="271"/>
        <v>42263.026006944441</v>
      </c>
      <c r="S2919" t="str">
        <f t="shared" si="275"/>
        <v>theater</v>
      </c>
      <c r="T2919" t="str">
        <f t="shared" si="272"/>
        <v>plays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 s="3">
        <v>5000</v>
      </c>
      <c r="E2920" s="3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3"/>
        <v>0.27239999999999998</v>
      </c>
      <c r="P2920" s="3">
        <f t="shared" si="270"/>
        <v>68.099999999999994</v>
      </c>
      <c r="Q2920" s="28">
        <f t="shared" si="274"/>
        <v>42278.421377314815</v>
      </c>
      <c r="R2920" s="28">
        <f t="shared" si="271"/>
        <v>42306.421377314815</v>
      </c>
      <c r="S2920" t="str">
        <f t="shared" si="275"/>
        <v>theater</v>
      </c>
      <c r="T2920" t="str">
        <f t="shared" si="272"/>
        <v>plays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 s="3">
        <v>600</v>
      </c>
      <c r="E2921" s="3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3"/>
        <v>8.5000000000000006E-2</v>
      </c>
      <c r="P2921" s="3">
        <f t="shared" si="270"/>
        <v>8.5</v>
      </c>
      <c r="Q2921" s="28">
        <f t="shared" si="274"/>
        <v>41826.411215277774</v>
      </c>
      <c r="R2921" s="28">
        <f t="shared" si="271"/>
        <v>41856.411215277774</v>
      </c>
      <c r="S2921" t="str">
        <f t="shared" si="275"/>
        <v>theater</v>
      </c>
      <c r="T2921" t="str">
        <f t="shared" si="272"/>
        <v>plays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 s="3">
        <v>2500</v>
      </c>
      <c r="E2922" s="3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3"/>
        <v>0.26840000000000003</v>
      </c>
      <c r="P2922" s="3">
        <f t="shared" si="270"/>
        <v>51.615384615384613</v>
      </c>
      <c r="Q2922" s="28">
        <f t="shared" si="274"/>
        <v>42058.584143518521</v>
      </c>
      <c r="R2922" s="28">
        <f t="shared" si="271"/>
        <v>42088.54247685185</v>
      </c>
      <c r="S2922" t="str">
        <f t="shared" si="275"/>
        <v>theater</v>
      </c>
      <c r="T2922" t="str">
        <f t="shared" si="272"/>
        <v>plays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 s="3">
        <v>100</v>
      </c>
      <c r="E2923" s="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3"/>
        <v>1.29</v>
      </c>
      <c r="P2923" s="3">
        <f t="shared" si="270"/>
        <v>43</v>
      </c>
      <c r="Q2923" s="28">
        <f t="shared" si="274"/>
        <v>41877.678287037037</v>
      </c>
      <c r="R2923" s="28">
        <f t="shared" si="271"/>
        <v>41907.678287037037</v>
      </c>
      <c r="S2923" t="str">
        <f t="shared" si="275"/>
        <v>theater</v>
      </c>
      <c r="T2923" t="str">
        <f t="shared" si="272"/>
        <v>musical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 s="3">
        <v>500</v>
      </c>
      <c r="E2924" s="3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3"/>
        <v>1</v>
      </c>
      <c r="P2924" s="3">
        <f t="shared" si="270"/>
        <v>83.333333333333329</v>
      </c>
      <c r="Q2924" s="28">
        <f t="shared" si="274"/>
        <v>42097.665821759256</v>
      </c>
      <c r="R2924" s="28">
        <f t="shared" si="271"/>
        <v>42142.665821759256</v>
      </c>
      <c r="S2924" t="str">
        <f t="shared" si="275"/>
        <v>theater</v>
      </c>
      <c r="T2924" t="str">
        <f t="shared" si="272"/>
        <v>musical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 s="3">
        <v>300</v>
      </c>
      <c r="E2925" s="3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3"/>
        <v>1</v>
      </c>
      <c r="P2925" s="3">
        <f t="shared" si="270"/>
        <v>30</v>
      </c>
      <c r="Q2925" s="28">
        <f t="shared" si="274"/>
        <v>42012.944201388884</v>
      </c>
      <c r="R2925" s="28">
        <f t="shared" si="271"/>
        <v>42027.916666666664</v>
      </c>
      <c r="S2925" t="str">
        <f t="shared" si="275"/>
        <v>theater</v>
      </c>
      <c r="T2925" t="str">
        <f t="shared" si="272"/>
        <v>musical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 s="3">
        <v>25000</v>
      </c>
      <c r="E2926" s="3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3"/>
        <v>1.032</v>
      </c>
      <c r="P2926" s="3">
        <f t="shared" si="270"/>
        <v>175.51020408163265</v>
      </c>
      <c r="Q2926" s="28">
        <f t="shared" si="274"/>
        <v>42103.348495370366</v>
      </c>
      <c r="R2926" s="28">
        <f t="shared" si="271"/>
        <v>42132.957638888889</v>
      </c>
      <c r="S2926" t="str">
        <f t="shared" si="275"/>
        <v>theater</v>
      </c>
      <c r="T2926" t="str">
        <f t="shared" si="272"/>
        <v>musical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 s="3">
        <v>45000</v>
      </c>
      <c r="E2927" s="3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3"/>
        <v>1.0244597777777777</v>
      </c>
      <c r="P2927" s="3">
        <f t="shared" si="270"/>
        <v>231.66175879396985</v>
      </c>
      <c r="Q2927" s="28">
        <f t="shared" si="274"/>
        <v>41863.375787037032</v>
      </c>
      <c r="R2927" s="28">
        <f t="shared" si="271"/>
        <v>41893.375787037039</v>
      </c>
      <c r="S2927" t="str">
        <f t="shared" si="275"/>
        <v>theater</v>
      </c>
      <c r="T2927" t="str">
        <f t="shared" si="272"/>
        <v>musical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 s="3">
        <v>3000</v>
      </c>
      <c r="E2928" s="3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3"/>
        <v>1.25</v>
      </c>
      <c r="P2928" s="3">
        <f t="shared" si="270"/>
        <v>75</v>
      </c>
      <c r="Q2928" s="28">
        <f t="shared" si="274"/>
        <v>42044.557627314811</v>
      </c>
      <c r="R2928" s="28">
        <f t="shared" si="271"/>
        <v>42058.557627314811</v>
      </c>
      <c r="S2928" t="str">
        <f t="shared" si="275"/>
        <v>theater</v>
      </c>
      <c r="T2928" t="str">
        <f t="shared" si="272"/>
        <v>musical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 s="3">
        <v>1800</v>
      </c>
      <c r="E2929" s="3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3"/>
        <v>1.3083333333333333</v>
      </c>
      <c r="P2929" s="3">
        <f t="shared" si="270"/>
        <v>112.14285714285714</v>
      </c>
      <c r="Q2929" s="28">
        <f t="shared" si="274"/>
        <v>41806.460983796293</v>
      </c>
      <c r="R2929" s="28">
        <f t="shared" si="271"/>
        <v>41835</v>
      </c>
      <c r="S2929" t="str">
        <f t="shared" si="275"/>
        <v>theater</v>
      </c>
      <c r="T2929" t="str">
        <f t="shared" si="272"/>
        <v>musical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 s="3">
        <v>1000</v>
      </c>
      <c r="E2930" s="3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3"/>
        <v>1</v>
      </c>
      <c r="P2930" s="3">
        <f t="shared" si="270"/>
        <v>41.666666666666664</v>
      </c>
      <c r="Q2930" s="28">
        <f t="shared" si="274"/>
        <v>42403.789884259262</v>
      </c>
      <c r="R2930" s="28">
        <f t="shared" si="271"/>
        <v>42433.789884259262</v>
      </c>
      <c r="S2930" t="str">
        <f t="shared" si="275"/>
        <v>theater</v>
      </c>
      <c r="T2930" t="str">
        <f t="shared" si="272"/>
        <v>musical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 s="3">
        <v>8000</v>
      </c>
      <c r="E2931" s="3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3"/>
        <v>1.02069375</v>
      </c>
      <c r="P2931" s="3">
        <f t="shared" si="270"/>
        <v>255.17343750000001</v>
      </c>
      <c r="Q2931" s="28">
        <f t="shared" si="274"/>
        <v>41754.355995370366</v>
      </c>
      <c r="R2931" s="28">
        <f t="shared" si="271"/>
        <v>41784.355995370366</v>
      </c>
      <c r="S2931" t="str">
        <f t="shared" si="275"/>
        <v>theater</v>
      </c>
      <c r="T2931" t="str">
        <f t="shared" si="272"/>
        <v>musical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 s="3">
        <v>10000</v>
      </c>
      <c r="E2932" s="3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3"/>
        <v>1.0092000000000001</v>
      </c>
      <c r="P2932" s="3">
        <f t="shared" si="270"/>
        <v>162.7741935483871</v>
      </c>
      <c r="Q2932" s="28">
        <f t="shared" si="274"/>
        <v>42101.375740740739</v>
      </c>
      <c r="R2932" s="28">
        <f t="shared" si="271"/>
        <v>42131.375740740739</v>
      </c>
      <c r="S2932" t="str">
        <f t="shared" si="275"/>
        <v>theater</v>
      </c>
      <c r="T2932" t="str">
        <f t="shared" si="272"/>
        <v>musical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 s="3">
        <v>750</v>
      </c>
      <c r="E2933" s="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3"/>
        <v>1.06</v>
      </c>
      <c r="P2933" s="3">
        <f t="shared" si="270"/>
        <v>88.333333333333329</v>
      </c>
      <c r="Q2933" s="28">
        <f t="shared" si="274"/>
        <v>41872.082905092589</v>
      </c>
      <c r="R2933" s="28">
        <f t="shared" si="271"/>
        <v>41897.047222222223</v>
      </c>
      <c r="S2933" t="str">
        <f t="shared" si="275"/>
        <v>theater</v>
      </c>
      <c r="T2933" t="str">
        <f t="shared" si="272"/>
        <v>musical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 s="3">
        <v>3100</v>
      </c>
      <c r="E2934" s="3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3"/>
        <v>1.0509677419354839</v>
      </c>
      <c r="P2934" s="3">
        <f t="shared" si="270"/>
        <v>85.736842105263165</v>
      </c>
      <c r="Q2934" s="28">
        <f t="shared" si="274"/>
        <v>42024.956446759257</v>
      </c>
      <c r="R2934" s="28">
        <f t="shared" si="271"/>
        <v>42056.249999999993</v>
      </c>
      <c r="S2934" t="str">
        <f t="shared" si="275"/>
        <v>theater</v>
      </c>
      <c r="T2934" t="str">
        <f t="shared" si="272"/>
        <v>musical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 s="3">
        <v>2500</v>
      </c>
      <c r="E2935" s="3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3"/>
        <v>1.0276000000000001</v>
      </c>
      <c r="P2935" s="3">
        <f t="shared" si="270"/>
        <v>47.574074074074076</v>
      </c>
      <c r="Q2935" s="28">
        <f t="shared" si="274"/>
        <v>42495.748298611106</v>
      </c>
      <c r="R2935" s="28">
        <f t="shared" si="271"/>
        <v>42525.748298611106</v>
      </c>
      <c r="S2935" t="str">
        <f t="shared" si="275"/>
        <v>theater</v>
      </c>
      <c r="T2935" t="str">
        <f t="shared" si="272"/>
        <v>musical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 s="3">
        <v>2500</v>
      </c>
      <c r="E2936" s="3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3"/>
        <v>1.08</v>
      </c>
      <c r="P2936" s="3">
        <f t="shared" si="270"/>
        <v>72.972972972972968</v>
      </c>
      <c r="Q2936" s="28">
        <f t="shared" si="274"/>
        <v>41775.427824074075</v>
      </c>
      <c r="R2936" s="28">
        <f t="shared" si="271"/>
        <v>41805.427824074075</v>
      </c>
      <c r="S2936" t="str">
        <f t="shared" si="275"/>
        <v>theater</v>
      </c>
      <c r="T2936" t="str">
        <f t="shared" si="272"/>
        <v>musical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 s="3">
        <v>3500</v>
      </c>
      <c r="E2937" s="3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3"/>
        <v>1.0088571428571429</v>
      </c>
      <c r="P2937" s="3">
        <f t="shared" si="270"/>
        <v>90.538461538461533</v>
      </c>
      <c r="Q2937" s="28">
        <f t="shared" si="274"/>
        <v>42553.375092592592</v>
      </c>
      <c r="R2937" s="28">
        <f t="shared" si="271"/>
        <v>42611.499999999993</v>
      </c>
      <c r="S2937" t="str">
        <f t="shared" si="275"/>
        <v>theater</v>
      </c>
      <c r="T2937" t="str">
        <f t="shared" si="272"/>
        <v>musical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 s="3">
        <v>1000</v>
      </c>
      <c r="E2938" s="3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3"/>
        <v>1.28</v>
      </c>
      <c r="P2938" s="3">
        <f t="shared" si="270"/>
        <v>37.647058823529413</v>
      </c>
      <c r="Q2938" s="28">
        <f t="shared" si="274"/>
        <v>41912.442395833328</v>
      </c>
      <c r="R2938" s="28">
        <f t="shared" si="271"/>
        <v>41924.999305555553</v>
      </c>
      <c r="S2938" t="str">
        <f t="shared" si="275"/>
        <v>theater</v>
      </c>
      <c r="T2938" t="str">
        <f t="shared" si="272"/>
        <v>musical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 s="3">
        <v>1500</v>
      </c>
      <c r="E2939" s="3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3"/>
        <v>1.3333333333333333</v>
      </c>
      <c r="P2939" s="3">
        <f t="shared" si="270"/>
        <v>36.363636363636367</v>
      </c>
      <c r="Q2939" s="28">
        <f t="shared" si="274"/>
        <v>41803.248993055553</v>
      </c>
      <c r="R2939" s="28">
        <f t="shared" si="271"/>
        <v>41833.248993055553</v>
      </c>
      <c r="S2939" t="str">
        <f t="shared" si="275"/>
        <v>theater</v>
      </c>
      <c r="T2939" t="str">
        <f t="shared" si="272"/>
        <v>musical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 s="3">
        <v>4000</v>
      </c>
      <c r="E2940" s="3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3"/>
        <v>1.0137499999999999</v>
      </c>
      <c r="P2940" s="3">
        <f t="shared" si="270"/>
        <v>126.71875</v>
      </c>
      <c r="Q2940" s="28">
        <f t="shared" si="274"/>
        <v>42004.495532407404</v>
      </c>
      <c r="R2940" s="28">
        <f t="shared" si="271"/>
        <v>42034.495532407404</v>
      </c>
      <c r="S2940" t="str">
        <f t="shared" si="275"/>
        <v>theater</v>
      </c>
      <c r="T2940" t="str">
        <f t="shared" si="272"/>
        <v>musical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 s="3">
        <v>8000</v>
      </c>
      <c r="E2941" s="3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3"/>
        <v>1.0287500000000001</v>
      </c>
      <c r="P2941" s="3">
        <f t="shared" si="270"/>
        <v>329.2</v>
      </c>
      <c r="Q2941" s="28">
        <f t="shared" si="274"/>
        <v>41845.60083333333</v>
      </c>
      <c r="R2941" s="28">
        <f t="shared" si="271"/>
        <v>41878.833333333328</v>
      </c>
      <c r="S2941" t="str">
        <f t="shared" si="275"/>
        <v>theater</v>
      </c>
      <c r="T2941" t="str">
        <f t="shared" si="272"/>
        <v>musical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 s="3">
        <v>2500</v>
      </c>
      <c r="E2942" s="3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3"/>
        <v>1.0724</v>
      </c>
      <c r="P2942" s="3">
        <f t="shared" si="270"/>
        <v>81.242424242424249</v>
      </c>
      <c r="Q2942" s="28">
        <f t="shared" si="274"/>
        <v>41982.565023148149</v>
      </c>
      <c r="R2942" s="28">
        <f t="shared" si="271"/>
        <v>42022.565023148149</v>
      </c>
      <c r="S2942" t="str">
        <f t="shared" si="275"/>
        <v>theater</v>
      </c>
      <c r="T2942" t="str">
        <f t="shared" si="272"/>
        <v>musical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 s="3">
        <v>25000</v>
      </c>
      <c r="E2943" s="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3"/>
        <v>4.0000000000000003E-5</v>
      </c>
      <c r="P2943" s="3">
        <f t="shared" si="270"/>
        <v>1</v>
      </c>
      <c r="Q2943" s="28">
        <f t="shared" si="274"/>
        <v>42034.751793981479</v>
      </c>
      <c r="R2943" s="28">
        <f t="shared" si="271"/>
        <v>42064.751793981479</v>
      </c>
      <c r="S2943" t="str">
        <f t="shared" si="275"/>
        <v>theater</v>
      </c>
      <c r="T2943" t="str">
        <f t="shared" si="272"/>
        <v>spaces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 s="3">
        <v>200000</v>
      </c>
      <c r="E2944" s="3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3"/>
        <v>0.20424999999999999</v>
      </c>
      <c r="P2944" s="3">
        <f t="shared" si="270"/>
        <v>202.22772277227722</v>
      </c>
      <c r="Q2944" s="28">
        <f t="shared" si="274"/>
        <v>42334.595590277771</v>
      </c>
      <c r="R2944" s="28">
        <f t="shared" si="271"/>
        <v>42354.637499999997</v>
      </c>
      <c r="S2944" t="str">
        <f t="shared" si="275"/>
        <v>theater</v>
      </c>
      <c r="T2944" t="str">
        <f t="shared" si="272"/>
        <v>spaces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 s="3">
        <v>3000</v>
      </c>
      <c r="E2945" s="3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3"/>
        <v>0</v>
      </c>
      <c r="P2945" s="3">
        <f t="shared" si="270"/>
        <v>0</v>
      </c>
      <c r="Q2945" s="28">
        <f t="shared" si="274"/>
        <v>42076.921064814807</v>
      </c>
      <c r="R2945" s="28">
        <f t="shared" si="271"/>
        <v>42106.921064814807</v>
      </c>
      <c r="S2945" t="str">
        <f t="shared" si="275"/>
        <v>theater</v>
      </c>
      <c r="T2945" t="str">
        <f t="shared" si="272"/>
        <v>spaces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 s="3">
        <v>10000</v>
      </c>
      <c r="E2946" s="3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3"/>
        <v>0.01</v>
      </c>
      <c r="P2946" s="3">
        <f t="shared" si="270"/>
        <v>100</v>
      </c>
      <c r="Q2946" s="28">
        <f t="shared" si="274"/>
        <v>42132.705995370365</v>
      </c>
      <c r="R2946" s="28">
        <f t="shared" si="271"/>
        <v>42162.705995370365</v>
      </c>
      <c r="S2946" t="str">
        <f t="shared" si="275"/>
        <v>theater</v>
      </c>
      <c r="T2946" t="str">
        <f t="shared" si="272"/>
        <v>spaces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 s="3">
        <v>50000</v>
      </c>
      <c r="E2947" s="3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273"/>
        <v>0</v>
      </c>
      <c r="P2947" s="3">
        <f t="shared" ref="P2947:P3010" si="276">IFERROR(E2947/L2947,0)</f>
        <v>0</v>
      </c>
      <c r="Q2947" s="28">
        <f t="shared" si="274"/>
        <v>42117.931250000001</v>
      </c>
      <c r="R2947" s="28">
        <f t="shared" ref="R2947:R3010" si="277">(I2947/86400)+25569+(-5/24)</f>
        <v>42147.931250000001</v>
      </c>
      <c r="S2947" t="str">
        <f t="shared" si="275"/>
        <v>theater</v>
      </c>
      <c r="T2947" t="str">
        <f t="shared" ref="T2947:T3010" si="278">RIGHT(N2947,LEN(N2947)-FIND("/",N2947))</f>
        <v>spaces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 s="3">
        <v>2000</v>
      </c>
      <c r="E2948" s="3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ref="O2948:O3011" si="279">E2948/D2948</f>
        <v>1E-3</v>
      </c>
      <c r="P2948" s="3">
        <f t="shared" si="276"/>
        <v>1</v>
      </c>
      <c r="Q2948" s="28">
        <f t="shared" ref="Q2948:Q3011" si="280">(((J2948/60)/60)/24)+DATE(1970,1,1)+(-5/24)</f>
        <v>42567.322824074072</v>
      </c>
      <c r="R2948" s="28">
        <f t="shared" si="277"/>
        <v>42597.322824074072</v>
      </c>
      <c r="S2948" t="str">
        <f t="shared" ref="S2948:S3011" si="281">LEFT(N:N,FIND("/",N2948)-1)</f>
        <v>theater</v>
      </c>
      <c r="T2948" t="str">
        <f t="shared" si="278"/>
        <v>spaces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 s="3">
        <v>25000</v>
      </c>
      <c r="E2949" s="3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9"/>
        <v>4.2880000000000001E-2</v>
      </c>
      <c r="P2949" s="3">
        <f t="shared" si="276"/>
        <v>82.461538461538467</v>
      </c>
      <c r="Q2949" s="28">
        <f t="shared" si="280"/>
        <v>42649.353784722225</v>
      </c>
      <c r="R2949" s="28">
        <f t="shared" si="277"/>
        <v>42698.507638888885</v>
      </c>
      <c r="S2949" t="str">
        <f t="shared" si="281"/>
        <v>theater</v>
      </c>
      <c r="T2949" t="str">
        <f t="shared" si="278"/>
        <v>spaces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 s="3">
        <v>500000</v>
      </c>
      <c r="E2950" s="3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9"/>
        <v>4.8000000000000001E-5</v>
      </c>
      <c r="P2950" s="3">
        <f t="shared" si="276"/>
        <v>2.6666666666666665</v>
      </c>
      <c r="Q2950" s="28">
        <f t="shared" si="280"/>
        <v>42097.440891203696</v>
      </c>
      <c r="R2950" s="28">
        <f t="shared" si="277"/>
        <v>42157.440891203696</v>
      </c>
      <c r="S2950" t="str">
        <f t="shared" si="281"/>
        <v>theater</v>
      </c>
      <c r="T2950" t="str">
        <f t="shared" si="278"/>
        <v>spaces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 s="3">
        <v>1000</v>
      </c>
      <c r="E2951" s="3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9"/>
        <v>2.5000000000000001E-2</v>
      </c>
      <c r="P2951" s="3">
        <f t="shared" si="276"/>
        <v>12.5</v>
      </c>
      <c r="Q2951" s="28">
        <f t="shared" si="280"/>
        <v>42297.61478009259</v>
      </c>
      <c r="R2951" s="28">
        <f t="shared" si="277"/>
        <v>42327.656446759262</v>
      </c>
      <c r="S2951" t="str">
        <f t="shared" si="281"/>
        <v>theater</v>
      </c>
      <c r="T2951" t="str">
        <f t="shared" si="278"/>
        <v>spaces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 s="3">
        <v>5000000</v>
      </c>
      <c r="E2952" s="3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9"/>
        <v>0</v>
      </c>
      <c r="P2952" s="3">
        <f t="shared" si="276"/>
        <v>0</v>
      </c>
      <c r="Q2952" s="28">
        <f t="shared" si="280"/>
        <v>42362.156851851854</v>
      </c>
      <c r="R2952" s="28">
        <f t="shared" si="277"/>
        <v>42392.156851851854</v>
      </c>
      <c r="S2952" t="str">
        <f t="shared" si="281"/>
        <v>theater</v>
      </c>
      <c r="T2952" t="str">
        <f t="shared" si="278"/>
        <v>spaces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 s="3">
        <v>50000</v>
      </c>
      <c r="E2953" s="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9"/>
        <v>2.1919999999999999E-2</v>
      </c>
      <c r="P2953" s="3">
        <f t="shared" si="276"/>
        <v>18.896551724137932</v>
      </c>
      <c r="Q2953" s="28">
        <f t="shared" si="280"/>
        <v>41872.594594907401</v>
      </c>
      <c r="R2953" s="28">
        <f t="shared" si="277"/>
        <v>41917.594594907401</v>
      </c>
      <c r="S2953" t="str">
        <f t="shared" si="281"/>
        <v>theater</v>
      </c>
      <c r="T2953" t="str">
        <f t="shared" si="278"/>
        <v>spaces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 s="3">
        <v>20000</v>
      </c>
      <c r="E2954" s="3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9"/>
        <v>8.0250000000000002E-2</v>
      </c>
      <c r="P2954" s="3">
        <f t="shared" si="276"/>
        <v>200.625</v>
      </c>
      <c r="Q2954" s="28">
        <f t="shared" si="280"/>
        <v>42628.481932870367</v>
      </c>
      <c r="R2954" s="28">
        <f t="shared" si="277"/>
        <v>42659.958333333336</v>
      </c>
      <c r="S2954" t="str">
        <f t="shared" si="281"/>
        <v>theater</v>
      </c>
      <c r="T2954" t="str">
        <f t="shared" si="278"/>
        <v>spaces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 s="3">
        <v>400000</v>
      </c>
      <c r="E2955" s="3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9"/>
        <v>1.5125E-3</v>
      </c>
      <c r="P2955" s="3">
        <f t="shared" si="276"/>
        <v>201.66666666666666</v>
      </c>
      <c r="Q2955" s="28">
        <f t="shared" si="280"/>
        <v>42255.583576388883</v>
      </c>
      <c r="R2955" s="28">
        <f t="shared" si="277"/>
        <v>42285.583576388883</v>
      </c>
      <c r="S2955" t="str">
        <f t="shared" si="281"/>
        <v>theater</v>
      </c>
      <c r="T2955" t="str">
        <f t="shared" si="278"/>
        <v>spaces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 s="3">
        <v>15000</v>
      </c>
      <c r="E2956" s="3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9"/>
        <v>0</v>
      </c>
      <c r="P2956" s="3">
        <f t="shared" si="276"/>
        <v>0</v>
      </c>
      <c r="Q2956" s="28">
        <f t="shared" si="280"/>
        <v>42790.375034722216</v>
      </c>
      <c r="R2956" s="28">
        <f t="shared" si="277"/>
        <v>42810.333368055552</v>
      </c>
      <c r="S2956" t="str">
        <f t="shared" si="281"/>
        <v>theater</v>
      </c>
      <c r="T2956" t="str">
        <f t="shared" si="278"/>
        <v>spaces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 s="3">
        <v>1200</v>
      </c>
      <c r="E2957" s="3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9"/>
        <v>0.59583333333333333</v>
      </c>
      <c r="P2957" s="3">
        <f t="shared" si="276"/>
        <v>65</v>
      </c>
      <c r="Q2957" s="28">
        <f t="shared" si="280"/>
        <v>42141.532974537033</v>
      </c>
      <c r="R2957" s="28">
        <f t="shared" si="277"/>
        <v>42171.532974537033</v>
      </c>
      <c r="S2957" t="str">
        <f t="shared" si="281"/>
        <v>theater</v>
      </c>
      <c r="T2957" t="str">
        <f t="shared" si="278"/>
        <v>spaces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 s="3">
        <v>7900</v>
      </c>
      <c r="E2958" s="3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9"/>
        <v>0.16734177215189874</v>
      </c>
      <c r="P2958" s="3">
        <f t="shared" si="276"/>
        <v>66.099999999999994</v>
      </c>
      <c r="Q2958" s="28">
        <f t="shared" si="280"/>
        <v>42464.750578703701</v>
      </c>
      <c r="R2958" s="28">
        <f t="shared" si="277"/>
        <v>42494.750578703701</v>
      </c>
      <c r="S2958" t="str">
        <f t="shared" si="281"/>
        <v>theater</v>
      </c>
      <c r="T2958" t="str">
        <f t="shared" si="278"/>
        <v>spaces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 s="3">
        <v>15000</v>
      </c>
      <c r="E2959" s="3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9"/>
        <v>1.8666666666666668E-2</v>
      </c>
      <c r="P2959" s="3">
        <f t="shared" si="276"/>
        <v>93.333333333333329</v>
      </c>
      <c r="Q2959" s="28">
        <f t="shared" si="280"/>
        <v>42030.80291666666</v>
      </c>
      <c r="R2959" s="28">
        <f t="shared" si="277"/>
        <v>42090.761249999996</v>
      </c>
      <c r="S2959" t="str">
        <f t="shared" si="281"/>
        <v>theater</v>
      </c>
      <c r="T2959" t="str">
        <f t="shared" si="278"/>
        <v>spaces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 s="3">
        <v>80000</v>
      </c>
      <c r="E2960" s="3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9"/>
        <v>0</v>
      </c>
      <c r="P2960" s="3">
        <f t="shared" si="276"/>
        <v>0</v>
      </c>
      <c r="Q2960" s="28">
        <f t="shared" si="280"/>
        <v>42438.570798611108</v>
      </c>
      <c r="R2960" s="28">
        <f t="shared" si="277"/>
        <v>42498.529131944444</v>
      </c>
      <c r="S2960" t="str">
        <f t="shared" si="281"/>
        <v>theater</v>
      </c>
      <c r="T2960" t="str">
        <f t="shared" si="278"/>
        <v>spaces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 s="3">
        <v>10000</v>
      </c>
      <c r="E2961" s="3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9"/>
        <v>0</v>
      </c>
      <c r="P2961" s="3">
        <f t="shared" si="276"/>
        <v>0</v>
      </c>
      <c r="Q2961" s="28">
        <f t="shared" si="280"/>
        <v>42497.800057870372</v>
      </c>
      <c r="R2961" s="28">
        <f t="shared" si="277"/>
        <v>42527.800057870372</v>
      </c>
      <c r="S2961" t="str">
        <f t="shared" si="281"/>
        <v>theater</v>
      </c>
      <c r="T2961" t="str">
        <f t="shared" si="278"/>
        <v>spaces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 s="3">
        <v>30000000</v>
      </c>
      <c r="E2962" s="3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9"/>
        <v>0</v>
      </c>
      <c r="P2962" s="3">
        <f t="shared" si="276"/>
        <v>0</v>
      </c>
      <c r="Q2962" s="28">
        <f t="shared" si="280"/>
        <v>41863.54887731481</v>
      </c>
      <c r="R2962" s="28">
        <f t="shared" si="277"/>
        <v>41893.54887731481</v>
      </c>
      <c r="S2962" t="str">
        <f t="shared" si="281"/>
        <v>theater</v>
      </c>
      <c r="T2962" t="str">
        <f t="shared" si="278"/>
        <v>spaces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 s="3">
        <v>5000</v>
      </c>
      <c r="E2963" s="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9"/>
        <v>1.0962000000000001</v>
      </c>
      <c r="P2963" s="3">
        <f t="shared" si="276"/>
        <v>50.75</v>
      </c>
      <c r="Q2963" s="28">
        <f t="shared" si="280"/>
        <v>42061.004155092589</v>
      </c>
      <c r="R2963" s="28">
        <f t="shared" si="277"/>
        <v>42088.958333333336</v>
      </c>
      <c r="S2963" t="str">
        <f t="shared" si="281"/>
        <v>theater</v>
      </c>
      <c r="T2963" t="str">
        <f t="shared" si="278"/>
        <v>plays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 s="3">
        <v>1000</v>
      </c>
      <c r="E2964" s="3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9"/>
        <v>1.218</v>
      </c>
      <c r="P2964" s="3">
        <f t="shared" si="276"/>
        <v>60.9</v>
      </c>
      <c r="Q2964" s="28">
        <f t="shared" si="280"/>
        <v>42036.035949074074</v>
      </c>
      <c r="R2964" s="28">
        <f t="shared" si="277"/>
        <v>42064.082638888889</v>
      </c>
      <c r="S2964" t="str">
        <f t="shared" si="281"/>
        <v>theater</v>
      </c>
      <c r="T2964" t="str">
        <f t="shared" si="278"/>
        <v>plays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 s="3">
        <v>10000</v>
      </c>
      <c r="E2965" s="3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9"/>
        <v>1.0685</v>
      </c>
      <c r="P2965" s="3">
        <f t="shared" si="276"/>
        <v>109.03061224489795</v>
      </c>
      <c r="Q2965" s="28">
        <f t="shared" si="280"/>
        <v>42157.26185185185</v>
      </c>
      <c r="R2965" s="28">
        <f t="shared" si="277"/>
        <v>42187.26185185185</v>
      </c>
      <c r="S2965" t="str">
        <f t="shared" si="281"/>
        <v>theater</v>
      </c>
      <c r="T2965" t="str">
        <f t="shared" si="278"/>
        <v>plays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 s="3">
        <v>5000</v>
      </c>
      <c r="E2966" s="3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9"/>
        <v>1.0071379999999999</v>
      </c>
      <c r="P2966" s="3">
        <f t="shared" si="276"/>
        <v>25.692295918367346</v>
      </c>
      <c r="Q2966" s="28">
        <f t="shared" si="280"/>
        <v>41827.701608796291</v>
      </c>
      <c r="R2966" s="28">
        <f t="shared" si="277"/>
        <v>41857.688888888886</v>
      </c>
      <c r="S2966" t="str">
        <f t="shared" si="281"/>
        <v>theater</v>
      </c>
      <c r="T2966" t="str">
        <f t="shared" si="278"/>
        <v>plays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 s="3">
        <v>1500</v>
      </c>
      <c r="E2967" s="3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9"/>
        <v>1.0900000000000001</v>
      </c>
      <c r="P2967" s="3">
        <f t="shared" si="276"/>
        <v>41.92307692307692</v>
      </c>
      <c r="Q2967" s="28">
        <f t="shared" si="280"/>
        <v>42162.521215277775</v>
      </c>
      <c r="R2967" s="28">
        <f t="shared" si="277"/>
        <v>42192.521215277775</v>
      </c>
      <c r="S2967" t="str">
        <f t="shared" si="281"/>
        <v>theater</v>
      </c>
      <c r="T2967" t="str">
        <f t="shared" si="278"/>
        <v>plays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 s="3">
        <v>10000</v>
      </c>
      <c r="E2968" s="3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9"/>
        <v>1.1363000000000001</v>
      </c>
      <c r="P2968" s="3">
        <f t="shared" si="276"/>
        <v>88.7734375</v>
      </c>
      <c r="Q2968" s="28">
        <f t="shared" si="280"/>
        <v>42233.530231481483</v>
      </c>
      <c r="R2968" s="28">
        <f t="shared" si="277"/>
        <v>42263.530231481483</v>
      </c>
      <c r="S2968" t="str">
        <f t="shared" si="281"/>
        <v>theater</v>
      </c>
      <c r="T2968" t="str">
        <f t="shared" si="278"/>
        <v>plays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 s="3">
        <v>5000</v>
      </c>
      <c r="E2969" s="3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9"/>
        <v>1.1392</v>
      </c>
      <c r="P2969" s="3">
        <f t="shared" si="276"/>
        <v>80.225352112676063</v>
      </c>
      <c r="Q2969" s="28">
        <f t="shared" si="280"/>
        <v>42041.989490740736</v>
      </c>
      <c r="R2969" s="28">
        <f t="shared" si="277"/>
        <v>42071.947824074072</v>
      </c>
      <c r="S2969" t="str">
        <f t="shared" si="281"/>
        <v>theater</v>
      </c>
      <c r="T2969" t="str">
        <f t="shared" si="278"/>
        <v>plays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 s="3">
        <v>3500</v>
      </c>
      <c r="E2970" s="3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9"/>
        <v>1.06</v>
      </c>
      <c r="P2970" s="3">
        <f t="shared" si="276"/>
        <v>78.936170212765958</v>
      </c>
      <c r="Q2970" s="28">
        <f t="shared" si="280"/>
        <v>42585.315509259257</v>
      </c>
      <c r="R2970" s="28">
        <f t="shared" si="277"/>
        <v>42598.957638888889</v>
      </c>
      <c r="S2970" t="str">
        <f t="shared" si="281"/>
        <v>theater</v>
      </c>
      <c r="T2970" t="str">
        <f t="shared" si="278"/>
        <v>plays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 s="3">
        <v>1000</v>
      </c>
      <c r="E2971" s="3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9"/>
        <v>1.625</v>
      </c>
      <c r="P2971" s="3">
        <f t="shared" si="276"/>
        <v>95.588235294117652</v>
      </c>
      <c r="Q2971" s="28">
        <f t="shared" si="280"/>
        <v>42097.578159722216</v>
      </c>
      <c r="R2971" s="28">
        <f t="shared" si="277"/>
        <v>42127.743750000001</v>
      </c>
      <c r="S2971" t="str">
        <f t="shared" si="281"/>
        <v>theater</v>
      </c>
      <c r="T2971" t="str">
        <f t="shared" si="278"/>
        <v>plays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 s="3">
        <v>6000</v>
      </c>
      <c r="E2972" s="3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9"/>
        <v>1.06</v>
      </c>
      <c r="P2972" s="3">
        <f t="shared" si="276"/>
        <v>69.890109890109883</v>
      </c>
      <c r="Q2972" s="28">
        <f t="shared" si="280"/>
        <v>41808.461238425924</v>
      </c>
      <c r="R2972" s="28">
        <f t="shared" si="277"/>
        <v>41838.461238425924</v>
      </c>
      <c r="S2972" t="str">
        <f t="shared" si="281"/>
        <v>theater</v>
      </c>
      <c r="T2972" t="str">
        <f t="shared" si="278"/>
        <v>plays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 s="3">
        <v>3200</v>
      </c>
      <c r="E2973" s="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9"/>
        <v>1.0015624999999999</v>
      </c>
      <c r="P2973" s="3">
        <f t="shared" si="276"/>
        <v>74.534883720930239</v>
      </c>
      <c r="Q2973" s="28">
        <f t="shared" si="280"/>
        <v>41852.449976851851</v>
      </c>
      <c r="R2973" s="28">
        <f t="shared" si="277"/>
        <v>41882.449976851851</v>
      </c>
      <c r="S2973" t="str">
        <f t="shared" si="281"/>
        <v>theater</v>
      </c>
      <c r="T2973" t="str">
        <f t="shared" si="278"/>
        <v>plays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 s="3">
        <v>2000</v>
      </c>
      <c r="E2974" s="3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9"/>
        <v>1.0535000000000001</v>
      </c>
      <c r="P2974" s="3">
        <f t="shared" si="276"/>
        <v>123.94117647058823</v>
      </c>
      <c r="Q2974" s="28">
        <f t="shared" si="280"/>
        <v>42693.90185185185</v>
      </c>
      <c r="R2974" s="28">
        <f t="shared" si="277"/>
        <v>42708.833333333336</v>
      </c>
      <c r="S2974" t="str">
        <f t="shared" si="281"/>
        <v>theater</v>
      </c>
      <c r="T2974" t="str">
        <f t="shared" si="278"/>
        <v>plays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 s="3">
        <v>5000</v>
      </c>
      <c r="E2975" s="3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9"/>
        <v>1.748</v>
      </c>
      <c r="P2975" s="3">
        <f t="shared" si="276"/>
        <v>264.84848484848487</v>
      </c>
      <c r="Q2975" s="28">
        <f t="shared" si="280"/>
        <v>42341.610046296293</v>
      </c>
      <c r="R2975" s="28">
        <f t="shared" si="277"/>
        <v>42369.958333333336</v>
      </c>
      <c r="S2975" t="str">
        <f t="shared" si="281"/>
        <v>theater</v>
      </c>
      <c r="T2975" t="str">
        <f t="shared" si="278"/>
        <v>plays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 s="3">
        <v>5000</v>
      </c>
      <c r="E2976" s="3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9"/>
        <v>1.02</v>
      </c>
      <c r="P2976" s="3">
        <f t="shared" si="276"/>
        <v>58.620689655172413</v>
      </c>
      <c r="Q2976" s="28">
        <f t="shared" si="280"/>
        <v>41879.852673611109</v>
      </c>
      <c r="R2976" s="28">
        <f t="shared" si="277"/>
        <v>41907.857638888883</v>
      </c>
      <c r="S2976" t="str">
        <f t="shared" si="281"/>
        <v>theater</v>
      </c>
      <c r="T2976" t="str">
        <f t="shared" si="278"/>
        <v>plays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 s="3">
        <v>8000</v>
      </c>
      <c r="E2977" s="3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9"/>
        <v>1.00125</v>
      </c>
      <c r="P2977" s="3">
        <f t="shared" si="276"/>
        <v>70.884955752212392</v>
      </c>
      <c r="Q2977" s="28">
        <f t="shared" si="280"/>
        <v>41941.475532407407</v>
      </c>
      <c r="R2977" s="28">
        <f t="shared" si="277"/>
        <v>41969.916666666664</v>
      </c>
      <c r="S2977" t="str">
        <f t="shared" si="281"/>
        <v>theater</v>
      </c>
      <c r="T2977" t="str">
        <f t="shared" si="278"/>
        <v>plays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 s="3">
        <v>70</v>
      </c>
      <c r="E2978" s="3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9"/>
        <v>1.7142857142857142</v>
      </c>
      <c r="P2978" s="3">
        <f t="shared" si="276"/>
        <v>8.5714285714285712</v>
      </c>
      <c r="Q2978" s="28">
        <f t="shared" si="280"/>
        <v>42425.522337962961</v>
      </c>
      <c r="R2978" s="28">
        <f t="shared" si="277"/>
        <v>42442.291666666664</v>
      </c>
      <c r="S2978" t="str">
        <f t="shared" si="281"/>
        <v>theater</v>
      </c>
      <c r="T2978" t="str">
        <f t="shared" si="278"/>
        <v>plays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 s="3">
        <v>3000</v>
      </c>
      <c r="E2979" s="3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9"/>
        <v>1.1356666666666666</v>
      </c>
      <c r="P2979" s="3">
        <f t="shared" si="276"/>
        <v>113.56666666666666</v>
      </c>
      <c r="Q2979" s="28">
        <f t="shared" si="280"/>
        <v>42026.672847222224</v>
      </c>
      <c r="R2979" s="28">
        <f t="shared" si="277"/>
        <v>42085.884722222218</v>
      </c>
      <c r="S2979" t="str">
        <f t="shared" si="281"/>
        <v>theater</v>
      </c>
      <c r="T2979" t="str">
        <f t="shared" si="278"/>
        <v>plays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 s="3">
        <v>750</v>
      </c>
      <c r="E2980" s="3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9"/>
        <v>1.2946666666666666</v>
      </c>
      <c r="P2980" s="3">
        <f t="shared" si="276"/>
        <v>60.6875</v>
      </c>
      <c r="Q2980" s="28">
        <f t="shared" si="280"/>
        <v>41922.432256944441</v>
      </c>
      <c r="R2980" s="28">
        <f t="shared" si="277"/>
        <v>41932.040972222218</v>
      </c>
      <c r="S2980" t="str">
        <f t="shared" si="281"/>
        <v>theater</v>
      </c>
      <c r="T2980" t="str">
        <f t="shared" si="278"/>
        <v>plays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 s="3">
        <v>5000</v>
      </c>
      <c r="E2981" s="3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9"/>
        <v>1.014</v>
      </c>
      <c r="P2981" s="3">
        <f t="shared" si="276"/>
        <v>110.21739130434783</v>
      </c>
      <c r="Q2981" s="28">
        <f t="shared" si="280"/>
        <v>41993.616006944438</v>
      </c>
      <c r="R2981" s="28">
        <f t="shared" si="277"/>
        <v>42010.041666666664</v>
      </c>
      <c r="S2981" t="str">
        <f t="shared" si="281"/>
        <v>theater</v>
      </c>
      <c r="T2981" t="str">
        <f t="shared" si="278"/>
        <v>plays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 s="3">
        <v>3000</v>
      </c>
      <c r="E2982" s="3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9"/>
        <v>1.0916666666666666</v>
      </c>
      <c r="P2982" s="3">
        <f t="shared" si="276"/>
        <v>136.45833333333334</v>
      </c>
      <c r="Q2982" s="28">
        <f t="shared" si="280"/>
        <v>42219.70752314815</v>
      </c>
      <c r="R2982" s="28">
        <f t="shared" si="277"/>
        <v>42239.874999999993</v>
      </c>
      <c r="S2982" t="str">
        <f t="shared" si="281"/>
        <v>theater</v>
      </c>
      <c r="T2982" t="str">
        <f t="shared" si="278"/>
        <v>plays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 s="3">
        <v>4000</v>
      </c>
      <c r="E2983" s="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9"/>
        <v>1.28925</v>
      </c>
      <c r="P2983" s="3">
        <f t="shared" si="276"/>
        <v>53.164948453608247</v>
      </c>
      <c r="Q2983" s="28">
        <f t="shared" si="280"/>
        <v>42225.351342592585</v>
      </c>
      <c r="R2983" s="28">
        <f t="shared" si="277"/>
        <v>42270.351342592585</v>
      </c>
      <c r="S2983" t="str">
        <f t="shared" si="281"/>
        <v>theater</v>
      </c>
      <c r="T2983" t="str">
        <f t="shared" si="278"/>
        <v>spaces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 s="3">
        <v>5000</v>
      </c>
      <c r="E2984" s="3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9"/>
        <v>1.0206</v>
      </c>
      <c r="P2984" s="3">
        <f t="shared" si="276"/>
        <v>86.491525423728817</v>
      </c>
      <c r="Q2984" s="28">
        <f t="shared" si="280"/>
        <v>42381.478506944441</v>
      </c>
      <c r="R2984" s="28">
        <f t="shared" si="277"/>
        <v>42411.478506944441</v>
      </c>
      <c r="S2984" t="str">
        <f t="shared" si="281"/>
        <v>theater</v>
      </c>
      <c r="T2984" t="str">
        <f t="shared" si="278"/>
        <v>spaces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 s="3">
        <v>116000</v>
      </c>
      <c r="E2985" s="3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9"/>
        <v>1.465395775862069</v>
      </c>
      <c r="P2985" s="3">
        <f t="shared" si="276"/>
        <v>155.23827397260274</v>
      </c>
      <c r="Q2985" s="28">
        <f t="shared" si="280"/>
        <v>41894.424027777779</v>
      </c>
      <c r="R2985" s="28">
        <f t="shared" si="277"/>
        <v>41954.465694444443</v>
      </c>
      <c r="S2985" t="str">
        <f t="shared" si="281"/>
        <v>theater</v>
      </c>
      <c r="T2985" t="str">
        <f t="shared" si="278"/>
        <v>spaces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 s="3">
        <v>25000</v>
      </c>
      <c r="E2986" s="3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9"/>
        <v>1.00352</v>
      </c>
      <c r="P2986" s="3">
        <f t="shared" si="276"/>
        <v>115.08256880733946</v>
      </c>
      <c r="Q2986" s="28">
        <f t="shared" si="280"/>
        <v>42576.070381944439</v>
      </c>
      <c r="R2986" s="28">
        <f t="shared" si="277"/>
        <v>42606.070381944439</v>
      </c>
      <c r="S2986" t="str">
        <f t="shared" si="281"/>
        <v>theater</v>
      </c>
      <c r="T2986" t="str">
        <f t="shared" si="278"/>
        <v>spaces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 s="3">
        <v>10000</v>
      </c>
      <c r="E2987" s="3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9"/>
        <v>1.2164999999999999</v>
      </c>
      <c r="P2987" s="3">
        <f t="shared" si="276"/>
        <v>109.5945945945946</v>
      </c>
      <c r="Q2987" s="28">
        <f t="shared" si="280"/>
        <v>42654.765370370362</v>
      </c>
      <c r="R2987" s="28">
        <f t="shared" si="277"/>
        <v>42673.958333333336</v>
      </c>
      <c r="S2987" t="str">
        <f t="shared" si="281"/>
        <v>theater</v>
      </c>
      <c r="T2987" t="str">
        <f t="shared" si="278"/>
        <v>spaces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 s="3">
        <v>2400</v>
      </c>
      <c r="E2988" s="3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9"/>
        <v>1.0549999999999999</v>
      </c>
      <c r="P2988" s="3">
        <f t="shared" si="276"/>
        <v>45.214285714285715</v>
      </c>
      <c r="Q2988" s="28">
        <f t="shared" si="280"/>
        <v>42431.29173611111</v>
      </c>
      <c r="R2988" s="28">
        <f t="shared" si="277"/>
        <v>42491.250069444439</v>
      </c>
      <c r="S2988" t="str">
        <f t="shared" si="281"/>
        <v>theater</v>
      </c>
      <c r="T2988" t="str">
        <f t="shared" si="278"/>
        <v>spaces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 s="3">
        <v>25000</v>
      </c>
      <c r="E2989" s="3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9"/>
        <v>1.1040080000000001</v>
      </c>
      <c r="P2989" s="3">
        <f t="shared" si="276"/>
        <v>104.15169811320754</v>
      </c>
      <c r="Q2989" s="28">
        <f t="shared" si="280"/>
        <v>42627.098969907405</v>
      </c>
      <c r="R2989" s="28">
        <f t="shared" si="277"/>
        <v>42655.791666666664</v>
      </c>
      <c r="S2989" t="str">
        <f t="shared" si="281"/>
        <v>theater</v>
      </c>
      <c r="T2989" t="str">
        <f t="shared" si="278"/>
        <v>spaces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 s="3">
        <v>1000</v>
      </c>
      <c r="E2990" s="3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9"/>
        <v>1</v>
      </c>
      <c r="P2990" s="3">
        <f t="shared" si="276"/>
        <v>35.714285714285715</v>
      </c>
      <c r="Q2990" s="28">
        <f t="shared" si="280"/>
        <v>42511.153715277782</v>
      </c>
      <c r="R2990" s="28">
        <f t="shared" si="277"/>
        <v>42541.153715277775</v>
      </c>
      <c r="S2990" t="str">
        <f t="shared" si="281"/>
        <v>theater</v>
      </c>
      <c r="T2990" t="str">
        <f t="shared" si="278"/>
        <v>spaces</v>
      </c>
    </row>
    <row r="2991" spans="1:20" x14ac:dyDescent="0.25">
      <c r="A2991">
        <v>2989</v>
      </c>
      <c r="B2991" s="1" t="s">
        <v>2989</v>
      </c>
      <c r="C2991" s="1" t="s">
        <v>7099</v>
      </c>
      <c r="D2991" s="3">
        <v>20000</v>
      </c>
      <c r="E2991" s="3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9"/>
        <v>1.76535</v>
      </c>
      <c r="P2991" s="3">
        <f t="shared" si="276"/>
        <v>96.997252747252745</v>
      </c>
      <c r="Q2991" s="28">
        <f t="shared" si="280"/>
        <v>42336.812060185184</v>
      </c>
      <c r="R2991" s="28">
        <f t="shared" si="277"/>
        <v>42358.999305555553</v>
      </c>
      <c r="S2991" t="str">
        <f t="shared" si="281"/>
        <v>theater</v>
      </c>
      <c r="T2991" t="str">
        <f t="shared" si="278"/>
        <v>spaces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 s="3">
        <v>10000</v>
      </c>
      <c r="E2992" s="3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9"/>
        <v>1</v>
      </c>
      <c r="P2992" s="3">
        <f t="shared" si="276"/>
        <v>370.37037037037038</v>
      </c>
      <c r="Q2992" s="28">
        <f t="shared" si="280"/>
        <v>42341.365972222215</v>
      </c>
      <c r="R2992" s="28">
        <f t="shared" si="277"/>
        <v>42376.365972222215</v>
      </c>
      <c r="S2992" t="str">
        <f t="shared" si="281"/>
        <v>theater</v>
      </c>
      <c r="T2992" t="str">
        <f t="shared" si="278"/>
        <v>spaces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 s="3">
        <v>8500</v>
      </c>
      <c r="E2993" s="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9"/>
        <v>1.0329411764705883</v>
      </c>
      <c r="P2993" s="3">
        <f t="shared" si="276"/>
        <v>94.408602150537632</v>
      </c>
      <c r="Q2993" s="28">
        <f t="shared" si="280"/>
        <v>42740.628819444442</v>
      </c>
      <c r="R2993" s="28">
        <f t="shared" si="277"/>
        <v>42762.628819444442</v>
      </c>
      <c r="S2993" t="str">
        <f t="shared" si="281"/>
        <v>theater</v>
      </c>
      <c r="T2993" t="str">
        <f t="shared" si="278"/>
        <v>spaces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 s="3">
        <v>3000</v>
      </c>
      <c r="E2994" s="3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9"/>
        <v>1.0449999999999999</v>
      </c>
      <c r="P2994" s="3">
        <f t="shared" si="276"/>
        <v>48.984375</v>
      </c>
      <c r="Q2994" s="28">
        <f t="shared" si="280"/>
        <v>42622.559143518512</v>
      </c>
      <c r="R2994" s="28">
        <f t="shared" si="277"/>
        <v>42652.559143518512</v>
      </c>
      <c r="S2994" t="str">
        <f t="shared" si="281"/>
        <v>theater</v>
      </c>
      <c r="T2994" t="str">
        <f t="shared" si="278"/>
        <v>spaces</v>
      </c>
    </row>
    <row r="2995" spans="1:20" x14ac:dyDescent="0.25">
      <c r="A2995">
        <v>2993</v>
      </c>
      <c r="B2995" s="1" t="s">
        <v>2993</v>
      </c>
      <c r="C2995" s="1" t="s">
        <v>7103</v>
      </c>
      <c r="D2995" s="3">
        <v>1000</v>
      </c>
      <c r="E2995" s="3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9"/>
        <v>1.0029999999999999</v>
      </c>
      <c r="P2995" s="3">
        <f t="shared" si="276"/>
        <v>45.590909090909093</v>
      </c>
      <c r="Q2995" s="28">
        <f t="shared" si="280"/>
        <v>42390.63040509259</v>
      </c>
      <c r="R2995" s="28">
        <f t="shared" si="277"/>
        <v>42420.63040509259</v>
      </c>
      <c r="S2995" t="str">
        <f t="shared" si="281"/>
        <v>theater</v>
      </c>
      <c r="T2995" t="str">
        <f t="shared" si="278"/>
        <v>spaces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 s="3">
        <v>300</v>
      </c>
      <c r="E2996" s="3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9"/>
        <v>4.577466666666667</v>
      </c>
      <c r="P2996" s="3">
        <f t="shared" si="276"/>
        <v>23.275254237288134</v>
      </c>
      <c r="Q2996" s="28">
        <f t="shared" si="280"/>
        <v>41885.270509259259</v>
      </c>
      <c r="R2996" s="28">
        <f t="shared" si="277"/>
        <v>41915.270509259259</v>
      </c>
      <c r="S2996" t="str">
        <f t="shared" si="281"/>
        <v>theater</v>
      </c>
      <c r="T2996" t="str">
        <f t="shared" si="278"/>
        <v>spaces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 s="3">
        <v>15000</v>
      </c>
      <c r="E2997" s="3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9"/>
        <v>1.0496000000000001</v>
      </c>
      <c r="P2997" s="3">
        <f t="shared" si="276"/>
        <v>63.2289156626506</v>
      </c>
      <c r="Q2997" s="28">
        <f t="shared" si="280"/>
        <v>42724.456840277773</v>
      </c>
      <c r="R2997" s="28">
        <f t="shared" si="277"/>
        <v>42754.456840277773</v>
      </c>
      <c r="S2997" t="str">
        <f t="shared" si="281"/>
        <v>theater</v>
      </c>
      <c r="T2997" t="str">
        <f t="shared" si="278"/>
        <v>spaces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 s="3">
        <v>35000</v>
      </c>
      <c r="E2998" s="3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9"/>
        <v>1.7194285714285715</v>
      </c>
      <c r="P2998" s="3">
        <f t="shared" si="276"/>
        <v>153.5204081632653</v>
      </c>
      <c r="Q2998" s="28">
        <f t="shared" si="280"/>
        <v>42090.70416666667</v>
      </c>
      <c r="R2998" s="28">
        <f t="shared" si="277"/>
        <v>42150.704166666663</v>
      </c>
      <c r="S2998" t="str">
        <f t="shared" si="281"/>
        <v>theater</v>
      </c>
      <c r="T2998" t="str">
        <f t="shared" si="278"/>
        <v>spaces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 s="3">
        <v>10000</v>
      </c>
      <c r="E2999" s="3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9"/>
        <v>1.0373000000000001</v>
      </c>
      <c r="P2999" s="3">
        <f t="shared" si="276"/>
        <v>90.2</v>
      </c>
      <c r="Q2999" s="28">
        <f t="shared" si="280"/>
        <v>42775.525381944441</v>
      </c>
      <c r="R2999" s="28">
        <f t="shared" si="277"/>
        <v>42792.999305555553</v>
      </c>
      <c r="S2999" t="str">
        <f t="shared" si="281"/>
        <v>theater</v>
      </c>
      <c r="T2999" t="str">
        <f t="shared" si="278"/>
        <v>spaces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 s="3">
        <v>50000</v>
      </c>
      <c r="E3000" s="3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9"/>
        <v>1.0302899999999999</v>
      </c>
      <c r="P3000" s="3">
        <f t="shared" si="276"/>
        <v>118.97113163972287</v>
      </c>
      <c r="Q3000" s="28">
        <f t="shared" si="280"/>
        <v>41777.985289351847</v>
      </c>
      <c r="R3000" s="28">
        <f t="shared" si="277"/>
        <v>41805.975694444445</v>
      </c>
      <c r="S3000" t="str">
        <f t="shared" si="281"/>
        <v>theater</v>
      </c>
      <c r="T3000" t="str">
        <f t="shared" si="278"/>
        <v>spaces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 s="3">
        <v>1350</v>
      </c>
      <c r="E3001" s="3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9"/>
        <v>1.1888888888888889</v>
      </c>
      <c r="P3001" s="3">
        <f t="shared" si="276"/>
        <v>80.25</v>
      </c>
      <c r="Q3001" s="28">
        <f t="shared" si="280"/>
        <v>42780.531944444439</v>
      </c>
      <c r="R3001" s="28">
        <f t="shared" si="277"/>
        <v>42794.874999999993</v>
      </c>
      <c r="S3001" t="str">
        <f t="shared" si="281"/>
        <v>theater</v>
      </c>
      <c r="T3001" t="str">
        <f t="shared" si="278"/>
        <v>spaces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 s="3">
        <v>500</v>
      </c>
      <c r="E3002" s="3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9"/>
        <v>1</v>
      </c>
      <c r="P3002" s="3">
        <f t="shared" si="276"/>
        <v>62.5</v>
      </c>
      <c r="Q3002" s="28">
        <f t="shared" si="280"/>
        <v>42752.61886574074</v>
      </c>
      <c r="R3002" s="28">
        <f t="shared" si="277"/>
        <v>42766.541666666664</v>
      </c>
      <c r="S3002" t="str">
        <f t="shared" si="281"/>
        <v>theater</v>
      </c>
      <c r="T3002" t="str">
        <f t="shared" si="278"/>
        <v>spaces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 s="3">
        <v>7214</v>
      </c>
      <c r="E3003" s="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9"/>
        <v>3.1869988910451896</v>
      </c>
      <c r="P3003" s="3">
        <f t="shared" si="276"/>
        <v>131.37719999999999</v>
      </c>
      <c r="Q3003" s="28">
        <f t="shared" si="280"/>
        <v>42534.687291666669</v>
      </c>
      <c r="R3003" s="28">
        <f t="shared" si="277"/>
        <v>42564.687291666669</v>
      </c>
      <c r="S3003" t="str">
        <f t="shared" si="281"/>
        <v>theater</v>
      </c>
      <c r="T3003" t="str">
        <f t="shared" si="278"/>
        <v>spaces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 s="3">
        <v>7000</v>
      </c>
      <c r="E3004" s="3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9"/>
        <v>1.0850614285714286</v>
      </c>
      <c r="P3004" s="3">
        <f t="shared" si="276"/>
        <v>73.032980769230775</v>
      </c>
      <c r="Q3004" s="28">
        <f t="shared" si="280"/>
        <v>41239.627916666665</v>
      </c>
      <c r="R3004" s="28">
        <f t="shared" si="277"/>
        <v>41269.627916666665</v>
      </c>
      <c r="S3004" t="str">
        <f t="shared" si="281"/>
        <v>theater</v>
      </c>
      <c r="T3004" t="str">
        <f t="shared" si="278"/>
        <v>spaces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 s="3">
        <v>3000</v>
      </c>
      <c r="E3005" s="3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9"/>
        <v>1.0116666666666667</v>
      </c>
      <c r="P3005" s="3">
        <f t="shared" si="276"/>
        <v>178.52941176470588</v>
      </c>
      <c r="Q3005" s="28">
        <f t="shared" si="280"/>
        <v>42398.640925925924</v>
      </c>
      <c r="R3005" s="28">
        <f t="shared" si="277"/>
        <v>42430.040972222218</v>
      </c>
      <c r="S3005" t="str">
        <f t="shared" si="281"/>
        <v>theater</v>
      </c>
      <c r="T3005" t="str">
        <f t="shared" si="278"/>
        <v>spaces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 s="3">
        <v>40000</v>
      </c>
      <c r="E3006" s="3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9"/>
        <v>1.12815</v>
      </c>
      <c r="P3006" s="3">
        <f t="shared" si="276"/>
        <v>162.90974729241879</v>
      </c>
      <c r="Q3006" s="28">
        <f t="shared" si="280"/>
        <v>41928.672731481478</v>
      </c>
      <c r="R3006" s="28">
        <f t="shared" si="277"/>
        <v>41958.714398148142</v>
      </c>
      <c r="S3006" t="str">
        <f t="shared" si="281"/>
        <v>theater</v>
      </c>
      <c r="T3006" t="str">
        <f t="shared" si="278"/>
        <v>spaces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 s="3">
        <v>10600</v>
      </c>
      <c r="E3007" s="3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9"/>
        <v>1.2049622641509434</v>
      </c>
      <c r="P3007" s="3">
        <f t="shared" si="276"/>
        <v>108.24237288135593</v>
      </c>
      <c r="Q3007" s="28">
        <f t="shared" si="280"/>
        <v>41888.466493055552</v>
      </c>
      <c r="R3007" s="28">
        <f t="shared" si="277"/>
        <v>41918.466493055552</v>
      </c>
      <c r="S3007" t="str">
        <f t="shared" si="281"/>
        <v>theater</v>
      </c>
      <c r="T3007" t="str">
        <f t="shared" si="278"/>
        <v>spaces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 s="3">
        <v>8000</v>
      </c>
      <c r="E3008" s="3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9"/>
        <v>1.0774999999999999</v>
      </c>
      <c r="P3008" s="3">
        <f t="shared" si="276"/>
        <v>88.865979381443296</v>
      </c>
      <c r="Q3008" s="28">
        <f t="shared" si="280"/>
        <v>41957.548506944448</v>
      </c>
      <c r="R3008" s="28">
        <f t="shared" si="277"/>
        <v>41987.54850694444</v>
      </c>
      <c r="S3008" t="str">
        <f t="shared" si="281"/>
        <v>theater</v>
      </c>
      <c r="T3008" t="str">
        <f t="shared" si="278"/>
        <v>spaces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 s="3">
        <v>600</v>
      </c>
      <c r="E3009" s="3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9"/>
        <v>1.8</v>
      </c>
      <c r="P3009" s="3">
        <f t="shared" si="276"/>
        <v>54</v>
      </c>
      <c r="Q3009" s="28">
        <f t="shared" si="280"/>
        <v>42098.007905092592</v>
      </c>
      <c r="R3009" s="28">
        <f t="shared" si="277"/>
        <v>42119.007905092592</v>
      </c>
      <c r="S3009" t="str">
        <f t="shared" si="281"/>
        <v>theater</v>
      </c>
      <c r="T3009" t="str">
        <f t="shared" si="278"/>
        <v>spaces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 s="3">
        <v>3000</v>
      </c>
      <c r="E3010" s="3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9"/>
        <v>1.0116666666666667</v>
      </c>
      <c r="P3010" s="3">
        <f t="shared" si="276"/>
        <v>116.73076923076923</v>
      </c>
      <c r="Q3010" s="28">
        <f t="shared" si="280"/>
        <v>42360.003692129627</v>
      </c>
      <c r="R3010" s="28">
        <f t="shared" si="277"/>
        <v>42390.003692129627</v>
      </c>
      <c r="S3010" t="str">
        <f t="shared" si="281"/>
        <v>theater</v>
      </c>
      <c r="T3010" t="str">
        <f t="shared" si="278"/>
        <v>spaces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 s="3">
        <v>25000</v>
      </c>
      <c r="E3011" s="3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279"/>
        <v>1.19756</v>
      </c>
      <c r="P3011" s="3">
        <f t="shared" ref="P3011:P3074" si="282">IFERROR(E3011/L3011,0)</f>
        <v>233.8984375</v>
      </c>
      <c r="Q3011" s="28">
        <f t="shared" si="280"/>
        <v>41939.361574074072</v>
      </c>
      <c r="R3011" s="28">
        <f t="shared" ref="R3011:R3074" si="283">(I3011/86400)+25569+(-5/24)</f>
        <v>41969.403240740743</v>
      </c>
      <c r="S3011" t="str">
        <f t="shared" si="281"/>
        <v>theater</v>
      </c>
      <c r="T3011" t="str">
        <f t="shared" ref="T3011:T3074" si="284">RIGHT(N3011,LEN(N3011)-FIND("/",N3011))</f>
        <v>spaces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 s="3">
        <v>1500</v>
      </c>
      <c r="E3012" s="3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ref="O3012:O3075" si="285">E3012/D3012</f>
        <v>1.58</v>
      </c>
      <c r="P3012" s="3">
        <f t="shared" si="282"/>
        <v>158</v>
      </c>
      <c r="Q3012" s="28">
        <f t="shared" ref="Q3012:Q3075" si="286">(((J3012/60)/60)/24)+DATE(1970,1,1)+(-5/24)</f>
        <v>41996.624062499999</v>
      </c>
      <c r="R3012" s="28">
        <f t="shared" si="283"/>
        <v>42056.624062499999</v>
      </c>
      <c r="S3012" t="str">
        <f t="shared" ref="S3012:S3075" si="287">LEFT(N:N,FIND("/",N3012)-1)</f>
        <v>theater</v>
      </c>
      <c r="T3012" t="str">
        <f t="shared" si="284"/>
        <v>spaces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 s="3">
        <v>300</v>
      </c>
      <c r="E3013" s="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5"/>
        <v>1.2366666666666666</v>
      </c>
      <c r="P3013" s="3">
        <f t="shared" si="282"/>
        <v>14.84</v>
      </c>
      <c r="Q3013" s="28">
        <f t="shared" si="286"/>
        <v>42334.260601851849</v>
      </c>
      <c r="R3013" s="28">
        <f t="shared" si="283"/>
        <v>42361.749305555553</v>
      </c>
      <c r="S3013" t="str">
        <f t="shared" si="287"/>
        <v>theater</v>
      </c>
      <c r="T3013" t="str">
        <f t="shared" si="284"/>
        <v>spaces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 s="3">
        <v>4000</v>
      </c>
      <c r="E3014" s="3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5"/>
        <v>1.1712499999999999</v>
      </c>
      <c r="P3014" s="3">
        <f t="shared" si="282"/>
        <v>85.181818181818187</v>
      </c>
      <c r="Q3014" s="28">
        <f t="shared" si="286"/>
        <v>42024.494560185187</v>
      </c>
      <c r="R3014" s="28">
        <f t="shared" si="283"/>
        <v>42045.494560185187</v>
      </c>
      <c r="S3014" t="str">
        <f t="shared" si="287"/>
        <v>theater</v>
      </c>
      <c r="T3014" t="str">
        <f t="shared" si="284"/>
        <v>spaces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 s="3">
        <v>10000</v>
      </c>
      <c r="E3015" s="3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5"/>
        <v>1.5696000000000001</v>
      </c>
      <c r="P3015" s="3">
        <f t="shared" si="282"/>
        <v>146.69158878504672</v>
      </c>
      <c r="Q3015" s="28">
        <f t="shared" si="286"/>
        <v>42146.627881944441</v>
      </c>
      <c r="R3015" s="28">
        <f t="shared" si="283"/>
        <v>42176.627881944441</v>
      </c>
      <c r="S3015" t="str">
        <f t="shared" si="287"/>
        <v>theater</v>
      </c>
      <c r="T3015" t="str">
        <f t="shared" si="284"/>
        <v>spaces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 s="3">
        <v>25000</v>
      </c>
      <c r="E3016" s="3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5"/>
        <v>1.13104</v>
      </c>
      <c r="P3016" s="3">
        <f t="shared" si="282"/>
        <v>50.764811490125673</v>
      </c>
      <c r="Q3016" s="28">
        <f t="shared" si="286"/>
        <v>41919.915277777778</v>
      </c>
      <c r="R3016" s="28">
        <f t="shared" si="283"/>
        <v>41948</v>
      </c>
      <c r="S3016" t="str">
        <f t="shared" si="287"/>
        <v>theater</v>
      </c>
      <c r="T3016" t="str">
        <f t="shared" si="284"/>
        <v>spaces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 s="3">
        <v>3400</v>
      </c>
      <c r="E3017" s="3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5"/>
        <v>1.0317647058823529</v>
      </c>
      <c r="P3017" s="3">
        <f t="shared" si="282"/>
        <v>87.7</v>
      </c>
      <c r="Q3017" s="28">
        <f t="shared" si="286"/>
        <v>41785.518958333334</v>
      </c>
      <c r="R3017" s="28">
        <f t="shared" si="283"/>
        <v>41800.958333333328</v>
      </c>
      <c r="S3017" t="str">
        <f t="shared" si="287"/>
        <v>theater</v>
      </c>
      <c r="T3017" t="str">
        <f t="shared" si="284"/>
        <v>spaces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 s="3">
        <v>8500</v>
      </c>
      <c r="E3018" s="3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5"/>
        <v>1.0261176470588236</v>
      </c>
      <c r="P3018" s="3">
        <f t="shared" si="282"/>
        <v>242.27777777777777</v>
      </c>
      <c r="Q3018" s="28">
        <f t="shared" si="286"/>
        <v>41778.339722222219</v>
      </c>
      <c r="R3018" s="28">
        <f t="shared" si="283"/>
        <v>41838.339722222219</v>
      </c>
      <c r="S3018" t="str">
        <f t="shared" si="287"/>
        <v>theater</v>
      </c>
      <c r="T3018" t="str">
        <f t="shared" si="284"/>
        <v>spaces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 s="3">
        <v>22000</v>
      </c>
      <c r="E3019" s="3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5"/>
        <v>1.0584090909090909</v>
      </c>
      <c r="P3019" s="3">
        <f t="shared" si="282"/>
        <v>146.44654088050314</v>
      </c>
      <c r="Q3019" s="28">
        <f t="shared" si="286"/>
        <v>41841.641701388886</v>
      </c>
      <c r="R3019" s="28">
        <f t="shared" si="283"/>
        <v>41871.641701388886</v>
      </c>
      <c r="S3019" t="str">
        <f t="shared" si="287"/>
        <v>theater</v>
      </c>
      <c r="T3019" t="str">
        <f t="shared" si="284"/>
        <v>spaces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 s="3">
        <v>4200</v>
      </c>
      <c r="E3020" s="3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5"/>
        <v>1.0071428571428571</v>
      </c>
      <c r="P3020" s="3">
        <f t="shared" si="282"/>
        <v>103.17073170731707</v>
      </c>
      <c r="Q3020" s="28">
        <f t="shared" si="286"/>
        <v>42163.090000000004</v>
      </c>
      <c r="R3020" s="28">
        <f t="shared" si="283"/>
        <v>42205.708333333336</v>
      </c>
      <c r="S3020" t="str">
        <f t="shared" si="287"/>
        <v>theater</v>
      </c>
      <c r="T3020" t="str">
        <f t="shared" si="284"/>
        <v>spaces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 s="3">
        <v>15000</v>
      </c>
      <c r="E3021" s="3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5"/>
        <v>1.2123333333333333</v>
      </c>
      <c r="P3021" s="3">
        <f t="shared" si="282"/>
        <v>80.464601769911511</v>
      </c>
      <c r="Q3021" s="28">
        <f t="shared" si="286"/>
        <v>41758.625231481477</v>
      </c>
      <c r="R3021" s="28">
        <f t="shared" si="283"/>
        <v>41785.916666666664</v>
      </c>
      <c r="S3021" t="str">
        <f t="shared" si="287"/>
        <v>theater</v>
      </c>
      <c r="T3021" t="str">
        <f t="shared" si="284"/>
        <v>spaces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 s="3">
        <v>7000</v>
      </c>
      <c r="E3022" s="3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5"/>
        <v>1.0057142857142858</v>
      </c>
      <c r="P3022" s="3">
        <f t="shared" si="282"/>
        <v>234.66666666666666</v>
      </c>
      <c r="Q3022" s="28">
        <f t="shared" si="286"/>
        <v>42170.638113425921</v>
      </c>
      <c r="R3022" s="28">
        <f t="shared" si="283"/>
        <v>42230.638113425921</v>
      </c>
      <c r="S3022" t="str">
        <f t="shared" si="287"/>
        <v>theater</v>
      </c>
      <c r="T3022" t="str">
        <f t="shared" si="284"/>
        <v>spaces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 s="3">
        <v>4500</v>
      </c>
      <c r="E3023" s="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5"/>
        <v>1.1602222222222223</v>
      </c>
      <c r="P3023" s="3">
        <f t="shared" si="282"/>
        <v>50.689320388349515</v>
      </c>
      <c r="Q3023" s="28">
        <f t="shared" si="286"/>
        <v>42660.410520833328</v>
      </c>
      <c r="R3023" s="28">
        <f t="shared" si="283"/>
        <v>42696.040972222218</v>
      </c>
      <c r="S3023" t="str">
        <f t="shared" si="287"/>
        <v>theater</v>
      </c>
      <c r="T3023" t="str">
        <f t="shared" si="284"/>
        <v>spaces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 s="3">
        <v>10000</v>
      </c>
      <c r="E3024" s="3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5"/>
        <v>1.0087999999999999</v>
      </c>
      <c r="P3024" s="3">
        <f t="shared" si="282"/>
        <v>162.70967741935485</v>
      </c>
      <c r="Q3024" s="28">
        <f t="shared" si="286"/>
        <v>42564.745474537034</v>
      </c>
      <c r="R3024" s="28">
        <f t="shared" si="283"/>
        <v>42609.745474537034</v>
      </c>
      <c r="S3024" t="str">
        <f t="shared" si="287"/>
        <v>theater</v>
      </c>
      <c r="T3024" t="str">
        <f t="shared" si="284"/>
        <v>spaces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 s="3">
        <v>700</v>
      </c>
      <c r="E3025" s="3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5"/>
        <v>1.03</v>
      </c>
      <c r="P3025" s="3">
        <f t="shared" si="282"/>
        <v>120.16666666666667</v>
      </c>
      <c r="Q3025" s="28">
        <f t="shared" si="286"/>
        <v>42121.46743055556</v>
      </c>
      <c r="R3025" s="28">
        <f t="shared" si="283"/>
        <v>42166.467430555553</v>
      </c>
      <c r="S3025" t="str">
        <f t="shared" si="287"/>
        <v>theater</v>
      </c>
      <c r="T3025" t="str">
        <f t="shared" si="284"/>
        <v>spaces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 s="3">
        <v>5000</v>
      </c>
      <c r="E3026" s="3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5"/>
        <v>2.4641999999999999</v>
      </c>
      <c r="P3026" s="3">
        <f t="shared" si="282"/>
        <v>67.697802197802204</v>
      </c>
      <c r="Q3026" s="28">
        <f t="shared" si="286"/>
        <v>41158.785590277774</v>
      </c>
      <c r="R3026" s="28">
        <f t="shared" si="283"/>
        <v>41188.785590277774</v>
      </c>
      <c r="S3026" t="str">
        <f t="shared" si="287"/>
        <v>theater</v>
      </c>
      <c r="T3026" t="str">
        <f t="shared" si="284"/>
        <v>spaces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 s="3">
        <v>2500</v>
      </c>
      <c r="E3027" s="3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5"/>
        <v>3.0219999999999998</v>
      </c>
      <c r="P3027" s="3">
        <f t="shared" si="282"/>
        <v>52.103448275862071</v>
      </c>
      <c r="Q3027" s="28">
        <f t="shared" si="286"/>
        <v>41761.301076388889</v>
      </c>
      <c r="R3027" s="28">
        <f t="shared" si="283"/>
        <v>41789.458333333328</v>
      </c>
      <c r="S3027" t="str">
        <f t="shared" si="287"/>
        <v>theater</v>
      </c>
      <c r="T3027" t="str">
        <f t="shared" si="284"/>
        <v>spaces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 s="3">
        <v>900</v>
      </c>
      <c r="E3028" s="3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5"/>
        <v>1.4333333333333333</v>
      </c>
      <c r="P3028" s="3">
        <f t="shared" si="282"/>
        <v>51.6</v>
      </c>
      <c r="Q3028" s="28">
        <f t="shared" si="286"/>
        <v>42783.251064814809</v>
      </c>
      <c r="R3028" s="28">
        <f t="shared" si="283"/>
        <v>42797.251064814809</v>
      </c>
      <c r="S3028" t="str">
        <f t="shared" si="287"/>
        <v>theater</v>
      </c>
      <c r="T3028" t="str">
        <f t="shared" si="284"/>
        <v>spaces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 s="3">
        <v>40000</v>
      </c>
      <c r="E3029" s="3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5"/>
        <v>1.3144</v>
      </c>
      <c r="P3029" s="3">
        <f t="shared" si="282"/>
        <v>164.3</v>
      </c>
      <c r="Q3029" s="28">
        <f t="shared" si="286"/>
        <v>42053.49596064815</v>
      </c>
      <c r="R3029" s="28">
        <f t="shared" si="283"/>
        <v>42083.454293981478</v>
      </c>
      <c r="S3029" t="str">
        <f t="shared" si="287"/>
        <v>theater</v>
      </c>
      <c r="T3029" t="str">
        <f t="shared" si="284"/>
        <v>spaces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 s="3">
        <v>5000</v>
      </c>
      <c r="E3030" s="3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5"/>
        <v>1.6801999999999999</v>
      </c>
      <c r="P3030" s="3">
        <f t="shared" si="282"/>
        <v>84.858585858585855</v>
      </c>
      <c r="Q3030" s="28">
        <f t="shared" si="286"/>
        <v>42567.055844907409</v>
      </c>
      <c r="R3030" s="28">
        <f t="shared" si="283"/>
        <v>42597.055844907409</v>
      </c>
      <c r="S3030" t="str">
        <f t="shared" si="287"/>
        <v>theater</v>
      </c>
      <c r="T3030" t="str">
        <f t="shared" si="284"/>
        <v>spaces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 s="3">
        <v>30000</v>
      </c>
      <c r="E3031" s="3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5"/>
        <v>1.0967666666666667</v>
      </c>
      <c r="P3031" s="3">
        <f t="shared" si="282"/>
        <v>94.548850574712645</v>
      </c>
      <c r="Q3031" s="28">
        <f t="shared" si="286"/>
        <v>41932.500543981478</v>
      </c>
      <c r="R3031" s="28">
        <f t="shared" si="283"/>
        <v>41960.982638888883</v>
      </c>
      <c r="S3031" t="str">
        <f t="shared" si="287"/>
        <v>theater</v>
      </c>
      <c r="T3031" t="str">
        <f t="shared" si="284"/>
        <v>spaces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 s="3">
        <v>1750</v>
      </c>
      <c r="E3032" s="3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5"/>
        <v>1.0668571428571429</v>
      </c>
      <c r="P3032" s="3">
        <f t="shared" si="282"/>
        <v>45.536585365853661</v>
      </c>
      <c r="Q3032" s="28">
        <f t="shared" si="286"/>
        <v>42233.5390162037</v>
      </c>
      <c r="R3032" s="28">
        <f t="shared" si="283"/>
        <v>42263.5390162037</v>
      </c>
      <c r="S3032" t="str">
        <f t="shared" si="287"/>
        <v>theater</v>
      </c>
      <c r="T3032" t="str">
        <f t="shared" si="284"/>
        <v>spaces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 s="3">
        <v>1500</v>
      </c>
      <c r="E3033" s="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5"/>
        <v>1</v>
      </c>
      <c r="P3033" s="3">
        <f t="shared" si="282"/>
        <v>51.724137931034484</v>
      </c>
      <c r="Q3033" s="28">
        <f t="shared" si="286"/>
        <v>42597.674155092587</v>
      </c>
      <c r="R3033" s="28">
        <f t="shared" si="283"/>
        <v>42657.674155092587</v>
      </c>
      <c r="S3033" t="str">
        <f t="shared" si="287"/>
        <v>theater</v>
      </c>
      <c r="T3033" t="str">
        <f t="shared" si="284"/>
        <v>spaces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 s="3">
        <v>1000</v>
      </c>
      <c r="E3034" s="3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5"/>
        <v>1.272</v>
      </c>
      <c r="P3034" s="3">
        <f t="shared" si="282"/>
        <v>50.88</v>
      </c>
      <c r="Q3034" s="28">
        <f t="shared" si="286"/>
        <v>42227.836331018516</v>
      </c>
      <c r="R3034" s="28">
        <f t="shared" si="283"/>
        <v>42257.836331018516</v>
      </c>
      <c r="S3034" t="str">
        <f t="shared" si="287"/>
        <v>theater</v>
      </c>
      <c r="T3034" t="str">
        <f t="shared" si="284"/>
        <v>spaces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 s="3">
        <v>3000</v>
      </c>
      <c r="E3035" s="3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5"/>
        <v>1.4653333333333334</v>
      </c>
      <c r="P3035" s="3">
        <f t="shared" si="282"/>
        <v>191.13043478260869</v>
      </c>
      <c r="Q3035" s="28">
        <f t="shared" si="286"/>
        <v>42569.901909722219</v>
      </c>
      <c r="R3035" s="28">
        <f t="shared" si="283"/>
        <v>42599.901909722219</v>
      </c>
      <c r="S3035" t="str">
        <f t="shared" si="287"/>
        <v>theater</v>
      </c>
      <c r="T3035" t="str">
        <f t="shared" si="284"/>
        <v>spaces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 s="3">
        <v>100000</v>
      </c>
      <c r="E3036" s="3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5"/>
        <v>1.1253599999999999</v>
      </c>
      <c r="P3036" s="3">
        <f t="shared" si="282"/>
        <v>89.314285714285717</v>
      </c>
      <c r="Q3036" s="28">
        <f t="shared" si="286"/>
        <v>42644.327025462961</v>
      </c>
      <c r="R3036" s="28">
        <f t="shared" si="283"/>
        <v>42674.957638888889</v>
      </c>
      <c r="S3036" t="str">
        <f t="shared" si="287"/>
        <v>theater</v>
      </c>
      <c r="T3036" t="str">
        <f t="shared" si="284"/>
        <v>spaces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 s="3">
        <v>25000</v>
      </c>
      <c r="E3037" s="3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5"/>
        <v>1.0878684000000001</v>
      </c>
      <c r="P3037" s="3">
        <f t="shared" si="282"/>
        <v>88.588631921824103</v>
      </c>
      <c r="Q3037" s="28">
        <f t="shared" si="286"/>
        <v>41368.351956018516</v>
      </c>
      <c r="R3037" s="28">
        <f t="shared" si="283"/>
        <v>41398.351956018516</v>
      </c>
      <c r="S3037" t="str">
        <f t="shared" si="287"/>
        <v>theater</v>
      </c>
      <c r="T3037" t="str">
        <f t="shared" si="284"/>
        <v>spaces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 s="3">
        <v>25000</v>
      </c>
      <c r="E3038" s="3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5"/>
        <v>1.26732</v>
      </c>
      <c r="P3038" s="3">
        <f t="shared" si="282"/>
        <v>96.300911854103347</v>
      </c>
      <c r="Q3038" s="28">
        <f t="shared" si="286"/>
        <v>41466.576898148145</v>
      </c>
      <c r="R3038" s="28">
        <f t="shared" si="283"/>
        <v>41502.290972222218</v>
      </c>
      <c r="S3038" t="str">
        <f t="shared" si="287"/>
        <v>theater</v>
      </c>
      <c r="T3038" t="str">
        <f t="shared" si="284"/>
        <v>spaces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 s="3">
        <v>500</v>
      </c>
      <c r="E3039" s="3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5"/>
        <v>2.1320000000000001</v>
      </c>
      <c r="P3039" s="3">
        <f t="shared" si="282"/>
        <v>33.3125</v>
      </c>
      <c r="Q3039" s="28">
        <f t="shared" si="286"/>
        <v>40378.684872685182</v>
      </c>
      <c r="R3039" s="28">
        <f t="shared" si="283"/>
        <v>40452.999305555553</v>
      </c>
      <c r="S3039" t="str">
        <f t="shared" si="287"/>
        <v>theater</v>
      </c>
      <c r="T3039" t="str">
        <f t="shared" si="284"/>
        <v>spaces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 s="3">
        <v>1000</v>
      </c>
      <c r="E3040" s="3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5"/>
        <v>1.0049999999999999</v>
      </c>
      <c r="P3040" s="3">
        <f t="shared" si="282"/>
        <v>37.222222222222221</v>
      </c>
      <c r="Q3040" s="28">
        <f t="shared" si="286"/>
        <v>42373.043946759259</v>
      </c>
      <c r="R3040" s="28">
        <f t="shared" si="283"/>
        <v>42433.043946759259</v>
      </c>
      <c r="S3040" t="str">
        <f t="shared" si="287"/>
        <v>theater</v>
      </c>
      <c r="T3040" t="str">
        <f t="shared" si="284"/>
        <v>spaces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 s="3">
        <v>20000</v>
      </c>
      <c r="E3041" s="3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5"/>
        <v>1.0871389999999999</v>
      </c>
      <c r="P3041" s="3">
        <f t="shared" si="282"/>
        <v>92.130423728813554</v>
      </c>
      <c r="Q3041" s="28">
        <f t="shared" si="286"/>
        <v>41610.586087962962</v>
      </c>
      <c r="R3041" s="28">
        <f t="shared" si="283"/>
        <v>41637.124305555553</v>
      </c>
      <c r="S3041" t="str">
        <f t="shared" si="287"/>
        <v>theater</v>
      </c>
      <c r="T3041" t="str">
        <f t="shared" si="284"/>
        <v>spaces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 s="3">
        <v>3000</v>
      </c>
      <c r="E3042" s="3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5"/>
        <v>1.075</v>
      </c>
      <c r="P3042" s="3">
        <f t="shared" si="282"/>
        <v>76.785714285714292</v>
      </c>
      <c r="Q3042" s="28">
        <f t="shared" si="286"/>
        <v>42177.583576388883</v>
      </c>
      <c r="R3042" s="28">
        <f t="shared" si="283"/>
        <v>42181.749999999993</v>
      </c>
      <c r="S3042" t="str">
        <f t="shared" si="287"/>
        <v>theater</v>
      </c>
      <c r="T3042" t="str">
        <f t="shared" si="284"/>
        <v>spaces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 s="3">
        <v>8300</v>
      </c>
      <c r="E3043" s="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5"/>
        <v>1.1048192771084338</v>
      </c>
      <c r="P3043" s="3">
        <f t="shared" si="282"/>
        <v>96.526315789473685</v>
      </c>
      <c r="Q3043" s="28">
        <f t="shared" si="286"/>
        <v>42359.660277777781</v>
      </c>
      <c r="R3043" s="28">
        <f t="shared" si="283"/>
        <v>42389.660277777781</v>
      </c>
      <c r="S3043" t="str">
        <f t="shared" si="287"/>
        <v>theater</v>
      </c>
      <c r="T3043" t="str">
        <f t="shared" si="284"/>
        <v>spaces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 s="3">
        <v>1500</v>
      </c>
      <c r="E3044" s="3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5"/>
        <v>1.28</v>
      </c>
      <c r="P3044" s="3">
        <f t="shared" si="282"/>
        <v>51.891891891891895</v>
      </c>
      <c r="Q3044" s="28">
        <f t="shared" si="286"/>
        <v>42253.479710648149</v>
      </c>
      <c r="R3044" s="28">
        <f t="shared" si="283"/>
        <v>42283.479710648149</v>
      </c>
      <c r="S3044" t="str">
        <f t="shared" si="287"/>
        <v>theater</v>
      </c>
      <c r="T3044" t="str">
        <f t="shared" si="284"/>
        <v>spaces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 s="3">
        <v>15000</v>
      </c>
      <c r="E3045" s="3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5"/>
        <v>1.1000666666666667</v>
      </c>
      <c r="P3045" s="3">
        <f t="shared" si="282"/>
        <v>128.9140625</v>
      </c>
      <c r="Q3045" s="28">
        <f t="shared" si="286"/>
        <v>42082.862256944441</v>
      </c>
      <c r="R3045" s="28">
        <f t="shared" si="283"/>
        <v>42109.909722222219</v>
      </c>
      <c r="S3045" t="str">
        <f t="shared" si="287"/>
        <v>theater</v>
      </c>
      <c r="T3045" t="str">
        <f t="shared" si="284"/>
        <v>spaces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 s="3">
        <v>12000</v>
      </c>
      <c r="E3046" s="3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5"/>
        <v>1.0934166666666667</v>
      </c>
      <c r="P3046" s="3">
        <f t="shared" si="282"/>
        <v>84.108974358974365</v>
      </c>
      <c r="Q3046" s="28">
        <f t="shared" si="286"/>
        <v>42387.518495370365</v>
      </c>
      <c r="R3046" s="28">
        <f t="shared" si="283"/>
        <v>42402.518495370365</v>
      </c>
      <c r="S3046" t="str">
        <f t="shared" si="287"/>
        <v>theater</v>
      </c>
      <c r="T3046" t="str">
        <f t="shared" si="284"/>
        <v>spaces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 s="3">
        <v>4000</v>
      </c>
      <c r="E3047" s="3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5"/>
        <v>1.3270650000000002</v>
      </c>
      <c r="P3047" s="3">
        <f t="shared" si="282"/>
        <v>82.941562500000003</v>
      </c>
      <c r="Q3047" s="28">
        <f t="shared" si="286"/>
        <v>41842.947395833333</v>
      </c>
      <c r="R3047" s="28">
        <f t="shared" si="283"/>
        <v>41872.947395833333</v>
      </c>
      <c r="S3047" t="str">
        <f t="shared" si="287"/>
        <v>theater</v>
      </c>
      <c r="T3047" t="str">
        <f t="shared" si="284"/>
        <v>spaces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 s="3">
        <v>7900</v>
      </c>
      <c r="E3048" s="3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5"/>
        <v>1.9084810126582279</v>
      </c>
      <c r="P3048" s="3">
        <f t="shared" si="282"/>
        <v>259.94827586206895</v>
      </c>
      <c r="Q3048" s="28">
        <f t="shared" si="286"/>
        <v>41862.59474537037</v>
      </c>
      <c r="R3048" s="28">
        <f t="shared" si="283"/>
        <v>41891.994444444441</v>
      </c>
      <c r="S3048" t="str">
        <f t="shared" si="287"/>
        <v>theater</v>
      </c>
      <c r="T3048" t="str">
        <f t="shared" si="284"/>
        <v>spaces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 s="3">
        <v>500</v>
      </c>
      <c r="E3049" s="3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5"/>
        <v>1.49</v>
      </c>
      <c r="P3049" s="3">
        <f t="shared" si="282"/>
        <v>37.25</v>
      </c>
      <c r="Q3049" s="28">
        <f t="shared" si="286"/>
        <v>42443.780717592592</v>
      </c>
      <c r="R3049" s="28">
        <f t="shared" si="283"/>
        <v>42487.344444444439</v>
      </c>
      <c r="S3049" t="str">
        <f t="shared" si="287"/>
        <v>theater</v>
      </c>
      <c r="T3049" t="str">
        <f t="shared" si="284"/>
        <v>spaces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 s="3">
        <v>5000</v>
      </c>
      <c r="E3050" s="3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5"/>
        <v>1.6639999999999999</v>
      </c>
      <c r="P3050" s="3">
        <f t="shared" si="282"/>
        <v>177.02127659574469</v>
      </c>
      <c r="Q3050" s="28">
        <f t="shared" si="286"/>
        <v>41975.692847222213</v>
      </c>
      <c r="R3050" s="28">
        <f t="shared" si="283"/>
        <v>42004.681944444441</v>
      </c>
      <c r="S3050" t="str">
        <f t="shared" si="287"/>
        <v>theater</v>
      </c>
      <c r="T3050" t="str">
        <f t="shared" si="284"/>
        <v>spaces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 s="3">
        <v>3750</v>
      </c>
      <c r="E3051" s="3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5"/>
        <v>1.0666666666666667</v>
      </c>
      <c r="P3051" s="3">
        <f t="shared" si="282"/>
        <v>74.074074074074076</v>
      </c>
      <c r="Q3051" s="28">
        <f t="shared" si="286"/>
        <v>42138.806192129625</v>
      </c>
      <c r="R3051" s="28">
        <f t="shared" si="283"/>
        <v>42168.806192129625</v>
      </c>
      <c r="S3051" t="str">
        <f t="shared" si="287"/>
        <v>theater</v>
      </c>
      <c r="T3051" t="str">
        <f t="shared" si="284"/>
        <v>spaces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 s="3">
        <v>600</v>
      </c>
      <c r="E3052" s="3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5"/>
        <v>1.06</v>
      </c>
      <c r="P3052" s="3">
        <f t="shared" si="282"/>
        <v>70.666666666666671</v>
      </c>
      <c r="Q3052" s="28">
        <f t="shared" si="286"/>
        <v>42464.960185185184</v>
      </c>
      <c r="R3052" s="28">
        <f t="shared" si="283"/>
        <v>42494.960185185184</v>
      </c>
      <c r="S3052" t="str">
        <f t="shared" si="287"/>
        <v>theater</v>
      </c>
      <c r="T3052" t="str">
        <f t="shared" si="284"/>
        <v>spaces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 s="3">
        <v>3500</v>
      </c>
      <c r="E3053" s="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5"/>
        <v>0.23628571428571429</v>
      </c>
      <c r="P3053" s="3">
        <f t="shared" si="282"/>
        <v>23.62857142857143</v>
      </c>
      <c r="Q3053" s="28">
        <f t="shared" si="286"/>
        <v>42744.207696759251</v>
      </c>
      <c r="R3053" s="28">
        <f t="shared" si="283"/>
        <v>42774.207696759258</v>
      </c>
      <c r="S3053" t="str">
        <f t="shared" si="287"/>
        <v>theater</v>
      </c>
      <c r="T3053" t="str">
        <f t="shared" si="284"/>
        <v>spaces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 s="3">
        <v>50000</v>
      </c>
      <c r="E3054" s="3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5"/>
        <v>1.5E-3</v>
      </c>
      <c r="P3054" s="3">
        <f t="shared" si="282"/>
        <v>37.5</v>
      </c>
      <c r="Q3054" s="28">
        <f t="shared" si="286"/>
        <v>42122.461736111109</v>
      </c>
      <c r="R3054" s="28">
        <f t="shared" si="283"/>
        <v>42152.457638888889</v>
      </c>
      <c r="S3054" t="str">
        <f t="shared" si="287"/>
        <v>theater</v>
      </c>
      <c r="T3054" t="str">
        <f t="shared" si="284"/>
        <v>spaces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 s="3">
        <v>10000</v>
      </c>
      <c r="E3055" s="3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5"/>
        <v>4.0000000000000001E-3</v>
      </c>
      <c r="P3055" s="3">
        <f t="shared" si="282"/>
        <v>13.333333333333334</v>
      </c>
      <c r="Q3055" s="28">
        <f t="shared" si="286"/>
        <v>41862.553391203699</v>
      </c>
      <c r="R3055" s="28">
        <f t="shared" si="283"/>
        <v>41913.957638888889</v>
      </c>
      <c r="S3055" t="str">
        <f t="shared" si="287"/>
        <v>theater</v>
      </c>
      <c r="T3055" t="str">
        <f t="shared" si="284"/>
        <v>spaces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 s="3">
        <v>300</v>
      </c>
      <c r="E3056" s="3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5"/>
        <v>0</v>
      </c>
      <c r="P3056" s="3">
        <f t="shared" si="282"/>
        <v>0</v>
      </c>
      <c r="Q3056" s="28">
        <f t="shared" si="286"/>
        <v>42027.624467592592</v>
      </c>
      <c r="R3056" s="28">
        <f t="shared" si="283"/>
        <v>42064.836111111108</v>
      </c>
      <c r="S3056" t="str">
        <f t="shared" si="287"/>
        <v>theater</v>
      </c>
      <c r="T3056" t="str">
        <f t="shared" si="284"/>
        <v>spaces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 s="3">
        <v>20000</v>
      </c>
      <c r="E3057" s="3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5"/>
        <v>5.0000000000000002E-5</v>
      </c>
      <c r="P3057" s="3">
        <f t="shared" si="282"/>
        <v>1</v>
      </c>
      <c r="Q3057" s="28">
        <f t="shared" si="286"/>
        <v>41953.749884259254</v>
      </c>
      <c r="R3057" s="28">
        <f t="shared" si="283"/>
        <v>42013.749884259254</v>
      </c>
      <c r="S3057" t="str">
        <f t="shared" si="287"/>
        <v>theater</v>
      </c>
      <c r="T3057" t="str">
        <f t="shared" si="284"/>
        <v>spaces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 s="3">
        <v>25000</v>
      </c>
      <c r="E3058" s="3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5"/>
        <v>0</v>
      </c>
      <c r="P3058" s="3">
        <f t="shared" si="282"/>
        <v>0</v>
      </c>
      <c r="Q3058" s="28">
        <f t="shared" si="286"/>
        <v>41851.428055555552</v>
      </c>
      <c r="R3058" s="28">
        <f t="shared" si="283"/>
        <v>41911.428055555552</v>
      </c>
      <c r="S3058" t="str">
        <f t="shared" si="287"/>
        <v>theater</v>
      </c>
      <c r="T3058" t="str">
        <f t="shared" si="284"/>
        <v>spaces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 s="3">
        <v>50000</v>
      </c>
      <c r="E3059" s="3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5"/>
        <v>0</v>
      </c>
      <c r="P3059" s="3">
        <f t="shared" si="282"/>
        <v>0</v>
      </c>
      <c r="Q3059" s="28">
        <f t="shared" si="286"/>
        <v>42433.442256944443</v>
      </c>
      <c r="R3059" s="28">
        <f t="shared" si="283"/>
        <v>42463.400590277779</v>
      </c>
      <c r="S3059" t="str">
        <f t="shared" si="287"/>
        <v>theater</v>
      </c>
      <c r="T3059" t="str">
        <f t="shared" si="284"/>
        <v>spaces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 s="3">
        <v>18000</v>
      </c>
      <c r="E3060" s="3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5"/>
        <v>1.6666666666666666E-4</v>
      </c>
      <c r="P3060" s="3">
        <f t="shared" si="282"/>
        <v>1</v>
      </c>
      <c r="Q3060" s="28">
        <f t="shared" si="286"/>
        <v>42460.165972222218</v>
      </c>
      <c r="R3060" s="28">
        <f t="shared" si="283"/>
        <v>42510.165972222218</v>
      </c>
      <c r="S3060" t="str">
        <f t="shared" si="287"/>
        <v>theater</v>
      </c>
      <c r="T3060" t="str">
        <f t="shared" si="284"/>
        <v>spaces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 s="3">
        <v>15000</v>
      </c>
      <c r="E3061" s="3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5"/>
        <v>3.0066666666666665E-2</v>
      </c>
      <c r="P3061" s="3">
        <f t="shared" si="282"/>
        <v>41</v>
      </c>
      <c r="Q3061" s="28">
        <f t="shared" si="286"/>
        <v>41829.727384259255</v>
      </c>
      <c r="R3061" s="28">
        <f t="shared" si="283"/>
        <v>41859.727384259255</v>
      </c>
      <c r="S3061" t="str">
        <f t="shared" si="287"/>
        <v>theater</v>
      </c>
      <c r="T3061" t="str">
        <f t="shared" si="284"/>
        <v>spaces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 s="3">
        <v>220000</v>
      </c>
      <c r="E3062" s="3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5"/>
        <v>1.5227272727272728E-3</v>
      </c>
      <c r="P3062" s="3">
        <f t="shared" si="282"/>
        <v>55.833333333333336</v>
      </c>
      <c r="Q3062" s="28">
        <f t="shared" si="286"/>
        <v>42245.066365740735</v>
      </c>
      <c r="R3062" s="28">
        <f t="shared" si="283"/>
        <v>42275.066365740735</v>
      </c>
      <c r="S3062" t="str">
        <f t="shared" si="287"/>
        <v>theater</v>
      </c>
      <c r="T3062" t="str">
        <f t="shared" si="284"/>
        <v>spaces</v>
      </c>
    </row>
    <row r="3063" spans="1:20" x14ac:dyDescent="0.25">
      <c r="A3063">
        <v>3061</v>
      </c>
      <c r="B3063" s="1" t="s">
        <v>3061</v>
      </c>
      <c r="C3063" s="1" t="s">
        <v>7171</v>
      </c>
      <c r="D3063" s="3">
        <v>1000000</v>
      </c>
      <c r="E3063" s="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5"/>
        <v>0</v>
      </c>
      <c r="P3063" s="3">
        <f t="shared" si="282"/>
        <v>0</v>
      </c>
      <c r="Q3063" s="28">
        <f t="shared" si="286"/>
        <v>41834.575787037036</v>
      </c>
      <c r="R3063" s="28">
        <f t="shared" si="283"/>
        <v>41864.575787037036</v>
      </c>
      <c r="S3063" t="str">
        <f t="shared" si="287"/>
        <v>theater</v>
      </c>
      <c r="T3063" t="str">
        <f t="shared" si="284"/>
        <v>spaces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 s="3">
        <v>10000</v>
      </c>
      <c r="E3064" s="3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5"/>
        <v>0.66839999999999999</v>
      </c>
      <c r="P3064" s="3">
        <f t="shared" si="282"/>
        <v>99.761194029850742</v>
      </c>
      <c r="Q3064" s="28">
        <f t="shared" si="286"/>
        <v>42248.3274537037</v>
      </c>
      <c r="R3064" s="28">
        <f t="shared" si="283"/>
        <v>42277.541666666664</v>
      </c>
      <c r="S3064" t="str">
        <f t="shared" si="287"/>
        <v>theater</v>
      </c>
      <c r="T3064" t="str">
        <f t="shared" si="284"/>
        <v>spaces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 s="3">
        <v>3000</v>
      </c>
      <c r="E3065" s="3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5"/>
        <v>0.19566666666666666</v>
      </c>
      <c r="P3065" s="3">
        <f t="shared" si="282"/>
        <v>25.521739130434781</v>
      </c>
      <c r="Q3065" s="28">
        <f t="shared" si="286"/>
        <v>42630.714560185181</v>
      </c>
      <c r="R3065" s="28">
        <f t="shared" si="283"/>
        <v>42665.714560185188</v>
      </c>
      <c r="S3065" t="str">
        <f t="shared" si="287"/>
        <v>theater</v>
      </c>
      <c r="T3065" t="str">
        <f t="shared" si="284"/>
        <v>spaces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 s="3">
        <v>75000</v>
      </c>
      <c r="E3066" s="3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5"/>
        <v>0.11294666666666667</v>
      </c>
      <c r="P3066" s="3">
        <f t="shared" si="282"/>
        <v>117.65277777777777</v>
      </c>
      <c r="Q3066" s="28">
        <f t="shared" si="286"/>
        <v>42298.9218287037</v>
      </c>
      <c r="R3066" s="28">
        <f t="shared" si="283"/>
        <v>42330.082638888889</v>
      </c>
      <c r="S3066" t="str">
        <f t="shared" si="287"/>
        <v>theater</v>
      </c>
      <c r="T3066" t="str">
        <f t="shared" si="284"/>
        <v>spaces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 s="3">
        <v>25000</v>
      </c>
      <c r="E3067" s="3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5"/>
        <v>4.0000000000000002E-4</v>
      </c>
      <c r="P3067" s="3">
        <f t="shared" si="282"/>
        <v>5</v>
      </c>
      <c r="Q3067" s="28">
        <f t="shared" si="286"/>
        <v>41824.846898148149</v>
      </c>
      <c r="R3067" s="28">
        <f t="shared" si="283"/>
        <v>41849.846898148149</v>
      </c>
      <c r="S3067" t="str">
        <f t="shared" si="287"/>
        <v>theater</v>
      </c>
      <c r="T3067" t="str">
        <f t="shared" si="284"/>
        <v>spaces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 s="3">
        <v>350000</v>
      </c>
      <c r="E3068" s="3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5"/>
        <v>0.11985714285714286</v>
      </c>
      <c r="P3068" s="3">
        <f t="shared" si="282"/>
        <v>2796.6666666666665</v>
      </c>
      <c r="Q3068" s="28">
        <f t="shared" si="286"/>
        <v>42531.020104166666</v>
      </c>
      <c r="R3068" s="28">
        <f t="shared" si="283"/>
        <v>42561.020104166666</v>
      </c>
      <c r="S3068" t="str">
        <f t="shared" si="287"/>
        <v>theater</v>
      </c>
      <c r="T3068" t="str">
        <f t="shared" si="284"/>
        <v>spaces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 s="3">
        <v>8000</v>
      </c>
      <c r="E3069" s="3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5"/>
        <v>2.5000000000000001E-2</v>
      </c>
      <c r="P3069" s="3">
        <f t="shared" si="282"/>
        <v>200</v>
      </c>
      <c r="Q3069" s="28">
        <f t="shared" si="286"/>
        <v>42226.730081018519</v>
      </c>
      <c r="R3069" s="28">
        <f t="shared" si="283"/>
        <v>42256.730081018519</v>
      </c>
      <c r="S3069" t="str">
        <f t="shared" si="287"/>
        <v>theater</v>
      </c>
      <c r="T3069" t="str">
        <f t="shared" si="284"/>
        <v>spaces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 s="3">
        <v>250000</v>
      </c>
      <c r="E3070" s="3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5"/>
        <v>6.9999999999999999E-4</v>
      </c>
      <c r="P3070" s="3">
        <f t="shared" si="282"/>
        <v>87.5</v>
      </c>
      <c r="Q3070" s="28">
        <f t="shared" si="286"/>
        <v>42263.483240740738</v>
      </c>
      <c r="R3070" s="28">
        <f t="shared" si="283"/>
        <v>42293.483240740738</v>
      </c>
      <c r="S3070" t="str">
        <f t="shared" si="287"/>
        <v>theater</v>
      </c>
      <c r="T3070" t="str">
        <f t="shared" si="284"/>
        <v>spaces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 s="3">
        <v>1000</v>
      </c>
      <c r="E3071" s="3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5"/>
        <v>0.14099999999999999</v>
      </c>
      <c r="P3071" s="3">
        <f t="shared" si="282"/>
        <v>20.142857142857142</v>
      </c>
      <c r="Q3071" s="28">
        <f t="shared" si="286"/>
        <v>41957.625393518516</v>
      </c>
      <c r="R3071" s="28">
        <f t="shared" si="283"/>
        <v>41987.625393518516</v>
      </c>
      <c r="S3071" t="str">
        <f t="shared" si="287"/>
        <v>theater</v>
      </c>
      <c r="T3071" t="str">
        <f t="shared" si="284"/>
        <v>spaces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 s="3">
        <v>10000</v>
      </c>
      <c r="E3072" s="3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5"/>
        <v>3.3399999999999999E-2</v>
      </c>
      <c r="P3072" s="3">
        <f t="shared" si="282"/>
        <v>20.875</v>
      </c>
      <c r="Q3072" s="28">
        <f t="shared" si="286"/>
        <v>42690.525104166663</v>
      </c>
      <c r="R3072" s="28">
        <f t="shared" si="283"/>
        <v>42711.525104166663</v>
      </c>
      <c r="S3072" t="str">
        <f t="shared" si="287"/>
        <v>theater</v>
      </c>
      <c r="T3072" t="str">
        <f t="shared" si="284"/>
        <v>spaces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 s="3">
        <v>12000</v>
      </c>
      <c r="E3073" s="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5"/>
        <v>0.59775</v>
      </c>
      <c r="P3073" s="3">
        <f t="shared" si="282"/>
        <v>61.307692307692307</v>
      </c>
      <c r="Q3073" s="28">
        <f t="shared" si="286"/>
        <v>42097.524085648147</v>
      </c>
      <c r="R3073" s="28">
        <f t="shared" si="283"/>
        <v>42115.040972222218</v>
      </c>
      <c r="S3073" t="str">
        <f t="shared" si="287"/>
        <v>theater</v>
      </c>
      <c r="T3073" t="str">
        <f t="shared" si="284"/>
        <v>spaces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 s="3">
        <v>12000</v>
      </c>
      <c r="E3074" s="3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5"/>
        <v>1.6666666666666666E-4</v>
      </c>
      <c r="P3074" s="3">
        <f t="shared" si="282"/>
        <v>1</v>
      </c>
      <c r="Q3074" s="28">
        <f t="shared" si="286"/>
        <v>42658.482199074067</v>
      </c>
      <c r="R3074" s="28">
        <f t="shared" si="283"/>
        <v>42672.865277777775</v>
      </c>
      <c r="S3074" t="str">
        <f t="shared" si="287"/>
        <v>theater</v>
      </c>
      <c r="T3074" t="str">
        <f t="shared" si="284"/>
        <v>spaces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 s="3">
        <v>2800000</v>
      </c>
      <c r="E3075" s="3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285"/>
        <v>2.3035714285714285E-4</v>
      </c>
      <c r="P3075" s="3">
        <f t="shared" ref="P3075:P3138" si="288">IFERROR(E3075/L3075,0)</f>
        <v>92.142857142857139</v>
      </c>
      <c r="Q3075" s="28">
        <f t="shared" si="286"/>
        <v>42111.475694444445</v>
      </c>
      <c r="R3075" s="28">
        <f t="shared" ref="R3075:R3138" si="289">(I3075/86400)+25569+(-5/24)</f>
        <v>42169.59652777778</v>
      </c>
      <c r="S3075" t="str">
        <f t="shared" si="287"/>
        <v>theater</v>
      </c>
      <c r="T3075" t="str">
        <f t="shared" ref="T3075:T3138" si="290">RIGHT(N3075,LEN(N3075)-FIND("/",N3075))</f>
        <v>spaces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 s="3">
        <v>25000</v>
      </c>
      <c r="E3076" s="3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ref="O3076:O3139" si="291">E3076/D3076</f>
        <v>8.8000000000000003E-4</v>
      </c>
      <c r="P3076" s="3">
        <f t="shared" si="288"/>
        <v>7.333333333333333</v>
      </c>
      <c r="Q3076" s="28">
        <f t="shared" ref="Q3076:Q3139" si="292">(((J3076/60)/60)/24)+DATE(1970,1,1)+(-5/24)</f>
        <v>42409.362951388881</v>
      </c>
      <c r="R3076" s="28">
        <f t="shared" si="289"/>
        <v>42439.362951388888</v>
      </c>
      <c r="S3076" t="str">
        <f t="shared" ref="S3076:S3139" si="293">LEFT(N:N,FIND("/",N3076)-1)</f>
        <v>theater</v>
      </c>
      <c r="T3076" t="str">
        <f t="shared" si="290"/>
        <v>spaces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 s="3">
        <v>15000</v>
      </c>
      <c r="E3077" s="3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91"/>
        <v>8.6400000000000005E-2</v>
      </c>
      <c r="P3077" s="3">
        <f t="shared" si="288"/>
        <v>64.8</v>
      </c>
      <c r="Q3077" s="28">
        <f t="shared" si="292"/>
        <v>42550.893981481473</v>
      </c>
      <c r="R3077" s="28">
        <f t="shared" si="289"/>
        <v>42600.89398148148</v>
      </c>
      <c r="S3077" t="str">
        <f t="shared" si="293"/>
        <v>theater</v>
      </c>
      <c r="T3077" t="str">
        <f t="shared" si="290"/>
        <v>spaces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 s="3">
        <v>10000</v>
      </c>
      <c r="E3078" s="3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91"/>
        <v>0.15060000000000001</v>
      </c>
      <c r="P3078" s="3">
        <f t="shared" si="288"/>
        <v>30.12</v>
      </c>
      <c r="Q3078" s="28">
        <f t="shared" si="292"/>
        <v>42226.443553240737</v>
      </c>
      <c r="R3078" s="28">
        <f t="shared" si="289"/>
        <v>42286.443553240737</v>
      </c>
      <c r="S3078" t="str">
        <f t="shared" si="293"/>
        <v>theater</v>
      </c>
      <c r="T3078" t="str">
        <f t="shared" si="290"/>
        <v>spaces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 s="3">
        <v>22000</v>
      </c>
      <c r="E3079" s="3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91"/>
        <v>4.7727272727272731E-3</v>
      </c>
      <c r="P3079" s="3">
        <f t="shared" si="288"/>
        <v>52.5</v>
      </c>
      <c r="Q3079" s="28">
        <f t="shared" si="292"/>
        <v>42766.74858796296</v>
      </c>
      <c r="R3079" s="28">
        <f t="shared" si="289"/>
        <v>42796.74858796296</v>
      </c>
      <c r="S3079" t="str">
        <f t="shared" si="293"/>
        <v>theater</v>
      </c>
      <c r="T3079" t="str">
        <f t="shared" si="290"/>
        <v>spaces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 s="3">
        <v>60000</v>
      </c>
      <c r="E3080" s="3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91"/>
        <v>1.1833333333333333E-3</v>
      </c>
      <c r="P3080" s="3">
        <f t="shared" si="288"/>
        <v>23.666666666666668</v>
      </c>
      <c r="Q3080" s="28">
        <f t="shared" si="292"/>
        <v>42030.930497685178</v>
      </c>
      <c r="R3080" s="28">
        <f t="shared" si="289"/>
        <v>42060.930497685178</v>
      </c>
      <c r="S3080" t="str">
        <f t="shared" si="293"/>
        <v>theater</v>
      </c>
      <c r="T3080" t="str">
        <f t="shared" si="290"/>
        <v>spaces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 s="3">
        <v>1333666</v>
      </c>
      <c r="E3081" s="3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91"/>
        <v>8.4173998587352451E-3</v>
      </c>
      <c r="P3081" s="3">
        <f t="shared" si="288"/>
        <v>415.77777777777777</v>
      </c>
      <c r="Q3081" s="28">
        <f t="shared" si="292"/>
        <v>42055.50503472222</v>
      </c>
      <c r="R3081" s="28">
        <f t="shared" si="289"/>
        <v>42085.463368055549</v>
      </c>
      <c r="S3081" t="str">
        <f t="shared" si="293"/>
        <v>theater</v>
      </c>
      <c r="T3081" t="str">
        <f t="shared" si="290"/>
        <v>spaces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 s="3">
        <v>2000000</v>
      </c>
      <c r="E3082" s="3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91"/>
        <v>1.8799999999999999E-4</v>
      </c>
      <c r="P3082" s="3">
        <f t="shared" si="288"/>
        <v>53.714285714285715</v>
      </c>
      <c r="Q3082" s="28">
        <f t="shared" si="292"/>
        <v>41939.8199537037</v>
      </c>
      <c r="R3082" s="28">
        <f t="shared" si="289"/>
        <v>41999.861620370364</v>
      </c>
      <c r="S3082" t="str">
        <f t="shared" si="293"/>
        <v>theater</v>
      </c>
      <c r="T3082" t="str">
        <f t="shared" si="290"/>
        <v>spaces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 s="3">
        <v>1000000</v>
      </c>
      <c r="E3083" s="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91"/>
        <v>2.1029999999999998E-3</v>
      </c>
      <c r="P3083" s="3">
        <f t="shared" si="288"/>
        <v>420.6</v>
      </c>
      <c r="Q3083" s="28">
        <f t="shared" si="292"/>
        <v>42236.973275462959</v>
      </c>
      <c r="R3083" s="28">
        <f t="shared" si="289"/>
        <v>42266.973275462959</v>
      </c>
      <c r="S3083" t="str">
        <f t="shared" si="293"/>
        <v>theater</v>
      </c>
      <c r="T3083" t="str">
        <f t="shared" si="290"/>
        <v>spaces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 s="3">
        <v>9000</v>
      </c>
      <c r="E3084" s="3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91"/>
        <v>0</v>
      </c>
      <c r="P3084" s="3">
        <f t="shared" si="288"/>
        <v>0</v>
      </c>
      <c r="Q3084" s="28">
        <f t="shared" si="292"/>
        <v>42293.714652777773</v>
      </c>
      <c r="R3084" s="28">
        <f t="shared" si="289"/>
        <v>42323.756319444445</v>
      </c>
      <c r="S3084" t="str">
        <f t="shared" si="293"/>
        <v>theater</v>
      </c>
      <c r="T3084" t="str">
        <f t="shared" si="290"/>
        <v>spaces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 s="3">
        <v>20000</v>
      </c>
      <c r="E3085" s="3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91"/>
        <v>2.8E-3</v>
      </c>
      <c r="P3085" s="3">
        <f t="shared" si="288"/>
        <v>18.666666666666668</v>
      </c>
      <c r="Q3085" s="28">
        <f t="shared" si="292"/>
        <v>41853.355069444442</v>
      </c>
      <c r="R3085" s="28">
        <f t="shared" si="289"/>
        <v>41883</v>
      </c>
      <c r="S3085" t="str">
        <f t="shared" si="293"/>
        <v>theater</v>
      </c>
      <c r="T3085" t="str">
        <f t="shared" si="290"/>
        <v>spaces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 s="3">
        <v>4059</v>
      </c>
      <c r="E3086" s="3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91"/>
        <v>0.11579206701157921</v>
      </c>
      <c r="P3086" s="3">
        <f t="shared" si="288"/>
        <v>78.333333333333329</v>
      </c>
      <c r="Q3086" s="28">
        <f t="shared" si="292"/>
        <v>42100.515405092585</v>
      </c>
      <c r="R3086" s="28">
        <f t="shared" si="289"/>
        <v>42129.574999999997</v>
      </c>
      <c r="S3086" t="str">
        <f t="shared" si="293"/>
        <v>theater</v>
      </c>
      <c r="T3086" t="str">
        <f t="shared" si="290"/>
        <v>spaces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3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91"/>
        <v>2.4400000000000002E-2</v>
      </c>
      <c r="P3087" s="3">
        <f t="shared" si="288"/>
        <v>67.777777777777771</v>
      </c>
      <c r="Q3087" s="28">
        <f t="shared" si="292"/>
        <v>42246.675451388881</v>
      </c>
      <c r="R3087" s="28">
        <f t="shared" si="289"/>
        <v>42276.675451388888</v>
      </c>
      <c r="S3087" t="str">
        <f t="shared" si="293"/>
        <v>theater</v>
      </c>
      <c r="T3087" t="str">
        <f t="shared" si="290"/>
        <v>spaces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 s="3">
        <v>20000</v>
      </c>
      <c r="E3088" s="3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91"/>
        <v>2.5000000000000001E-3</v>
      </c>
      <c r="P3088" s="3">
        <f t="shared" si="288"/>
        <v>16.666666666666668</v>
      </c>
      <c r="Q3088" s="28">
        <f t="shared" si="292"/>
        <v>42173.462488425925</v>
      </c>
      <c r="R3088" s="28">
        <f t="shared" si="289"/>
        <v>42233.462488425925</v>
      </c>
      <c r="S3088" t="str">
        <f t="shared" si="293"/>
        <v>theater</v>
      </c>
      <c r="T3088" t="str">
        <f t="shared" si="290"/>
        <v>spaces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 s="3">
        <v>20000</v>
      </c>
      <c r="E3089" s="3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91"/>
        <v>6.2500000000000003E-3</v>
      </c>
      <c r="P3089" s="3">
        <f t="shared" si="288"/>
        <v>62.5</v>
      </c>
      <c r="Q3089" s="28">
        <f t="shared" si="292"/>
        <v>42664.942013888889</v>
      </c>
      <c r="R3089" s="28">
        <f t="shared" si="289"/>
        <v>42724.983680555553</v>
      </c>
      <c r="S3089" t="str">
        <f t="shared" si="293"/>
        <v>theater</v>
      </c>
      <c r="T3089" t="str">
        <f t="shared" si="290"/>
        <v>spaces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 s="3">
        <v>65000</v>
      </c>
      <c r="E3090" s="3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91"/>
        <v>1.9384615384615384E-3</v>
      </c>
      <c r="P3090" s="3">
        <f t="shared" si="288"/>
        <v>42</v>
      </c>
      <c r="Q3090" s="28">
        <f t="shared" si="292"/>
        <v>41981.363969907405</v>
      </c>
      <c r="R3090" s="28">
        <f t="shared" si="289"/>
        <v>42012.361805555549</v>
      </c>
      <c r="S3090" t="str">
        <f t="shared" si="293"/>
        <v>theater</v>
      </c>
      <c r="T3090" t="str">
        <f t="shared" si="290"/>
        <v>spaces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 s="3">
        <v>25000</v>
      </c>
      <c r="E3091" s="3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91"/>
        <v>0.23416000000000001</v>
      </c>
      <c r="P3091" s="3">
        <f t="shared" si="288"/>
        <v>130.0888888888889</v>
      </c>
      <c r="Q3091" s="28">
        <f t="shared" si="292"/>
        <v>42528.334293981483</v>
      </c>
      <c r="R3091" s="28">
        <f t="shared" si="289"/>
        <v>42559.874305555553</v>
      </c>
      <c r="S3091" t="str">
        <f t="shared" si="293"/>
        <v>theater</v>
      </c>
      <c r="T3091" t="str">
        <f t="shared" si="290"/>
        <v>spaces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 s="3">
        <v>225000</v>
      </c>
      <c r="E3092" s="3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91"/>
        <v>5.080888888888889E-2</v>
      </c>
      <c r="P3092" s="3">
        <f t="shared" si="288"/>
        <v>1270.2222222222222</v>
      </c>
      <c r="Q3092" s="28">
        <f t="shared" si="292"/>
        <v>42065.610474537032</v>
      </c>
      <c r="R3092" s="28">
        <f t="shared" si="289"/>
        <v>42125.568807870368</v>
      </c>
      <c r="S3092" t="str">
        <f t="shared" si="293"/>
        <v>theater</v>
      </c>
      <c r="T3092" t="str">
        <f t="shared" si="290"/>
        <v>spaces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 s="3">
        <v>5000</v>
      </c>
      <c r="E3093" s="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91"/>
        <v>0.15920000000000001</v>
      </c>
      <c r="P3093" s="3">
        <f t="shared" si="288"/>
        <v>88.444444444444443</v>
      </c>
      <c r="Q3093" s="28">
        <f t="shared" si="292"/>
        <v>42566.740081018514</v>
      </c>
      <c r="R3093" s="28">
        <f t="shared" si="289"/>
        <v>42596.740081018514</v>
      </c>
      <c r="S3093" t="str">
        <f t="shared" si="293"/>
        <v>theater</v>
      </c>
      <c r="T3093" t="str">
        <f t="shared" si="290"/>
        <v>spaces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 s="3">
        <v>100000</v>
      </c>
      <c r="E3094" s="3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91"/>
        <v>1.1831900000000001E-2</v>
      </c>
      <c r="P3094" s="3">
        <f t="shared" si="288"/>
        <v>56.342380952380957</v>
      </c>
      <c r="Q3094" s="28">
        <f t="shared" si="292"/>
        <v>42255.41101851852</v>
      </c>
      <c r="R3094" s="28">
        <f t="shared" si="289"/>
        <v>42292.708333333336</v>
      </c>
      <c r="S3094" t="str">
        <f t="shared" si="293"/>
        <v>theater</v>
      </c>
      <c r="T3094" t="str">
        <f t="shared" si="290"/>
        <v>spaces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 s="3">
        <v>4000</v>
      </c>
      <c r="E3095" s="3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91"/>
        <v>0.22750000000000001</v>
      </c>
      <c r="P3095" s="3">
        <f t="shared" si="288"/>
        <v>53.529411764705884</v>
      </c>
      <c r="Q3095" s="28">
        <f t="shared" si="292"/>
        <v>41760.700706018513</v>
      </c>
      <c r="R3095" s="28">
        <f t="shared" si="289"/>
        <v>41790.957638888889</v>
      </c>
      <c r="S3095" t="str">
        <f t="shared" si="293"/>
        <v>theater</v>
      </c>
      <c r="T3095" t="str">
        <f t="shared" si="290"/>
        <v>spaces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 s="3">
        <v>100000</v>
      </c>
      <c r="E3096" s="3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91"/>
        <v>2.5000000000000001E-4</v>
      </c>
      <c r="P3096" s="3">
        <f t="shared" si="288"/>
        <v>25</v>
      </c>
      <c r="Q3096" s="28">
        <f t="shared" si="292"/>
        <v>42207.587453703702</v>
      </c>
      <c r="R3096" s="28">
        <f t="shared" si="289"/>
        <v>42267.587453703702</v>
      </c>
      <c r="S3096" t="str">
        <f t="shared" si="293"/>
        <v>theater</v>
      </c>
      <c r="T3096" t="str">
        <f t="shared" si="290"/>
        <v>spaces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 s="3">
        <v>14920</v>
      </c>
      <c r="E3097" s="3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91"/>
        <v>3.351206434316354E-3</v>
      </c>
      <c r="P3097" s="3">
        <f t="shared" si="288"/>
        <v>50</v>
      </c>
      <c r="Q3097" s="28">
        <f t="shared" si="292"/>
        <v>42522.81689814815</v>
      </c>
      <c r="R3097" s="28">
        <f t="shared" si="289"/>
        <v>42582.81689814815</v>
      </c>
      <c r="S3097" t="str">
        <f t="shared" si="293"/>
        <v>theater</v>
      </c>
      <c r="T3097" t="str">
        <f t="shared" si="290"/>
        <v>spaces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 s="3">
        <v>20000</v>
      </c>
      <c r="E3098" s="3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91"/>
        <v>3.9750000000000001E-2</v>
      </c>
      <c r="P3098" s="3">
        <f t="shared" si="288"/>
        <v>56.785714285714285</v>
      </c>
      <c r="Q3098" s="28">
        <f t="shared" si="292"/>
        <v>42114.617199074077</v>
      </c>
      <c r="R3098" s="28">
        <f t="shared" si="289"/>
        <v>42144.617199074077</v>
      </c>
      <c r="S3098" t="str">
        <f t="shared" si="293"/>
        <v>theater</v>
      </c>
      <c r="T3098" t="str">
        <f t="shared" si="290"/>
        <v>spaces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 s="3">
        <v>10000</v>
      </c>
      <c r="E3099" s="3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91"/>
        <v>0.17150000000000001</v>
      </c>
      <c r="P3099" s="3">
        <f t="shared" si="288"/>
        <v>40.833333333333336</v>
      </c>
      <c r="Q3099" s="28">
        <f t="shared" si="292"/>
        <v>42629.29515046296</v>
      </c>
      <c r="R3099" s="28">
        <f t="shared" si="289"/>
        <v>42650.374999999993</v>
      </c>
      <c r="S3099" t="str">
        <f t="shared" si="293"/>
        <v>theater</v>
      </c>
      <c r="T3099" t="str">
        <f t="shared" si="290"/>
        <v>spaces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 s="3">
        <v>48725</v>
      </c>
      <c r="E3100" s="3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91"/>
        <v>3.608004104669061E-2</v>
      </c>
      <c r="P3100" s="3">
        <f t="shared" si="288"/>
        <v>65.111111111111114</v>
      </c>
      <c r="Q3100" s="28">
        <f t="shared" si="292"/>
        <v>42359.58390046296</v>
      </c>
      <c r="R3100" s="28">
        <f t="shared" si="289"/>
        <v>42407.803472222215</v>
      </c>
      <c r="S3100" t="str">
        <f t="shared" si="293"/>
        <v>theater</v>
      </c>
      <c r="T3100" t="str">
        <f t="shared" si="290"/>
        <v>spaces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 s="3">
        <v>2000</v>
      </c>
      <c r="E3101" s="3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91"/>
        <v>0.13900000000000001</v>
      </c>
      <c r="P3101" s="3">
        <f t="shared" si="288"/>
        <v>55.6</v>
      </c>
      <c r="Q3101" s="28">
        <f t="shared" si="292"/>
        <v>42381.981377314813</v>
      </c>
      <c r="R3101" s="28">
        <f t="shared" si="289"/>
        <v>42411.981377314813</v>
      </c>
      <c r="S3101" t="str">
        <f t="shared" si="293"/>
        <v>theater</v>
      </c>
      <c r="T3101" t="str">
        <f t="shared" si="290"/>
        <v>spaces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 s="3">
        <v>12000</v>
      </c>
      <c r="E3102" s="3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91"/>
        <v>0.15225</v>
      </c>
      <c r="P3102" s="3">
        <f t="shared" si="288"/>
        <v>140.53846153846155</v>
      </c>
      <c r="Q3102" s="28">
        <f t="shared" si="292"/>
        <v>41902.4140625</v>
      </c>
      <c r="R3102" s="28">
        <f t="shared" si="289"/>
        <v>41932.4140625</v>
      </c>
      <c r="S3102" t="str">
        <f t="shared" si="293"/>
        <v>theater</v>
      </c>
      <c r="T3102" t="str">
        <f t="shared" si="290"/>
        <v>spaces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 s="3">
        <v>2500</v>
      </c>
      <c r="E3103" s="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91"/>
        <v>0.12</v>
      </c>
      <c r="P3103" s="3">
        <f t="shared" si="288"/>
        <v>25</v>
      </c>
      <c r="Q3103" s="28">
        <f t="shared" si="292"/>
        <v>42171.175196759257</v>
      </c>
      <c r="R3103" s="28">
        <f t="shared" si="289"/>
        <v>42201.12222222222</v>
      </c>
      <c r="S3103" t="str">
        <f t="shared" si="293"/>
        <v>theater</v>
      </c>
      <c r="T3103" t="str">
        <f t="shared" si="290"/>
        <v>spaces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 s="3">
        <v>16000</v>
      </c>
      <c r="E3104" s="3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91"/>
        <v>0.391125</v>
      </c>
      <c r="P3104" s="3">
        <f t="shared" si="288"/>
        <v>69.533333333333331</v>
      </c>
      <c r="Q3104" s="28">
        <f t="shared" si="292"/>
        <v>42555.132152777776</v>
      </c>
      <c r="R3104" s="28">
        <f t="shared" si="289"/>
        <v>42605.132152777776</v>
      </c>
      <c r="S3104" t="str">
        <f t="shared" si="293"/>
        <v>theater</v>
      </c>
      <c r="T3104" t="str">
        <f t="shared" si="290"/>
        <v>spaces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 s="3">
        <v>4100</v>
      </c>
      <c r="E3105" s="3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91"/>
        <v>2.6829268292682929E-3</v>
      </c>
      <c r="P3105" s="3">
        <f t="shared" si="288"/>
        <v>5.5</v>
      </c>
      <c r="Q3105" s="28">
        <f t="shared" si="292"/>
        <v>42106.94798611111</v>
      </c>
      <c r="R3105" s="28">
        <f t="shared" si="289"/>
        <v>42166.94798611111</v>
      </c>
      <c r="S3105" t="str">
        <f t="shared" si="293"/>
        <v>theater</v>
      </c>
      <c r="T3105" t="str">
        <f t="shared" si="290"/>
        <v>spaces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 s="3">
        <v>4000</v>
      </c>
      <c r="E3106" s="3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91"/>
        <v>0.29625000000000001</v>
      </c>
      <c r="P3106" s="3">
        <f t="shared" si="288"/>
        <v>237</v>
      </c>
      <c r="Q3106" s="28">
        <f t="shared" si="292"/>
        <v>42006.70035879629</v>
      </c>
      <c r="R3106" s="28">
        <f t="shared" si="289"/>
        <v>42037.874999999993</v>
      </c>
      <c r="S3106" t="str">
        <f t="shared" si="293"/>
        <v>theater</v>
      </c>
      <c r="T3106" t="str">
        <f t="shared" si="290"/>
        <v>spaces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 s="3">
        <v>5845</v>
      </c>
      <c r="E3107" s="3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91"/>
        <v>0.4236099230111206</v>
      </c>
      <c r="P3107" s="3">
        <f t="shared" si="288"/>
        <v>79.870967741935488</v>
      </c>
      <c r="Q3107" s="28">
        <f t="shared" si="292"/>
        <v>41876.510601851849</v>
      </c>
      <c r="R3107" s="28">
        <f t="shared" si="289"/>
        <v>41931</v>
      </c>
      <c r="S3107" t="str">
        <f t="shared" si="293"/>
        <v>theater</v>
      </c>
      <c r="T3107" t="str">
        <f t="shared" si="290"/>
        <v>spaces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 s="3">
        <v>1000</v>
      </c>
      <c r="E3108" s="3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91"/>
        <v>4.1000000000000002E-2</v>
      </c>
      <c r="P3108" s="3">
        <f t="shared" si="288"/>
        <v>10.25</v>
      </c>
      <c r="Q3108" s="28">
        <f t="shared" si="292"/>
        <v>42241.22078703704</v>
      </c>
      <c r="R3108" s="28">
        <f t="shared" si="289"/>
        <v>42263.708333333336</v>
      </c>
      <c r="S3108" t="str">
        <f t="shared" si="293"/>
        <v>theater</v>
      </c>
      <c r="T3108" t="str">
        <f t="shared" si="290"/>
        <v>spaces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 s="3">
        <v>40000</v>
      </c>
      <c r="E3109" s="3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91"/>
        <v>0.197625</v>
      </c>
      <c r="P3109" s="3">
        <f t="shared" si="288"/>
        <v>272.58620689655174</v>
      </c>
      <c r="Q3109" s="28">
        <f t="shared" si="292"/>
        <v>42128.605914351843</v>
      </c>
      <c r="R3109" s="28">
        <f t="shared" si="289"/>
        <v>42135.605914351851</v>
      </c>
      <c r="S3109" t="str">
        <f t="shared" si="293"/>
        <v>theater</v>
      </c>
      <c r="T3109" t="str">
        <f t="shared" si="290"/>
        <v>spaces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 s="3">
        <v>50000</v>
      </c>
      <c r="E3110" s="3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91"/>
        <v>5.1999999999999995E-4</v>
      </c>
      <c r="P3110" s="3">
        <f t="shared" si="288"/>
        <v>13</v>
      </c>
      <c r="Q3110" s="28">
        <f t="shared" si="292"/>
        <v>42062.47215277778</v>
      </c>
      <c r="R3110" s="28">
        <f t="shared" si="289"/>
        <v>42122.430486111109</v>
      </c>
      <c r="S3110" t="str">
        <f t="shared" si="293"/>
        <v>theater</v>
      </c>
      <c r="T3110" t="str">
        <f t="shared" si="290"/>
        <v>spaces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 s="3">
        <v>26500</v>
      </c>
      <c r="E3111" s="3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91"/>
        <v>0.25030188679245285</v>
      </c>
      <c r="P3111" s="3">
        <f t="shared" si="288"/>
        <v>58.184210526315788</v>
      </c>
      <c r="Q3111" s="28">
        <f t="shared" si="292"/>
        <v>41843.916782407403</v>
      </c>
      <c r="R3111" s="28">
        <f t="shared" si="289"/>
        <v>41878.916782407403</v>
      </c>
      <c r="S3111" t="str">
        <f t="shared" si="293"/>
        <v>theater</v>
      </c>
      <c r="T3111" t="str">
        <f t="shared" si="290"/>
        <v>spaces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 s="3">
        <v>25000</v>
      </c>
      <c r="E3112" s="3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91"/>
        <v>4.0000000000000002E-4</v>
      </c>
      <c r="P3112" s="3">
        <f t="shared" si="288"/>
        <v>10</v>
      </c>
      <c r="Q3112" s="28">
        <f t="shared" si="292"/>
        <v>42744.823136574072</v>
      </c>
      <c r="R3112" s="28">
        <f t="shared" si="289"/>
        <v>42784.823136574072</v>
      </c>
      <c r="S3112" t="str">
        <f t="shared" si="293"/>
        <v>theater</v>
      </c>
      <c r="T3112" t="str">
        <f t="shared" si="290"/>
        <v>spaces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 s="3">
        <v>20000</v>
      </c>
      <c r="E3113" s="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91"/>
        <v>0.26640000000000003</v>
      </c>
      <c r="P3113" s="3">
        <f t="shared" si="288"/>
        <v>70.10526315789474</v>
      </c>
      <c r="Q3113" s="28">
        <f t="shared" si="292"/>
        <v>41885.38680555555</v>
      </c>
      <c r="R3113" s="28">
        <f t="shared" si="289"/>
        <v>41916.386805555558</v>
      </c>
      <c r="S3113" t="str">
        <f t="shared" si="293"/>
        <v>theater</v>
      </c>
      <c r="T3113" t="str">
        <f t="shared" si="290"/>
        <v>spaces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 s="3">
        <v>11000</v>
      </c>
      <c r="E3114" s="3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91"/>
        <v>4.7363636363636365E-2</v>
      </c>
      <c r="P3114" s="3">
        <f t="shared" si="288"/>
        <v>57.888888888888886</v>
      </c>
      <c r="Q3114" s="28">
        <f t="shared" si="292"/>
        <v>42614.913587962961</v>
      </c>
      <c r="R3114" s="28">
        <f t="shared" si="289"/>
        <v>42674.913587962961</v>
      </c>
      <c r="S3114" t="str">
        <f t="shared" si="293"/>
        <v>theater</v>
      </c>
      <c r="T3114" t="str">
        <f t="shared" si="290"/>
        <v>spaces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 s="3">
        <v>109225</v>
      </c>
      <c r="E3115" s="3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91"/>
        <v>4.2435339894712751E-2</v>
      </c>
      <c r="P3115" s="3">
        <f t="shared" si="288"/>
        <v>125.27027027027027</v>
      </c>
      <c r="Q3115" s="28">
        <f t="shared" si="292"/>
        <v>42081.522939814815</v>
      </c>
      <c r="R3115" s="28">
        <f t="shared" si="289"/>
        <v>42111.522939814815</v>
      </c>
      <c r="S3115" t="str">
        <f t="shared" si="293"/>
        <v>theater</v>
      </c>
      <c r="T3115" t="str">
        <f t="shared" si="290"/>
        <v>spaces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 s="3">
        <v>75000</v>
      </c>
      <c r="E3116" s="3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91"/>
        <v>0</v>
      </c>
      <c r="P3116" s="3">
        <f t="shared" si="288"/>
        <v>0</v>
      </c>
      <c r="Q3116" s="28">
        <f t="shared" si="292"/>
        <v>41843.42418981481</v>
      </c>
      <c r="R3116" s="28">
        <f t="shared" si="289"/>
        <v>41903.42418981481</v>
      </c>
      <c r="S3116" t="str">
        <f t="shared" si="293"/>
        <v>theater</v>
      </c>
      <c r="T3116" t="str">
        <f t="shared" si="290"/>
        <v>spaces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 s="3">
        <v>10000</v>
      </c>
      <c r="E3117" s="3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91"/>
        <v>0.03</v>
      </c>
      <c r="P3117" s="3">
        <f t="shared" si="288"/>
        <v>300</v>
      </c>
      <c r="Q3117" s="28">
        <f t="shared" si="292"/>
        <v>42496.238738425927</v>
      </c>
      <c r="R3117" s="28">
        <f t="shared" si="289"/>
        <v>42526.238738425927</v>
      </c>
      <c r="S3117" t="str">
        <f t="shared" si="293"/>
        <v>theater</v>
      </c>
      <c r="T3117" t="str">
        <f t="shared" si="290"/>
        <v>spaces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 s="3">
        <v>750</v>
      </c>
      <c r="E3118" s="3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91"/>
        <v>0.57333333333333336</v>
      </c>
      <c r="P3118" s="3">
        <f t="shared" si="288"/>
        <v>43</v>
      </c>
      <c r="Q3118" s="28">
        <f t="shared" si="292"/>
        <v>42081.30700231481</v>
      </c>
      <c r="R3118" s="28">
        <f t="shared" si="289"/>
        <v>42095.30700231481</v>
      </c>
      <c r="S3118" t="str">
        <f t="shared" si="293"/>
        <v>theater</v>
      </c>
      <c r="T3118" t="str">
        <f t="shared" si="290"/>
        <v>spaces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 s="3">
        <v>1000</v>
      </c>
      <c r="E3119" s="3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91"/>
        <v>1E-3</v>
      </c>
      <c r="P3119" s="3">
        <f t="shared" si="288"/>
        <v>1</v>
      </c>
      <c r="Q3119" s="28">
        <f t="shared" si="292"/>
        <v>42509.166203703695</v>
      </c>
      <c r="R3119" s="28">
        <f t="shared" si="289"/>
        <v>42517.341666666667</v>
      </c>
      <c r="S3119" t="str">
        <f t="shared" si="293"/>
        <v>theater</v>
      </c>
      <c r="T3119" t="str">
        <f t="shared" si="290"/>
        <v>spaces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 s="3">
        <v>500000</v>
      </c>
      <c r="E3120" s="3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91"/>
        <v>3.0999999999999999E-3</v>
      </c>
      <c r="P3120" s="3">
        <f t="shared" si="288"/>
        <v>775</v>
      </c>
      <c r="Q3120" s="28">
        <f t="shared" si="292"/>
        <v>42534.441238425927</v>
      </c>
      <c r="R3120" s="28">
        <f t="shared" si="289"/>
        <v>42553.441238425927</v>
      </c>
      <c r="S3120" t="str">
        <f t="shared" si="293"/>
        <v>theater</v>
      </c>
      <c r="T3120" t="str">
        <f t="shared" si="290"/>
        <v>spaces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 s="3">
        <v>10000</v>
      </c>
      <c r="E3121" s="3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91"/>
        <v>5.0000000000000001E-4</v>
      </c>
      <c r="P3121" s="3">
        <f t="shared" si="288"/>
        <v>5</v>
      </c>
      <c r="Q3121" s="28">
        <f t="shared" si="292"/>
        <v>42059.837175925924</v>
      </c>
      <c r="R3121" s="28">
        <f t="shared" si="289"/>
        <v>42089.795509259253</v>
      </c>
      <c r="S3121" t="str">
        <f t="shared" si="293"/>
        <v>theater</v>
      </c>
      <c r="T3121" t="str">
        <f t="shared" si="290"/>
        <v>spaces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 s="3">
        <v>1300000</v>
      </c>
      <c r="E3122" s="3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91"/>
        <v>9.8461538461538464E-5</v>
      </c>
      <c r="P3122" s="3">
        <f t="shared" si="288"/>
        <v>12.8</v>
      </c>
      <c r="Q3122" s="28">
        <f t="shared" si="292"/>
        <v>42435.733749999999</v>
      </c>
      <c r="R3122" s="28">
        <f t="shared" si="289"/>
        <v>42495.692083333335</v>
      </c>
      <c r="S3122" t="str">
        <f t="shared" si="293"/>
        <v>theater</v>
      </c>
      <c r="T3122" t="str">
        <f t="shared" si="290"/>
        <v>spaces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 s="3">
        <v>1500</v>
      </c>
      <c r="E3123" s="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91"/>
        <v>6.6666666666666671E-3</v>
      </c>
      <c r="P3123" s="3">
        <f t="shared" si="288"/>
        <v>10</v>
      </c>
      <c r="Q3123" s="28">
        <f t="shared" si="292"/>
        <v>41848.471469907403</v>
      </c>
      <c r="R3123" s="28">
        <f t="shared" si="289"/>
        <v>41908.471469907403</v>
      </c>
      <c r="S3123" t="str">
        <f t="shared" si="293"/>
        <v>theater</v>
      </c>
      <c r="T3123" t="str">
        <f t="shared" si="290"/>
        <v>spaces</v>
      </c>
    </row>
    <row r="3124" spans="1:20" x14ac:dyDescent="0.25">
      <c r="A3124">
        <v>3122</v>
      </c>
      <c r="B3124" s="1" t="s">
        <v>3122</v>
      </c>
      <c r="C3124" s="1" t="s">
        <v>7232</v>
      </c>
      <c r="D3124" s="3">
        <v>199</v>
      </c>
      <c r="E3124" s="3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91"/>
        <v>0.58291457286432158</v>
      </c>
      <c r="P3124" s="3">
        <f t="shared" si="288"/>
        <v>58</v>
      </c>
      <c r="Q3124" s="28">
        <f t="shared" si="292"/>
        <v>42678.723749999997</v>
      </c>
      <c r="R3124" s="28">
        <f t="shared" si="289"/>
        <v>42683.765416666669</v>
      </c>
      <c r="S3124" t="str">
        <f t="shared" si="293"/>
        <v>theater</v>
      </c>
      <c r="T3124" t="str">
        <f t="shared" si="290"/>
        <v>spaces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 s="3">
        <v>125000</v>
      </c>
      <c r="E3125" s="3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91"/>
        <v>0.68153600000000003</v>
      </c>
      <c r="P3125" s="3">
        <f t="shared" si="288"/>
        <v>244.80459770114942</v>
      </c>
      <c r="Q3125" s="28">
        <f t="shared" si="292"/>
        <v>42530.784699074073</v>
      </c>
      <c r="R3125" s="28">
        <f t="shared" si="289"/>
        <v>42560.784699074073</v>
      </c>
      <c r="S3125" t="str">
        <f t="shared" si="293"/>
        <v>theater</v>
      </c>
      <c r="T3125" t="str">
        <f t="shared" si="290"/>
        <v>spaces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 s="3">
        <v>800000</v>
      </c>
      <c r="E3126" s="3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91"/>
        <v>3.2499999999999997E-5</v>
      </c>
      <c r="P3126" s="3">
        <f t="shared" si="288"/>
        <v>6.5</v>
      </c>
      <c r="Q3126" s="28">
        <f t="shared" si="292"/>
        <v>41977.571770833332</v>
      </c>
      <c r="R3126" s="28">
        <f t="shared" si="289"/>
        <v>42037.571770833332</v>
      </c>
      <c r="S3126" t="str">
        <f t="shared" si="293"/>
        <v>theater</v>
      </c>
      <c r="T3126" t="str">
        <f t="shared" si="290"/>
        <v>spaces</v>
      </c>
    </row>
    <row r="3127" spans="1:20" x14ac:dyDescent="0.25">
      <c r="A3127">
        <v>3125</v>
      </c>
      <c r="B3127" s="1" t="s">
        <v>3125</v>
      </c>
      <c r="C3127" s="1" t="s">
        <v>7235</v>
      </c>
      <c r="D3127" s="3">
        <v>1500000</v>
      </c>
      <c r="E3127" s="3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91"/>
        <v>0</v>
      </c>
      <c r="P3127" s="3">
        <f t="shared" si="288"/>
        <v>0</v>
      </c>
      <c r="Q3127" s="28">
        <f t="shared" si="292"/>
        <v>42345.998518518514</v>
      </c>
      <c r="R3127" s="28">
        <f t="shared" si="289"/>
        <v>42375.998518518514</v>
      </c>
      <c r="S3127" t="str">
        <f t="shared" si="293"/>
        <v>theater</v>
      </c>
      <c r="T3127" t="str">
        <f t="shared" si="290"/>
        <v>spaces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 s="3">
        <v>25000</v>
      </c>
      <c r="E3128" s="3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91"/>
        <v>4.1599999999999998E-2</v>
      </c>
      <c r="P3128" s="3">
        <f t="shared" si="288"/>
        <v>61.176470588235297</v>
      </c>
      <c r="Q3128" s="28">
        <f t="shared" si="292"/>
        <v>42426.809745370374</v>
      </c>
      <c r="R3128" s="28">
        <f t="shared" si="289"/>
        <v>42456.768078703702</v>
      </c>
      <c r="S3128" t="str">
        <f t="shared" si="293"/>
        <v>theater</v>
      </c>
      <c r="T3128" t="str">
        <f t="shared" si="290"/>
        <v>spaces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 s="3">
        <v>100000</v>
      </c>
      <c r="E3129" s="3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91"/>
        <v>0</v>
      </c>
      <c r="P3129" s="3">
        <f t="shared" si="288"/>
        <v>0</v>
      </c>
      <c r="Q3129" s="28">
        <f t="shared" si="292"/>
        <v>42034.648483796293</v>
      </c>
      <c r="R3129" s="28">
        <f t="shared" si="289"/>
        <v>42064.648483796293</v>
      </c>
      <c r="S3129" t="str">
        <f t="shared" si="293"/>
        <v>theater</v>
      </c>
      <c r="T3129" t="str">
        <f t="shared" si="290"/>
        <v>spaces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 s="3">
        <v>15000</v>
      </c>
      <c r="E3130" s="3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91"/>
        <v>1.0860666666666667</v>
      </c>
      <c r="P3130" s="3">
        <f t="shared" si="288"/>
        <v>139.23931623931625</v>
      </c>
      <c r="Q3130" s="28">
        <f t="shared" si="292"/>
        <v>42780.617372685178</v>
      </c>
      <c r="R3130" s="28">
        <f t="shared" si="289"/>
        <v>42810.575706018521</v>
      </c>
      <c r="S3130" t="str">
        <f t="shared" si="293"/>
        <v>theater</v>
      </c>
      <c r="T3130" t="str">
        <f t="shared" si="290"/>
        <v>plays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 s="3">
        <v>1250</v>
      </c>
      <c r="E3131" s="3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91"/>
        <v>8.0000000000000002E-3</v>
      </c>
      <c r="P3131" s="3">
        <f t="shared" si="288"/>
        <v>10</v>
      </c>
      <c r="Q3131" s="28">
        <f t="shared" si="292"/>
        <v>42803.634479166663</v>
      </c>
      <c r="R3131" s="28">
        <f t="shared" si="289"/>
        <v>42843.592812499999</v>
      </c>
      <c r="S3131" t="str">
        <f t="shared" si="293"/>
        <v>theater</v>
      </c>
      <c r="T3131" t="str">
        <f t="shared" si="290"/>
        <v>plays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 s="3">
        <v>10000</v>
      </c>
      <c r="E3132" s="3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91"/>
        <v>3.7499999999999999E-2</v>
      </c>
      <c r="P3132" s="3">
        <f t="shared" si="288"/>
        <v>93.75</v>
      </c>
      <c r="Q3132" s="28">
        <f t="shared" si="292"/>
        <v>42808.431898148141</v>
      </c>
      <c r="R3132" s="28">
        <f t="shared" si="289"/>
        <v>42838.999305555553</v>
      </c>
      <c r="S3132" t="str">
        <f t="shared" si="293"/>
        <v>theater</v>
      </c>
      <c r="T3132" t="str">
        <f t="shared" si="290"/>
        <v>plays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 s="3">
        <v>4100</v>
      </c>
      <c r="E3133" s="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91"/>
        <v>0.15731707317073171</v>
      </c>
      <c r="P3133" s="3">
        <f t="shared" si="288"/>
        <v>53.75</v>
      </c>
      <c r="Q3133" s="28">
        <f t="shared" si="292"/>
        <v>42803.370891203704</v>
      </c>
      <c r="R3133" s="28">
        <f t="shared" si="289"/>
        <v>42833.329224537032</v>
      </c>
      <c r="S3133" t="str">
        <f t="shared" si="293"/>
        <v>theater</v>
      </c>
      <c r="T3133" t="str">
        <f t="shared" si="290"/>
        <v>plays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 s="3">
        <v>30000</v>
      </c>
      <c r="E3134" s="3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91"/>
        <v>3.3333333333333332E-4</v>
      </c>
      <c r="P3134" s="3">
        <f t="shared" si="288"/>
        <v>10</v>
      </c>
      <c r="Q3134" s="28">
        <f t="shared" si="292"/>
        <v>42786.141898148147</v>
      </c>
      <c r="R3134" s="28">
        <f t="shared" si="289"/>
        <v>42846.100231481476</v>
      </c>
      <c r="S3134" t="str">
        <f t="shared" si="293"/>
        <v>theater</v>
      </c>
      <c r="T3134" t="str">
        <f t="shared" si="290"/>
        <v>plays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 s="3">
        <v>500</v>
      </c>
      <c r="E3135" s="3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91"/>
        <v>1.08</v>
      </c>
      <c r="P3135" s="3">
        <f t="shared" si="288"/>
        <v>33.75</v>
      </c>
      <c r="Q3135" s="28">
        <f t="shared" si="292"/>
        <v>42788.356874999998</v>
      </c>
      <c r="R3135" s="28">
        <f t="shared" si="289"/>
        <v>42818.315208333333</v>
      </c>
      <c r="S3135" t="str">
        <f t="shared" si="293"/>
        <v>theater</v>
      </c>
      <c r="T3135" t="str">
        <f t="shared" si="290"/>
        <v>plays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 s="3">
        <v>1000</v>
      </c>
      <c r="E3136" s="3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91"/>
        <v>0.22500000000000001</v>
      </c>
      <c r="P3136" s="3">
        <f t="shared" si="288"/>
        <v>18.75</v>
      </c>
      <c r="Q3136" s="28">
        <f t="shared" si="292"/>
        <v>42800.511793981481</v>
      </c>
      <c r="R3136" s="28">
        <f t="shared" si="289"/>
        <v>42821.470127314817</v>
      </c>
      <c r="S3136" t="str">
        <f t="shared" si="293"/>
        <v>theater</v>
      </c>
      <c r="T3136" t="str">
        <f t="shared" si="290"/>
        <v>plays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 s="3">
        <v>777</v>
      </c>
      <c r="E3137" s="3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91"/>
        <v>0.20849420849420849</v>
      </c>
      <c r="P3137" s="3">
        <f t="shared" si="288"/>
        <v>23.142857142857142</v>
      </c>
      <c r="Q3137" s="28">
        <f t="shared" si="292"/>
        <v>42806.943530092591</v>
      </c>
      <c r="R3137" s="28">
        <f t="shared" si="289"/>
        <v>42828.943530092591</v>
      </c>
      <c r="S3137" t="str">
        <f t="shared" si="293"/>
        <v>theater</v>
      </c>
      <c r="T3137" t="str">
        <f t="shared" si="290"/>
        <v>plays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 s="3">
        <v>500</v>
      </c>
      <c r="E3138" s="3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91"/>
        <v>1.278</v>
      </c>
      <c r="P3138" s="3">
        <f t="shared" si="288"/>
        <v>29.045454545454547</v>
      </c>
      <c r="Q3138" s="28">
        <f t="shared" si="292"/>
        <v>42789.25409722222</v>
      </c>
      <c r="R3138" s="28">
        <f t="shared" si="289"/>
        <v>42825.749305555553</v>
      </c>
      <c r="S3138" t="str">
        <f t="shared" si="293"/>
        <v>theater</v>
      </c>
      <c r="T3138" t="str">
        <f t="shared" si="290"/>
        <v>plays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 s="3">
        <v>1500</v>
      </c>
      <c r="E3139" s="3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291"/>
        <v>3.3333333333333333E-2</v>
      </c>
      <c r="P3139" s="3">
        <f t="shared" ref="P3139:P3202" si="294">IFERROR(E3139/L3139,0)</f>
        <v>50</v>
      </c>
      <c r="Q3139" s="28">
        <f t="shared" si="292"/>
        <v>42807.676724537036</v>
      </c>
      <c r="R3139" s="28">
        <f t="shared" ref="R3139:R3202" si="295">(I3139/86400)+25569+(-5/24)</f>
        <v>42858.591666666667</v>
      </c>
      <c r="S3139" t="str">
        <f t="shared" si="293"/>
        <v>theater</v>
      </c>
      <c r="T3139" t="str">
        <f t="shared" ref="T3139:T3202" si="296">RIGHT(N3139,LEN(N3139)-FIND("/",N3139))</f>
        <v>plays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 s="3">
        <v>200</v>
      </c>
      <c r="E3140" s="3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ref="O3140:O3203" si="297">E3140/D3140</f>
        <v>0</v>
      </c>
      <c r="P3140" s="3">
        <f t="shared" si="294"/>
        <v>0</v>
      </c>
      <c r="Q3140" s="28">
        <f t="shared" ref="Q3140:Q3203" si="298">(((J3140/60)/60)/24)+DATE(1970,1,1)+(-5/24)</f>
        <v>42809.437581018516</v>
      </c>
      <c r="R3140" s="28">
        <f t="shared" si="295"/>
        <v>42828.437581018516</v>
      </c>
      <c r="S3140" t="str">
        <f t="shared" ref="S3140:S3203" si="299">LEFT(N:N,FIND("/",N3140)-1)</f>
        <v>theater</v>
      </c>
      <c r="T3140" t="str">
        <f t="shared" si="296"/>
        <v>plays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 s="3">
        <v>50000</v>
      </c>
      <c r="E3141" s="3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7"/>
        <v>5.3999999999999999E-2</v>
      </c>
      <c r="P3141" s="3">
        <f t="shared" si="294"/>
        <v>450</v>
      </c>
      <c r="Q3141" s="28">
        <f t="shared" si="298"/>
        <v>42785.062037037038</v>
      </c>
      <c r="R3141" s="28">
        <f t="shared" si="295"/>
        <v>42818.981249999997</v>
      </c>
      <c r="S3141" t="str">
        <f t="shared" si="299"/>
        <v>theater</v>
      </c>
      <c r="T3141" t="str">
        <f t="shared" si="296"/>
        <v>plays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 s="3">
        <v>10000</v>
      </c>
      <c r="E3142" s="3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7"/>
        <v>9.5999999999999992E-3</v>
      </c>
      <c r="P3142" s="3">
        <f t="shared" si="294"/>
        <v>24</v>
      </c>
      <c r="Q3142" s="28">
        <f t="shared" si="298"/>
        <v>42802.510451388887</v>
      </c>
      <c r="R3142" s="28">
        <f t="shared" si="295"/>
        <v>42832.468784722216</v>
      </c>
      <c r="S3142" t="str">
        <f t="shared" si="299"/>
        <v>theater</v>
      </c>
      <c r="T3142" t="str">
        <f t="shared" si="296"/>
        <v>plays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 s="3">
        <v>500</v>
      </c>
      <c r="E3143" s="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7"/>
        <v>0.51600000000000001</v>
      </c>
      <c r="P3143" s="3">
        <f t="shared" si="294"/>
        <v>32.25</v>
      </c>
      <c r="Q3143" s="28">
        <f t="shared" si="298"/>
        <v>42800.544999999998</v>
      </c>
      <c r="R3143" s="28">
        <f t="shared" si="295"/>
        <v>42841.624999999993</v>
      </c>
      <c r="S3143" t="str">
        <f t="shared" si="299"/>
        <v>theater</v>
      </c>
      <c r="T3143" t="str">
        <f t="shared" si="296"/>
        <v>plays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 s="3">
        <v>2750</v>
      </c>
      <c r="E3144" s="3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7"/>
        <v>1.6363636363636365E-2</v>
      </c>
      <c r="P3144" s="3">
        <f t="shared" si="294"/>
        <v>15</v>
      </c>
      <c r="Q3144" s="28">
        <f t="shared" si="298"/>
        <v>42783.304849537039</v>
      </c>
      <c r="R3144" s="28">
        <f t="shared" si="295"/>
        <v>42813.263182870367</v>
      </c>
      <c r="S3144" t="str">
        <f t="shared" si="299"/>
        <v>theater</v>
      </c>
      <c r="T3144" t="str">
        <f t="shared" si="296"/>
        <v>plays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 s="3">
        <v>700</v>
      </c>
      <c r="E3145" s="3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7"/>
        <v>0</v>
      </c>
      <c r="P3145" s="3">
        <f t="shared" si="294"/>
        <v>0</v>
      </c>
      <c r="Q3145" s="28">
        <f t="shared" si="298"/>
        <v>42808.149953703702</v>
      </c>
      <c r="R3145" s="28">
        <f t="shared" si="295"/>
        <v>42834.149953703702</v>
      </c>
      <c r="S3145" t="str">
        <f t="shared" si="299"/>
        <v>theater</v>
      </c>
      <c r="T3145" t="str">
        <f t="shared" si="296"/>
        <v>plays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 s="3">
        <v>10000</v>
      </c>
      <c r="E3146" s="3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7"/>
        <v>0.754</v>
      </c>
      <c r="P3146" s="3">
        <f t="shared" si="294"/>
        <v>251.33333333333334</v>
      </c>
      <c r="Q3146" s="28">
        <f t="shared" si="298"/>
        <v>42796.329942129632</v>
      </c>
      <c r="R3146" s="28">
        <f t="shared" si="295"/>
        <v>42813.041666666664</v>
      </c>
      <c r="S3146" t="str">
        <f t="shared" si="299"/>
        <v>theater</v>
      </c>
      <c r="T3146" t="str">
        <f t="shared" si="296"/>
        <v>plays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 s="3">
        <v>25000</v>
      </c>
      <c r="E3147" s="3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7"/>
        <v>0</v>
      </c>
      <c r="P3147" s="3">
        <f t="shared" si="294"/>
        <v>0</v>
      </c>
      <c r="Q3147" s="28">
        <f t="shared" si="298"/>
        <v>42761.832569444443</v>
      </c>
      <c r="R3147" s="28">
        <f t="shared" si="295"/>
        <v>42821.790902777771</v>
      </c>
      <c r="S3147" t="str">
        <f t="shared" si="299"/>
        <v>theater</v>
      </c>
      <c r="T3147" t="str">
        <f t="shared" si="296"/>
        <v>plays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 s="3">
        <v>50000</v>
      </c>
      <c r="E3148" s="3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7"/>
        <v>0.105</v>
      </c>
      <c r="P3148" s="3">
        <f t="shared" si="294"/>
        <v>437.5</v>
      </c>
      <c r="Q3148" s="28">
        <f t="shared" si="298"/>
        <v>42796.474143518521</v>
      </c>
      <c r="R3148" s="28">
        <f t="shared" si="295"/>
        <v>42841.432476851849</v>
      </c>
      <c r="S3148" t="str">
        <f t="shared" si="299"/>
        <v>theater</v>
      </c>
      <c r="T3148" t="str">
        <f t="shared" si="296"/>
        <v>plays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 s="3">
        <v>20000</v>
      </c>
      <c r="E3149" s="3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7"/>
        <v>1.1752499999999999</v>
      </c>
      <c r="P3149" s="3">
        <f t="shared" si="294"/>
        <v>110.35211267605634</v>
      </c>
      <c r="Q3149" s="28">
        <f t="shared" si="298"/>
        <v>41909.761053240742</v>
      </c>
      <c r="R3149" s="28">
        <f t="shared" si="295"/>
        <v>41949.802719907406</v>
      </c>
      <c r="S3149" t="str">
        <f t="shared" si="299"/>
        <v>theater</v>
      </c>
      <c r="T3149" t="str">
        <f t="shared" si="296"/>
        <v>plays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 s="3">
        <v>1800</v>
      </c>
      <c r="E3150" s="3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7"/>
        <v>1.3116666666666668</v>
      </c>
      <c r="P3150" s="3">
        <f t="shared" si="294"/>
        <v>41.421052631578945</v>
      </c>
      <c r="Q3150" s="28">
        <f t="shared" si="298"/>
        <v>41891.456990740735</v>
      </c>
      <c r="R3150" s="28">
        <f t="shared" si="295"/>
        <v>41912.958333333328</v>
      </c>
      <c r="S3150" t="str">
        <f t="shared" si="299"/>
        <v>theater</v>
      </c>
      <c r="T3150" t="str">
        <f t="shared" si="296"/>
        <v>plays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 s="3">
        <v>1250</v>
      </c>
      <c r="E3151" s="3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7"/>
        <v>1.04</v>
      </c>
      <c r="P3151" s="3">
        <f t="shared" si="294"/>
        <v>52</v>
      </c>
      <c r="Q3151" s="28">
        <f t="shared" si="298"/>
        <v>41225.809027777774</v>
      </c>
      <c r="R3151" s="28">
        <f t="shared" si="295"/>
        <v>41249.875</v>
      </c>
      <c r="S3151" t="str">
        <f t="shared" si="299"/>
        <v>theater</v>
      </c>
      <c r="T3151" t="str">
        <f t="shared" si="296"/>
        <v>plays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 s="3">
        <v>3500</v>
      </c>
      <c r="E3152" s="3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7"/>
        <v>1.01</v>
      </c>
      <c r="P3152" s="3">
        <f t="shared" si="294"/>
        <v>33.990384615384613</v>
      </c>
      <c r="Q3152" s="28">
        <f t="shared" si="298"/>
        <v>40478.055590277778</v>
      </c>
      <c r="R3152" s="28">
        <f t="shared" si="295"/>
        <v>40567.958333333328</v>
      </c>
      <c r="S3152" t="str">
        <f t="shared" si="299"/>
        <v>theater</v>
      </c>
      <c r="T3152" t="str">
        <f t="shared" si="296"/>
        <v>plays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 s="3">
        <v>3500</v>
      </c>
      <c r="E3153" s="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7"/>
        <v>1.004</v>
      </c>
      <c r="P3153" s="3">
        <f t="shared" si="294"/>
        <v>103.35294117647059</v>
      </c>
      <c r="Q3153" s="28">
        <f t="shared" si="298"/>
        <v>41862.631643518514</v>
      </c>
      <c r="R3153" s="28">
        <f t="shared" si="295"/>
        <v>41892.631643518514</v>
      </c>
      <c r="S3153" t="str">
        <f t="shared" si="299"/>
        <v>theater</v>
      </c>
      <c r="T3153" t="str">
        <f t="shared" si="296"/>
        <v>plays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 s="3">
        <v>2200</v>
      </c>
      <c r="E3154" s="3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7"/>
        <v>1.0595454545454546</v>
      </c>
      <c r="P3154" s="3">
        <f t="shared" si="294"/>
        <v>34.791044776119406</v>
      </c>
      <c r="Q3154" s="28">
        <f t="shared" si="298"/>
        <v>41550.659340277773</v>
      </c>
      <c r="R3154" s="28">
        <f t="shared" si="295"/>
        <v>41580.659340277773</v>
      </c>
      <c r="S3154" t="str">
        <f t="shared" si="299"/>
        <v>theater</v>
      </c>
      <c r="T3154" t="str">
        <f t="shared" si="296"/>
        <v>plays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 s="3">
        <v>3000</v>
      </c>
      <c r="E3155" s="3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7"/>
        <v>3.3558333333333334</v>
      </c>
      <c r="P3155" s="3">
        <f t="shared" si="294"/>
        <v>41.773858921161825</v>
      </c>
      <c r="Q3155" s="28">
        <f t="shared" si="298"/>
        <v>40632.946030092593</v>
      </c>
      <c r="R3155" s="28">
        <f t="shared" si="295"/>
        <v>40663.999305555553</v>
      </c>
      <c r="S3155" t="str">
        <f t="shared" si="299"/>
        <v>theater</v>
      </c>
      <c r="T3155" t="str">
        <f t="shared" si="296"/>
        <v>plays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 s="3">
        <v>7000</v>
      </c>
      <c r="E3156" s="3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7"/>
        <v>1.1292857142857142</v>
      </c>
      <c r="P3156" s="3">
        <f t="shared" si="294"/>
        <v>64.268292682926827</v>
      </c>
      <c r="Q3156" s="28">
        <f t="shared" si="298"/>
        <v>40970.667337962957</v>
      </c>
      <c r="R3156" s="28">
        <f t="shared" si="295"/>
        <v>41000.625671296293</v>
      </c>
      <c r="S3156" t="str">
        <f t="shared" si="299"/>
        <v>theater</v>
      </c>
      <c r="T3156" t="str">
        <f t="shared" si="296"/>
        <v>plays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 s="3">
        <v>5000</v>
      </c>
      <c r="E3157" s="3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7"/>
        <v>1.885046</v>
      </c>
      <c r="P3157" s="3">
        <f t="shared" si="294"/>
        <v>31.209370860927152</v>
      </c>
      <c r="Q3157" s="28">
        <f t="shared" si="298"/>
        <v>41233.290798611109</v>
      </c>
      <c r="R3157" s="28">
        <f t="shared" si="295"/>
        <v>41263.290798611109</v>
      </c>
      <c r="S3157" t="str">
        <f t="shared" si="299"/>
        <v>theater</v>
      </c>
      <c r="T3157" t="str">
        <f t="shared" si="296"/>
        <v>plays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 s="3">
        <v>5500</v>
      </c>
      <c r="E3158" s="3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7"/>
        <v>1.0181818181818181</v>
      </c>
      <c r="P3158" s="3">
        <f t="shared" si="294"/>
        <v>62.921348314606739</v>
      </c>
      <c r="Q3158" s="28">
        <f t="shared" si="298"/>
        <v>41026.744722222218</v>
      </c>
      <c r="R3158" s="28">
        <f t="shared" si="295"/>
        <v>41061.744722222218</v>
      </c>
      <c r="S3158" t="str">
        <f t="shared" si="299"/>
        <v>theater</v>
      </c>
      <c r="T3158" t="str">
        <f t="shared" si="296"/>
        <v>plays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 s="3">
        <v>4000</v>
      </c>
      <c r="E3159" s="3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7"/>
        <v>1.01</v>
      </c>
      <c r="P3159" s="3">
        <f t="shared" si="294"/>
        <v>98.536585365853654</v>
      </c>
      <c r="Q3159" s="28">
        <f t="shared" si="298"/>
        <v>41829.579918981479</v>
      </c>
      <c r="R3159" s="28">
        <f t="shared" si="295"/>
        <v>41839</v>
      </c>
      <c r="S3159" t="str">
        <f t="shared" si="299"/>
        <v>theater</v>
      </c>
      <c r="T3159" t="str">
        <f t="shared" si="296"/>
        <v>plays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 s="3">
        <v>5000</v>
      </c>
      <c r="E3160" s="3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7"/>
        <v>1.1399999999999999</v>
      </c>
      <c r="P3160" s="3">
        <f t="shared" si="294"/>
        <v>82.608695652173907</v>
      </c>
      <c r="Q3160" s="28">
        <f t="shared" si="298"/>
        <v>41447.631388888884</v>
      </c>
      <c r="R3160" s="28">
        <f t="shared" si="295"/>
        <v>41477.631388888891</v>
      </c>
      <c r="S3160" t="str">
        <f t="shared" si="299"/>
        <v>theater</v>
      </c>
      <c r="T3160" t="str">
        <f t="shared" si="296"/>
        <v>plays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 s="3">
        <v>1500</v>
      </c>
      <c r="E3161" s="3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7"/>
        <v>1.3348133333333334</v>
      </c>
      <c r="P3161" s="3">
        <f t="shared" si="294"/>
        <v>38.504230769230773</v>
      </c>
      <c r="Q3161" s="28">
        <f t="shared" si="298"/>
        <v>40883.858344907407</v>
      </c>
      <c r="R3161" s="28">
        <f t="shared" si="295"/>
        <v>40926.75</v>
      </c>
      <c r="S3161" t="str">
        <f t="shared" si="299"/>
        <v>theater</v>
      </c>
      <c r="T3161" t="str">
        <f t="shared" si="296"/>
        <v>plays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 s="3">
        <v>4500</v>
      </c>
      <c r="E3162" s="3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7"/>
        <v>1.0153333333333334</v>
      </c>
      <c r="P3162" s="3">
        <f t="shared" si="294"/>
        <v>80.15789473684211</v>
      </c>
      <c r="Q3162" s="28">
        <f t="shared" si="298"/>
        <v>41841.056562499994</v>
      </c>
      <c r="R3162" s="28">
        <f t="shared" si="295"/>
        <v>41863.999305555553</v>
      </c>
      <c r="S3162" t="str">
        <f t="shared" si="299"/>
        <v>theater</v>
      </c>
      <c r="T3162" t="str">
        <f t="shared" si="296"/>
        <v>plays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 s="3">
        <v>2000</v>
      </c>
      <c r="E3163" s="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7"/>
        <v>1.0509999999999999</v>
      </c>
      <c r="P3163" s="3">
        <f t="shared" si="294"/>
        <v>28.405405405405407</v>
      </c>
      <c r="Q3163" s="28">
        <f t="shared" si="298"/>
        <v>41897.327800925923</v>
      </c>
      <c r="R3163" s="28">
        <f t="shared" si="295"/>
        <v>41927.327800925923</v>
      </c>
      <c r="S3163" t="str">
        <f t="shared" si="299"/>
        <v>theater</v>
      </c>
      <c r="T3163" t="str">
        <f t="shared" si="296"/>
        <v>plays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 s="3">
        <v>4000</v>
      </c>
      <c r="E3164" s="3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7"/>
        <v>1.2715000000000001</v>
      </c>
      <c r="P3164" s="3">
        <f t="shared" si="294"/>
        <v>80.730158730158735</v>
      </c>
      <c r="Q3164" s="28">
        <f t="shared" si="298"/>
        <v>41799.47756944444</v>
      </c>
      <c r="R3164" s="28">
        <f t="shared" si="295"/>
        <v>41826.875</v>
      </c>
      <c r="S3164" t="str">
        <f t="shared" si="299"/>
        <v>theater</v>
      </c>
      <c r="T3164" t="str">
        <f t="shared" si="296"/>
        <v>plays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 s="3">
        <v>13000</v>
      </c>
      <c r="E3165" s="3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7"/>
        <v>1.1115384615384616</v>
      </c>
      <c r="P3165" s="3">
        <f t="shared" si="294"/>
        <v>200.69444444444446</v>
      </c>
      <c r="Q3165" s="28">
        <f t="shared" si="298"/>
        <v>41775.545428240737</v>
      </c>
      <c r="R3165" s="28">
        <f t="shared" si="295"/>
        <v>41805.545428240737</v>
      </c>
      <c r="S3165" t="str">
        <f t="shared" si="299"/>
        <v>theater</v>
      </c>
      <c r="T3165" t="str">
        <f t="shared" si="296"/>
        <v>plays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 s="3">
        <v>2500</v>
      </c>
      <c r="E3166" s="3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7"/>
        <v>1.0676000000000001</v>
      </c>
      <c r="P3166" s="3">
        <f t="shared" si="294"/>
        <v>37.591549295774648</v>
      </c>
      <c r="Q3166" s="28">
        <f t="shared" si="298"/>
        <v>41766.597395833334</v>
      </c>
      <c r="R3166" s="28">
        <f t="shared" si="295"/>
        <v>41799.597395833327</v>
      </c>
      <c r="S3166" t="str">
        <f t="shared" si="299"/>
        <v>theater</v>
      </c>
      <c r="T3166" t="str">
        <f t="shared" si="296"/>
        <v>plays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 s="3">
        <v>750</v>
      </c>
      <c r="E3167" s="3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7"/>
        <v>1.6266666666666667</v>
      </c>
      <c r="P3167" s="3">
        <f t="shared" si="294"/>
        <v>58.095238095238095</v>
      </c>
      <c r="Q3167" s="28">
        <f t="shared" si="298"/>
        <v>40643.950925925921</v>
      </c>
      <c r="R3167" s="28">
        <f t="shared" si="295"/>
        <v>40665.957638888889</v>
      </c>
      <c r="S3167" t="str">
        <f t="shared" si="299"/>
        <v>theater</v>
      </c>
      <c r="T3167" t="str">
        <f t="shared" si="296"/>
        <v>plays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 s="3">
        <v>35000</v>
      </c>
      <c r="E3168" s="3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7"/>
        <v>1.6022808571428573</v>
      </c>
      <c r="P3168" s="3">
        <f t="shared" si="294"/>
        <v>60.300892473118282</v>
      </c>
      <c r="Q3168" s="28">
        <f t="shared" si="298"/>
        <v>41940.483252314814</v>
      </c>
      <c r="R3168" s="28">
        <f t="shared" si="295"/>
        <v>41969.124305555553</v>
      </c>
      <c r="S3168" t="str">
        <f t="shared" si="299"/>
        <v>theater</v>
      </c>
      <c r="T3168" t="str">
        <f t="shared" si="296"/>
        <v>plays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 s="3">
        <v>3000</v>
      </c>
      <c r="E3169" s="3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7"/>
        <v>1.1616666666666666</v>
      </c>
      <c r="P3169" s="3">
        <f t="shared" si="294"/>
        <v>63.363636363636367</v>
      </c>
      <c r="Q3169" s="28">
        <f t="shared" si="298"/>
        <v>41838.967372685183</v>
      </c>
      <c r="R3169" s="28">
        <f t="shared" si="295"/>
        <v>41852.967372685183</v>
      </c>
      <c r="S3169" t="str">
        <f t="shared" si="299"/>
        <v>theater</v>
      </c>
      <c r="T3169" t="str">
        <f t="shared" si="296"/>
        <v>plays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 s="3">
        <v>2500</v>
      </c>
      <c r="E3170" s="3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7"/>
        <v>1.242</v>
      </c>
      <c r="P3170" s="3">
        <f t="shared" si="294"/>
        <v>50.901639344262293</v>
      </c>
      <c r="Q3170" s="28">
        <f t="shared" si="298"/>
        <v>41771.897604166668</v>
      </c>
      <c r="R3170" s="28">
        <f t="shared" si="295"/>
        <v>41803.708333333328</v>
      </c>
      <c r="S3170" t="str">
        <f t="shared" si="299"/>
        <v>theater</v>
      </c>
      <c r="T3170" t="str">
        <f t="shared" si="296"/>
        <v>plays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 s="3">
        <v>8000</v>
      </c>
      <c r="E3171" s="3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7"/>
        <v>1.030125</v>
      </c>
      <c r="P3171" s="3">
        <f t="shared" si="294"/>
        <v>100.5</v>
      </c>
      <c r="Q3171" s="28">
        <f t="shared" si="298"/>
        <v>41591.529641203699</v>
      </c>
      <c r="R3171" s="28">
        <f t="shared" si="295"/>
        <v>41620.999305555553</v>
      </c>
      <c r="S3171" t="str">
        <f t="shared" si="299"/>
        <v>theater</v>
      </c>
      <c r="T3171" t="str">
        <f t="shared" si="296"/>
        <v>plays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 s="3">
        <v>2000</v>
      </c>
      <c r="E3172" s="3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7"/>
        <v>1.1225000000000001</v>
      </c>
      <c r="P3172" s="3">
        <f t="shared" si="294"/>
        <v>31.619718309859156</v>
      </c>
      <c r="Q3172" s="28">
        <f t="shared" si="298"/>
        <v>41788.872037037036</v>
      </c>
      <c r="R3172" s="28">
        <f t="shared" si="295"/>
        <v>41821.958333333328</v>
      </c>
      <c r="S3172" t="str">
        <f t="shared" si="299"/>
        <v>theater</v>
      </c>
      <c r="T3172" t="str">
        <f t="shared" si="296"/>
        <v>plays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 s="3">
        <v>7000</v>
      </c>
      <c r="E3173" s="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7"/>
        <v>1.0881428571428571</v>
      </c>
      <c r="P3173" s="3">
        <f t="shared" si="294"/>
        <v>65.102564102564102</v>
      </c>
      <c r="Q3173" s="28">
        <f t="shared" si="298"/>
        <v>42466.399976851848</v>
      </c>
      <c r="R3173" s="28">
        <f t="shared" si="295"/>
        <v>42496.399976851848</v>
      </c>
      <c r="S3173" t="str">
        <f t="shared" si="299"/>
        <v>theater</v>
      </c>
      <c r="T3173" t="str">
        <f t="shared" si="296"/>
        <v>plays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 s="3">
        <v>2000</v>
      </c>
      <c r="E3174" s="3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7"/>
        <v>1.1499999999999999</v>
      </c>
      <c r="P3174" s="3">
        <f t="shared" si="294"/>
        <v>79.310344827586206</v>
      </c>
      <c r="Q3174" s="28">
        <f t="shared" si="298"/>
        <v>40923.521620370368</v>
      </c>
      <c r="R3174" s="28">
        <f t="shared" si="295"/>
        <v>40953.521620370368</v>
      </c>
      <c r="S3174" t="str">
        <f t="shared" si="299"/>
        <v>theater</v>
      </c>
      <c r="T3174" t="str">
        <f t="shared" si="296"/>
        <v>plays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 s="3">
        <v>10000</v>
      </c>
      <c r="E3175" s="3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7"/>
        <v>1.03</v>
      </c>
      <c r="P3175" s="3">
        <f t="shared" si="294"/>
        <v>139.18918918918919</v>
      </c>
      <c r="Q3175" s="28">
        <f t="shared" si="298"/>
        <v>41878.670046296291</v>
      </c>
      <c r="R3175" s="28">
        <f t="shared" si="295"/>
        <v>41908.670046296298</v>
      </c>
      <c r="S3175" t="str">
        <f t="shared" si="299"/>
        <v>theater</v>
      </c>
      <c r="T3175" t="str">
        <f t="shared" si="296"/>
        <v>plays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 s="3">
        <v>3000</v>
      </c>
      <c r="E3176" s="3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7"/>
        <v>1.0113333333333334</v>
      </c>
      <c r="P3176" s="3">
        <f t="shared" si="294"/>
        <v>131.91304347826087</v>
      </c>
      <c r="Q3176" s="28">
        <f t="shared" si="298"/>
        <v>41862.656342592592</v>
      </c>
      <c r="R3176" s="28">
        <f t="shared" si="295"/>
        <v>41876.656342592592</v>
      </c>
      <c r="S3176" t="str">
        <f t="shared" si="299"/>
        <v>theater</v>
      </c>
      <c r="T3176" t="str">
        <f t="shared" si="296"/>
        <v>plays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 s="3">
        <v>5000</v>
      </c>
      <c r="E3177" s="3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7"/>
        <v>1.0955999999999999</v>
      </c>
      <c r="P3177" s="3">
        <f t="shared" si="294"/>
        <v>91.3</v>
      </c>
      <c r="Q3177" s="28">
        <f t="shared" si="298"/>
        <v>40531.678553240738</v>
      </c>
      <c r="R3177" s="28">
        <f t="shared" si="295"/>
        <v>40591.678553240738</v>
      </c>
      <c r="S3177" t="str">
        <f t="shared" si="299"/>
        <v>theater</v>
      </c>
      <c r="T3177" t="str">
        <f t="shared" si="296"/>
        <v>plays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 s="3">
        <v>1900</v>
      </c>
      <c r="E3178" s="3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7"/>
        <v>1.148421052631579</v>
      </c>
      <c r="P3178" s="3">
        <f t="shared" si="294"/>
        <v>39.672727272727272</v>
      </c>
      <c r="Q3178" s="28">
        <f t="shared" si="298"/>
        <v>41477.722581018512</v>
      </c>
      <c r="R3178" s="28">
        <f t="shared" si="295"/>
        <v>41504.416666666664</v>
      </c>
      <c r="S3178" t="str">
        <f t="shared" si="299"/>
        <v>theater</v>
      </c>
      <c r="T3178" t="str">
        <f t="shared" si="296"/>
        <v>plays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 s="3">
        <v>2500</v>
      </c>
      <c r="E3179" s="3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7"/>
        <v>1.1739999999999999</v>
      </c>
      <c r="P3179" s="3">
        <f t="shared" si="294"/>
        <v>57.549019607843135</v>
      </c>
      <c r="Q3179" s="28">
        <f t="shared" si="298"/>
        <v>41781.458437499998</v>
      </c>
      <c r="R3179" s="28">
        <f t="shared" si="295"/>
        <v>41811.458437499998</v>
      </c>
      <c r="S3179" t="str">
        <f t="shared" si="299"/>
        <v>theater</v>
      </c>
      <c r="T3179" t="str">
        <f t="shared" si="296"/>
        <v>plays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 s="3">
        <v>1500</v>
      </c>
      <c r="E3180" s="3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7"/>
        <v>1.7173333333333334</v>
      </c>
      <c r="P3180" s="3">
        <f t="shared" si="294"/>
        <v>33.025641025641029</v>
      </c>
      <c r="Q3180" s="28">
        <f t="shared" si="298"/>
        <v>41806.396701388883</v>
      </c>
      <c r="R3180" s="28">
        <f t="shared" si="295"/>
        <v>41836.396701388883</v>
      </c>
      <c r="S3180" t="str">
        <f t="shared" si="299"/>
        <v>theater</v>
      </c>
      <c r="T3180" t="str">
        <f t="shared" si="296"/>
        <v>plays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 s="3">
        <v>4200</v>
      </c>
      <c r="E3181" s="3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7"/>
        <v>1.1416238095238094</v>
      </c>
      <c r="P3181" s="3">
        <f t="shared" si="294"/>
        <v>77.335806451612896</v>
      </c>
      <c r="Q3181" s="28">
        <f t="shared" si="298"/>
        <v>41375.49387731481</v>
      </c>
      <c r="R3181" s="28">
        <f t="shared" si="295"/>
        <v>41400.49387731481</v>
      </c>
      <c r="S3181" t="str">
        <f t="shared" si="299"/>
        <v>theater</v>
      </c>
      <c r="T3181" t="str">
        <f t="shared" si="296"/>
        <v>plays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 s="3">
        <v>1200</v>
      </c>
      <c r="E3182" s="3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7"/>
        <v>1.1975</v>
      </c>
      <c r="P3182" s="3">
        <f t="shared" si="294"/>
        <v>31.933333333333334</v>
      </c>
      <c r="Q3182" s="28">
        <f t="shared" si="298"/>
        <v>41780.204270833332</v>
      </c>
      <c r="R3182" s="28">
        <f t="shared" si="295"/>
        <v>41810.204270833332</v>
      </c>
      <c r="S3182" t="str">
        <f t="shared" si="299"/>
        <v>theater</v>
      </c>
      <c r="T3182" t="str">
        <f t="shared" si="296"/>
        <v>plays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 s="3">
        <v>500</v>
      </c>
      <c r="E3183" s="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7"/>
        <v>1.0900000000000001</v>
      </c>
      <c r="P3183" s="3">
        <f t="shared" si="294"/>
        <v>36.333333333333336</v>
      </c>
      <c r="Q3183" s="28">
        <f t="shared" si="298"/>
        <v>41779.101701388885</v>
      </c>
      <c r="R3183" s="28">
        <f t="shared" si="295"/>
        <v>41805.458333333328</v>
      </c>
      <c r="S3183" t="str">
        <f t="shared" si="299"/>
        <v>theater</v>
      </c>
      <c r="T3183" t="str">
        <f t="shared" si="296"/>
        <v>plays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 s="3">
        <v>7000</v>
      </c>
      <c r="E3184" s="3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7"/>
        <v>1.0088571428571429</v>
      </c>
      <c r="P3184" s="3">
        <f t="shared" si="294"/>
        <v>46.768211920529801</v>
      </c>
      <c r="Q3184" s="28">
        <f t="shared" si="298"/>
        <v>40883.740983796291</v>
      </c>
      <c r="R3184" s="28">
        <f t="shared" si="295"/>
        <v>40939.5</v>
      </c>
      <c r="S3184" t="str">
        <f t="shared" si="299"/>
        <v>theater</v>
      </c>
      <c r="T3184" t="str">
        <f t="shared" si="296"/>
        <v>plays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 s="3">
        <v>2500</v>
      </c>
      <c r="E3185" s="3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7"/>
        <v>1.0900000000000001</v>
      </c>
      <c r="P3185" s="3">
        <f t="shared" si="294"/>
        <v>40.073529411764703</v>
      </c>
      <c r="Q3185" s="28">
        <f t="shared" si="298"/>
        <v>41491.586446759255</v>
      </c>
      <c r="R3185" s="28">
        <f t="shared" si="295"/>
        <v>41509.586446759255</v>
      </c>
      <c r="S3185" t="str">
        <f t="shared" si="299"/>
        <v>theater</v>
      </c>
      <c r="T3185" t="str">
        <f t="shared" si="296"/>
        <v>plays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 s="3">
        <v>4300</v>
      </c>
      <c r="E3186" s="3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7"/>
        <v>1.0720930232558139</v>
      </c>
      <c r="P3186" s="3">
        <f t="shared" si="294"/>
        <v>100.21739130434783</v>
      </c>
      <c r="Q3186" s="28">
        <f t="shared" si="298"/>
        <v>41791.785081018512</v>
      </c>
      <c r="R3186" s="28">
        <f t="shared" si="295"/>
        <v>41821.785081018512</v>
      </c>
      <c r="S3186" t="str">
        <f t="shared" si="299"/>
        <v>theater</v>
      </c>
      <c r="T3186" t="str">
        <f t="shared" si="296"/>
        <v>plays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 s="3">
        <v>1000</v>
      </c>
      <c r="E3187" s="3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7"/>
        <v>1</v>
      </c>
      <c r="P3187" s="3">
        <f t="shared" si="294"/>
        <v>41.666666666666664</v>
      </c>
      <c r="Q3187" s="28">
        <f t="shared" si="298"/>
        <v>41829.768993055557</v>
      </c>
      <c r="R3187" s="28">
        <f t="shared" si="295"/>
        <v>41836.768993055557</v>
      </c>
      <c r="S3187" t="str">
        <f t="shared" si="299"/>
        <v>theater</v>
      </c>
      <c r="T3187" t="str">
        <f t="shared" si="296"/>
        <v>plays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 s="3">
        <v>3200</v>
      </c>
      <c r="E3188" s="3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7"/>
        <v>1.0218750000000001</v>
      </c>
      <c r="P3188" s="3">
        <f t="shared" si="294"/>
        <v>46.714285714285715</v>
      </c>
      <c r="Q3188" s="28">
        <f t="shared" si="298"/>
        <v>41868.715717592589</v>
      </c>
      <c r="R3188" s="28">
        <f t="shared" si="295"/>
        <v>41898.666666666664</v>
      </c>
      <c r="S3188" t="str">
        <f t="shared" si="299"/>
        <v>theater</v>
      </c>
      <c r="T3188" t="str">
        <f t="shared" si="296"/>
        <v>plays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 s="3">
        <v>15000</v>
      </c>
      <c r="E3189" s="3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7"/>
        <v>1.1629333333333334</v>
      </c>
      <c r="P3189" s="3">
        <f t="shared" si="294"/>
        <v>71.491803278688522</v>
      </c>
      <c r="Q3189" s="28">
        <f t="shared" si="298"/>
        <v>41835.458020833328</v>
      </c>
      <c r="R3189" s="28">
        <f t="shared" si="295"/>
        <v>41855.458020833328</v>
      </c>
      <c r="S3189" t="str">
        <f t="shared" si="299"/>
        <v>theater</v>
      </c>
      <c r="T3189" t="str">
        <f t="shared" si="296"/>
        <v>plays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 s="3">
        <v>200</v>
      </c>
      <c r="E3190" s="3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7"/>
        <v>0.65</v>
      </c>
      <c r="P3190" s="3">
        <f t="shared" si="294"/>
        <v>14.444444444444445</v>
      </c>
      <c r="Q3190" s="28">
        <f t="shared" si="298"/>
        <v>42144.207199074073</v>
      </c>
      <c r="R3190" s="28">
        <f t="shared" si="295"/>
        <v>42165.207199074073</v>
      </c>
      <c r="S3190" t="str">
        <f t="shared" si="299"/>
        <v>theater</v>
      </c>
      <c r="T3190" t="str">
        <f t="shared" si="296"/>
        <v>musical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 s="3">
        <v>55000</v>
      </c>
      <c r="E3191" s="3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7"/>
        <v>0.12327272727272727</v>
      </c>
      <c r="P3191" s="3">
        <f t="shared" si="294"/>
        <v>356.84210526315792</v>
      </c>
      <c r="Q3191" s="28">
        <f t="shared" si="298"/>
        <v>42118.138101851851</v>
      </c>
      <c r="R3191" s="28">
        <f t="shared" si="295"/>
        <v>42148.138101851851</v>
      </c>
      <c r="S3191" t="str">
        <f t="shared" si="299"/>
        <v>theater</v>
      </c>
      <c r="T3191" t="str">
        <f t="shared" si="296"/>
        <v>musical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 s="3">
        <v>4000</v>
      </c>
      <c r="E3192" s="3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7"/>
        <v>0</v>
      </c>
      <c r="P3192" s="3">
        <f t="shared" si="294"/>
        <v>0</v>
      </c>
      <c r="Q3192" s="28">
        <f t="shared" si="298"/>
        <v>42682.942997685182</v>
      </c>
      <c r="R3192" s="28">
        <f t="shared" si="295"/>
        <v>42712.984664351847</v>
      </c>
      <c r="S3192" t="str">
        <f t="shared" si="299"/>
        <v>theater</v>
      </c>
      <c r="T3192" t="str">
        <f t="shared" si="296"/>
        <v>musical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 s="3">
        <v>3750</v>
      </c>
      <c r="E3193" s="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7"/>
        <v>4.0266666666666666E-2</v>
      </c>
      <c r="P3193" s="3">
        <f t="shared" si="294"/>
        <v>37.75</v>
      </c>
      <c r="Q3193" s="28">
        <f t="shared" si="298"/>
        <v>42538.547094907401</v>
      </c>
      <c r="R3193" s="28">
        <f t="shared" si="295"/>
        <v>42598.547094907401</v>
      </c>
      <c r="S3193" t="str">
        <f t="shared" si="299"/>
        <v>theater</v>
      </c>
      <c r="T3193" t="str">
        <f t="shared" si="296"/>
        <v>musical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 s="3">
        <v>10000</v>
      </c>
      <c r="E3194" s="3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7"/>
        <v>1.0200000000000001E-2</v>
      </c>
      <c r="P3194" s="3">
        <f t="shared" si="294"/>
        <v>12.75</v>
      </c>
      <c r="Q3194" s="28">
        <f t="shared" si="298"/>
        <v>42018.732164351844</v>
      </c>
      <c r="R3194" s="28">
        <f t="shared" si="295"/>
        <v>42063.708333333336</v>
      </c>
      <c r="S3194" t="str">
        <f t="shared" si="299"/>
        <v>theater</v>
      </c>
      <c r="T3194" t="str">
        <f t="shared" si="296"/>
        <v>musical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 s="3">
        <v>5000</v>
      </c>
      <c r="E3195" s="3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7"/>
        <v>0.1174</v>
      </c>
      <c r="P3195" s="3">
        <f t="shared" si="294"/>
        <v>24.458333333333332</v>
      </c>
      <c r="Q3195" s="28">
        <f t="shared" si="298"/>
        <v>42010.759907407402</v>
      </c>
      <c r="R3195" s="28">
        <f t="shared" si="295"/>
        <v>42055.759907407402</v>
      </c>
      <c r="S3195" t="str">
        <f t="shared" si="299"/>
        <v>theater</v>
      </c>
      <c r="T3195" t="str">
        <f t="shared" si="296"/>
        <v>musical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 s="3">
        <v>11000</v>
      </c>
      <c r="E3196" s="3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7"/>
        <v>0</v>
      </c>
      <c r="P3196" s="3">
        <f t="shared" si="294"/>
        <v>0</v>
      </c>
      <c r="Q3196" s="28">
        <f t="shared" si="298"/>
        <v>42181.854143518511</v>
      </c>
      <c r="R3196" s="28">
        <f t="shared" si="295"/>
        <v>42211.854143518511</v>
      </c>
      <c r="S3196" t="str">
        <f t="shared" si="299"/>
        <v>theater</v>
      </c>
      <c r="T3196" t="str">
        <f t="shared" si="296"/>
        <v>musical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 s="3">
        <v>3500</v>
      </c>
      <c r="E3197" s="3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7"/>
        <v>0.59142857142857141</v>
      </c>
      <c r="P3197" s="3">
        <f t="shared" si="294"/>
        <v>53.07692307692308</v>
      </c>
      <c r="Q3197" s="28">
        <f t="shared" si="298"/>
        <v>42017.385902777773</v>
      </c>
      <c r="R3197" s="28">
        <f t="shared" si="295"/>
        <v>42047.385902777773</v>
      </c>
      <c r="S3197" t="str">
        <f t="shared" si="299"/>
        <v>theater</v>
      </c>
      <c r="T3197" t="str">
        <f t="shared" si="296"/>
        <v>musical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 s="3">
        <v>3000000</v>
      </c>
      <c r="E3198" s="3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7"/>
        <v>5.9999999999999995E-4</v>
      </c>
      <c r="P3198" s="3">
        <f t="shared" si="294"/>
        <v>300</v>
      </c>
      <c r="Q3198" s="28">
        <f t="shared" si="298"/>
        <v>42157.389756944445</v>
      </c>
      <c r="R3198" s="28">
        <f t="shared" si="295"/>
        <v>42217.374999999993</v>
      </c>
      <c r="S3198" t="str">
        <f t="shared" si="299"/>
        <v>theater</v>
      </c>
      <c r="T3198" t="str">
        <f t="shared" si="296"/>
        <v>musical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 s="3">
        <v>10000</v>
      </c>
      <c r="E3199" s="3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7"/>
        <v>0.1145</v>
      </c>
      <c r="P3199" s="3">
        <f t="shared" si="294"/>
        <v>286.25</v>
      </c>
      <c r="Q3199" s="28">
        <f t="shared" si="298"/>
        <v>42009.28493055555</v>
      </c>
      <c r="R3199" s="28">
        <f t="shared" si="295"/>
        <v>42039.28493055555</v>
      </c>
      <c r="S3199" t="str">
        <f t="shared" si="299"/>
        <v>theater</v>
      </c>
      <c r="T3199" t="str">
        <f t="shared" si="296"/>
        <v>musical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 s="3">
        <v>30000</v>
      </c>
      <c r="E3200" s="3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7"/>
        <v>3.6666666666666666E-3</v>
      </c>
      <c r="P3200" s="3">
        <f t="shared" si="294"/>
        <v>36.666666666666664</v>
      </c>
      <c r="Q3200" s="28">
        <f t="shared" si="298"/>
        <v>42013.216168981475</v>
      </c>
      <c r="R3200" s="28">
        <f t="shared" si="295"/>
        <v>42051.216168981475</v>
      </c>
      <c r="S3200" t="str">
        <f t="shared" si="299"/>
        <v>theater</v>
      </c>
      <c r="T3200" t="str">
        <f t="shared" si="296"/>
        <v>musical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 s="3">
        <v>5000</v>
      </c>
      <c r="E3201" s="3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7"/>
        <v>0.52159999999999995</v>
      </c>
      <c r="P3201" s="3">
        <f t="shared" si="294"/>
        <v>49.20754716981132</v>
      </c>
      <c r="Q3201" s="28">
        <f t="shared" si="298"/>
        <v>41858.553449074068</v>
      </c>
      <c r="R3201" s="28">
        <f t="shared" si="295"/>
        <v>41888.666666666664</v>
      </c>
      <c r="S3201" t="str">
        <f t="shared" si="299"/>
        <v>theater</v>
      </c>
      <c r="T3201" t="str">
        <f t="shared" si="296"/>
        <v>musical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 s="3">
        <v>50000</v>
      </c>
      <c r="E3202" s="3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7"/>
        <v>2.0000000000000002E-5</v>
      </c>
      <c r="P3202" s="3">
        <f t="shared" si="294"/>
        <v>1</v>
      </c>
      <c r="Q3202" s="28">
        <f t="shared" si="298"/>
        <v>42460.112280092588</v>
      </c>
      <c r="R3202" s="28">
        <f t="shared" si="295"/>
        <v>42490.023611111108</v>
      </c>
      <c r="S3202" t="str">
        <f t="shared" si="299"/>
        <v>theater</v>
      </c>
      <c r="T3202" t="str">
        <f t="shared" si="296"/>
        <v>musical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 s="3">
        <v>2000</v>
      </c>
      <c r="E3203" s="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297"/>
        <v>1.2500000000000001E-2</v>
      </c>
      <c r="P3203" s="3">
        <f t="shared" ref="P3203:P3266" si="300">IFERROR(E3203/L3203,0)</f>
        <v>12.5</v>
      </c>
      <c r="Q3203" s="28">
        <f t="shared" si="298"/>
        <v>41861.558761574073</v>
      </c>
      <c r="R3203" s="28">
        <f t="shared" ref="R3203:R3266" si="301">(I3203/86400)+25569+(-5/24)</f>
        <v>41882.558761574073</v>
      </c>
      <c r="S3203" t="str">
        <f t="shared" si="299"/>
        <v>theater</v>
      </c>
      <c r="T3203" t="str">
        <f t="shared" ref="T3203:T3266" si="302">RIGHT(N3203,LEN(N3203)-FIND("/",N3203))</f>
        <v>musical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 s="3">
        <v>5000</v>
      </c>
      <c r="E3204" s="3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ref="O3204:O3267" si="303">E3204/D3204</f>
        <v>0.54520000000000002</v>
      </c>
      <c r="P3204" s="3">
        <f t="shared" si="300"/>
        <v>109.04</v>
      </c>
      <c r="Q3204" s="28">
        <f t="shared" ref="Q3204:Q3267" si="304">(((J3204/60)/60)/24)+DATE(1970,1,1)+(-5/24)</f>
        <v>42293.645208333335</v>
      </c>
      <c r="R3204" s="28">
        <f t="shared" si="301"/>
        <v>42352.040972222218</v>
      </c>
      <c r="S3204" t="str">
        <f t="shared" ref="S3204:S3267" si="305">LEFT(N:N,FIND("/",N3204)-1)</f>
        <v>theater</v>
      </c>
      <c r="T3204" t="str">
        <f t="shared" si="302"/>
        <v>musical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 s="3">
        <v>1000</v>
      </c>
      <c r="E3205" s="3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3"/>
        <v>0.25</v>
      </c>
      <c r="P3205" s="3">
        <f t="shared" si="300"/>
        <v>41.666666666666664</v>
      </c>
      <c r="Q3205" s="28">
        <f t="shared" si="304"/>
        <v>42242.780347222222</v>
      </c>
      <c r="R3205" s="28">
        <f t="shared" si="301"/>
        <v>42272.780347222222</v>
      </c>
      <c r="S3205" t="str">
        <f t="shared" si="305"/>
        <v>theater</v>
      </c>
      <c r="T3205" t="str">
        <f t="shared" si="302"/>
        <v>musical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 s="3">
        <v>500</v>
      </c>
      <c r="E3206" s="3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3"/>
        <v>0</v>
      </c>
      <c r="P3206" s="3">
        <f t="shared" si="300"/>
        <v>0</v>
      </c>
      <c r="Q3206" s="28">
        <f t="shared" si="304"/>
        <v>42172.477766203701</v>
      </c>
      <c r="R3206" s="28">
        <f t="shared" si="301"/>
        <v>42202.468055555553</v>
      </c>
      <c r="S3206" t="str">
        <f t="shared" si="305"/>
        <v>theater</v>
      </c>
      <c r="T3206" t="str">
        <f t="shared" si="302"/>
        <v>musical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 s="3">
        <v>8000</v>
      </c>
      <c r="E3207" s="3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3"/>
        <v>3.4125000000000003E-2</v>
      </c>
      <c r="P3207" s="3">
        <f t="shared" si="300"/>
        <v>22.75</v>
      </c>
      <c r="Q3207" s="28">
        <f t="shared" si="304"/>
        <v>42095.166342592587</v>
      </c>
      <c r="R3207" s="28">
        <f t="shared" si="301"/>
        <v>42125.166342592587</v>
      </c>
      <c r="S3207" t="str">
        <f t="shared" si="305"/>
        <v>theater</v>
      </c>
      <c r="T3207" t="str">
        <f t="shared" si="302"/>
        <v>musical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 s="3">
        <v>5000</v>
      </c>
      <c r="E3208" s="3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3"/>
        <v>0</v>
      </c>
      <c r="P3208" s="3">
        <f t="shared" si="300"/>
        <v>0</v>
      </c>
      <c r="Q3208" s="28">
        <f t="shared" si="304"/>
        <v>42236.067719907405</v>
      </c>
      <c r="R3208" s="28">
        <f t="shared" si="301"/>
        <v>42266.067719907405</v>
      </c>
      <c r="S3208" t="str">
        <f t="shared" si="305"/>
        <v>theater</v>
      </c>
      <c r="T3208" t="str">
        <f t="shared" si="302"/>
        <v>musical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 s="3">
        <v>5500</v>
      </c>
      <c r="E3209" s="3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3"/>
        <v>0.46363636363636362</v>
      </c>
      <c r="P3209" s="3">
        <f t="shared" si="300"/>
        <v>70.833333333333329</v>
      </c>
      <c r="Q3209" s="28">
        <f t="shared" si="304"/>
        <v>42057.069525462961</v>
      </c>
      <c r="R3209" s="28">
        <f t="shared" si="301"/>
        <v>42117.027858796289</v>
      </c>
      <c r="S3209" t="str">
        <f t="shared" si="305"/>
        <v>theater</v>
      </c>
      <c r="T3209" t="str">
        <f t="shared" si="302"/>
        <v>musical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 s="3">
        <v>5000</v>
      </c>
      <c r="E3210" s="3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3"/>
        <v>1.0349999999999999</v>
      </c>
      <c r="P3210" s="3">
        <f t="shared" si="300"/>
        <v>63.109756097560975</v>
      </c>
      <c r="Q3210" s="28">
        <f t="shared" si="304"/>
        <v>41827.396724537037</v>
      </c>
      <c r="R3210" s="28">
        <f t="shared" si="301"/>
        <v>41848.396724537037</v>
      </c>
      <c r="S3210" t="str">
        <f t="shared" si="305"/>
        <v>theater</v>
      </c>
      <c r="T3210" t="str">
        <f t="shared" si="302"/>
        <v>plays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 s="3">
        <v>9500</v>
      </c>
      <c r="E3211" s="3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3"/>
        <v>1.1932315789473684</v>
      </c>
      <c r="P3211" s="3">
        <f t="shared" si="300"/>
        <v>50.157964601769912</v>
      </c>
      <c r="Q3211" s="28">
        <f t="shared" si="304"/>
        <v>41778.428912037038</v>
      </c>
      <c r="R3211" s="28">
        <f t="shared" si="301"/>
        <v>41810.75</v>
      </c>
      <c r="S3211" t="str">
        <f t="shared" si="305"/>
        <v>theater</v>
      </c>
      <c r="T3211" t="str">
        <f t="shared" si="302"/>
        <v>plays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 s="3">
        <v>3000</v>
      </c>
      <c r="E3212" s="3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3"/>
        <v>1.2576666666666667</v>
      </c>
      <c r="P3212" s="3">
        <f t="shared" si="300"/>
        <v>62.883333333333333</v>
      </c>
      <c r="Q3212" s="28">
        <f t="shared" si="304"/>
        <v>41013.728229166663</v>
      </c>
      <c r="R3212" s="28">
        <f t="shared" si="301"/>
        <v>41060.957638888889</v>
      </c>
      <c r="S3212" t="str">
        <f t="shared" si="305"/>
        <v>theater</v>
      </c>
      <c r="T3212" t="str">
        <f t="shared" si="302"/>
        <v>plays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 s="3">
        <v>23000</v>
      </c>
      <c r="E3213" s="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3"/>
        <v>1.1974347826086957</v>
      </c>
      <c r="P3213" s="3">
        <f t="shared" si="300"/>
        <v>85.531055900621112</v>
      </c>
      <c r="Q3213" s="28">
        <f t="shared" si="304"/>
        <v>41834.378240740742</v>
      </c>
      <c r="R3213" s="28">
        <f t="shared" si="301"/>
        <v>41865.875</v>
      </c>
      <c r="S3213" t="str">
        <f t="shared" si="305"/>
        <v>theater</v>
      </c>
      <c r="T3213" t="str">
        <f t="shared" si="302"/>
        <v>plays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 s="3">
        <v>4000</v>
      </c>
      <c r="E3214" s="3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3"/>
        <v>1.2625</v>
      </c>
      <c r="P3214" s="3">
        <f t="shared" si="300"/>
        <v>53.723404255319146</v>
      </c>
      <c r="Q3214" s="28">
        <f t="shared" si="304"/>
        <v>41829.587395833332</v>
      </c>
      <c r="R3214" s="28">
        <f t="shared" si="301"/>
        <v>41859.587395833332</v>
      </c>
      <c r="S3214" t="str">
        <f t="shared" si="305"/>
        <v>theater</v>
      </c>
      <c r="T3214" t="str">
        <f t="shared" si="302"/>
        <v>plays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 s="3">
        <v>6000</v>
      </c>
      <c r="E3215" s="3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3"/>
        <v>1.0011666666666668</v>
      </c>
      <c r="P3215" s="3">
        <f t="shared" si="300"/>
        <v>127.80851063829788</v>
      </c>
      <c r="Q3215" s="28">
        <f t="shared" si="304"/>
        <v>42171.555081018516</v>
      </c>
      <c r="R3215" s="28">
        <f t="shared" si="301"/>
        <v>42211.555081018516</v>
      </c>
      <c r="S3215" t="str">
        <f t="shared" si="305"/>
        <v>theater</v>
      </c>
      <c r="T3215" t="str">
        <f t="shared" si="302"/>
        <v>plays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 s="3">
        <v>12000</v>
      </c>
      <c r="E3216" s="3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3"/>
        <v>1.0213333333333334</v>
      </c>
      <c r="P3216" s="3">
        <f t="shared" si="300"/>
        <v>106.57391304347826</v>
      </c>
      <c r="Q3216" s="28">
        <f t="shared" si="304"/>
        <v>42337.584178240737</v>
      </c>
      <c r="R3216" s="28">
        <f t="shared" si="301"/>
        <v>42374.788194444445</v>
      </c>
      <c r="S3216" t="str">
        <f t="shared" si="305"/>
        <v>theater</v>
      </c>
      <c r="T3216" t="str">
        <f t="shared" si="302"/>
        <v>plays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 s="3">
        <v>35000</v>
      </c>
      <c r="E3217" s="3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3"/>
        <v>1.0035142857142858</v>
      </c>
      <c r="P3217" s="3">
        <f t="shared" si="300"/>
        <v>262.11194029850748</v>
      </c>
      <c r="Q3217" s="28">
        <f t="shared" si="304"/>
        <v>42219.456840277773</v>
      </c>
      <c r="R3217" s="28">
        <f t="shared" si="301"/>
        <v>42256.957638888889</v>
      </c>
      <c r="S3217" t="str">
        <f t="shared" si="305"/>
        <v>theater</v>
      </c>
      <c r="T3217" t="str">
        <f t="shared" si="302"/>
        <v>plays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 s="3">
        <v>2000</v>
      </c>
      <c r="E3218" s="3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3"/>
        <v>1.0004999999999999</v>
      </c>
      <c r="P3218" s="3">
        <f t="shared" si="300"/>
        <v>57.171428571428571</v>
      </c>
      <c r="Q3218" s="28">
        <f t="shared" si="304"/>
        <v>42165.254293981481</v>
      </c>
      <c r="R3218" s="28">
        <f t="shared" si="301"/>
        <v>42196.395833333336</v>
      </c>
      <c r="S3218" t="str">
        <f t="shared" si="305"/>
        <v>theater</v>
      </c>
      <c r="T3218" t="str">
        <f t="shared" si="302"/>
        <v>plays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 s="3">
        <v>4500</v>
      </c>
      <c r="E3219" s="3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3"/>
        <v>1.1602222222222223</v>
      </c>
      <c r="P3219" s="3">
        <f t="shared" si="300"/>
        <v>50.20192307692308</v>
      </c>
      <c r="Q3219" s="28">
        <f t="shared" si="304"/>
        <v>42648.337777777771</v>
      </c>
      <c r="R3219" s="28">
        <f t="shared" si="301"/>
        <v>42678.337777777771</v>
      </c>
      <c r="S3219" t="str">
        <f t="shared" si="305"/>
        <v>theater</v>
      </c>
      <c r="T3219" t="str">
        <f t="shared" si="302"/>
        <v>plays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 s="3">
        <v>12000</v>
      </c>
      <c r="E3220" s="3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3"/>
        <v>1.0209999999999999</v>
      </c>
      <c r="P3220" s="3">
        <f t="shared" si="300"/>
        <v>66.586956521739125</v>
      </c>
      <c r="Q3220" s="28">
        <f t="shared" si="304"/>
        <v>41970.793819444443</v>
      </c>
      <c r="R3220" s="28">
        <f t="shared" si="301"/>
        <v>42003.791666666664</v>
      </c>
      <c r="S3220" t="str">
        <f t="shared" si="305"/>
        <v>theater</v>
      </c>
      <c r="T3220" t="str">
        <f t="shared" si="302"/>
        <v>plays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 s="3">
        <v>20000</v>
      </c>
      <c r="E3221" s="3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3"/>
        <v>1.0011000000000001</v>
      </c>
      <c r="P3221" s="3">
        <f t="shared" si="300"/>
        <v>168.25210084033614</v>
      </c>
      <c r="Q3221" s="28">
        <f t="shared" si="304"/>
        <v>42050.77484953704</v>
      </c>
      <c r="R3221" s="28">
        <f t="shared" si="301"/>
        <v>42085.733182870368</v>
      </c>
      <c r="S3221" t="str">
        <f t="shared" si="305"/>
        <v>theater</v>
      </c>
      <c r="T3221" t="str">
        <f t="shared" si="302"/>
        <v>plays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 s="3">
        <v>15000</v>
      </c>
      <c r="E3222" s="3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3"/>
        <v>1.0084</v>
      </c>
      <c r="P3222" s="3">
        <f t="shared" si="300"/>
        <v>256.37288135593218</v>
      </c>
      <c r="Q3222" s="28">
        <f t="shared" si="304"/>
        <v>42772.625046296293</v>
      </c>
      <c r="R3222" s="28">
        <f t="shared" si="301"/>
        <v>42806.666666666664</v>
      </c>
      <c r="S3222" t="str">
        <f t="shared" si="305"/>
        <v>theater</v>
      </c>
      <c r="T3222" t="str">
        <f t="shared" si="302"/>
        <v>plays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 s="3">
        <v>4000</v>
      </c>
      <c r="E3223" s="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3"/>
        <v>1.0342499999999999</v>
      </c>
      <c r="P3223" s="3">
        <f t="shared" si="300"/>
        <v>36.610619469026545</v>
      </c>
      <c r="Q3223" s="28">
        <f t="shared" si="304"/>
        <v>42155.488460648143</v>
      </c>
      <c r="R3223" s="28">
        <f t="shared" si="301"/>
        <v>42190.488460648143</v>
      </c>
      <c r="S3223" t="str">
        <f t="shared" si="305"/>
        <v>theater</v>
      </c>
      <c r="T3223" t="str">
        <f t="shared" si="302"/>
        <v>plays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 s="3">
        <v>2500</v>
      </c>
      <c r="E3224" s="3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3"/>
        <v>1.248</v>
      </c>
      <c r="P3224" s="3">
        <f t="shared" si="300"/>
        <v>37.142857142857146</v>
      </c>
      <c r="Q3224" s="28">
        <f t="shared" si="304"/>
        <v>42270.373807870368</v>
      </c>
      <c r="R3224" s="28">
        <f t="shared" si="301"/>
        <v>42301.686805555553</v>
      </c>
      <c r="S3224" t="str">
        <f t="shared" si="305"/>
        <v>theater</v>
      </c>
      <c r="T3224" t="str">
        <f t="shared" si="302"/>
        <v>plays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 s="3">
        <v>3100</v>
      </c>
      <c r="E3225" s="3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3"/>
        <v>1.0951612903225807</v>
      </c>
      <c r="P3225" s="3">
        <f t="shared" si="300"/>
        <v>45.878378378378379</v>
      </c>
      <c r="Q3225" s="28">
        <f t="shared" si="304"/>
        <v>42206.62703703704</v>
      </c>
      <c r="R3225" s="28">
        <f t="shared" si="301"/>
        <v>42236.627037037033</v>
      </c>
      <c r="S3225" t="str">
        <f t="shared" si="305"/>
        <v>theater</v>
      </c>
      <c r="T3225" t="str">
        <f t="shared" si="302"/>
        <v>plays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 s="3">
        <v>30000</v>
      </c>
      <c r="E3226" s="3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3"/>
        <v>1.0203333333333333</v>
      </c>
      <c r="P3226" s="3">
        <f t="shared" si="300"/>
        <v>141.71296296296296</v>
      </c>
      <c r="Q3226" s="28">
        <f t="shared" si="304"/>
        <v>42697.642511574071</v>
      </c>
      <c r="R3226" s="28">
        <f t="shared" si="301"/>
        <v>42744.999999999993</v>
      </c>
      <c r="S3226" t="str">
        <f t="shared" si="305"/>
        <v>theater</v>
      </c>
      <c r="T3226" t="str">
        <f t="shared" si="302"/>
        <v>plays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 s="3">
        <v>2000</v>
      </c>
      <c r="E3227" s="3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3"/>
        <v>1.0235000000000001</v>
      </c>
      <c r="P3227" s="3">
        <f t="shared" si="300"/>
        <v>52.487179487179489</v>
      </c>
      <c r="Q3227" s="28">
        <f t="shared" si="304"/>
        <v>42503.351134259261</v>
      </c>
      <c r="R3227" s="28">
        <f t="shared" si="301"/>
        <v>42524.666666666664</v>
      </c>
      <c r="S3227" t="str">
        <f t="shared" si="305"/>
        <v>theater</v>
      </c>
      <c r="T3227" t="str">
        <f t="shared" si="302"/>
        <v>plays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 s="3">
        <v>1200</v>
      </c>
      <c r="E3228" s="3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3"/>
        <v>1.0416666666666667</v>
      </c>
      <c r="P3228" s="3">
        <f t="shared" si="300"/>
        <v>59.523809523809526</v>
      </c>
      <c r="Q3228" s="28">
        <f t="shared" si="304"/>
        <v>42277.375138888885</v>
      </c>
      <c r="R3228" s="28">
        <f t="shared" si="301"/>
        <v>42307.375138888885</v>
      </c>
      <c r="S3228" t="str">
        <f t="shared" si="305"/>
        <v>theater</v>
      </c>
      <c r="T3228" t="str">
        <f t="shared" si="302"/>
        <v>plays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 s="3">
        <v>1200</v>
      </c>
      <c r="E3229" s="3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3"/>
        <v>1.25</v>
      </c>
      <c r="P3229" s="3">
        <f t="shared" si="300"/>
        <v>50</v>
      </c>
      <c r="Q3229" s="28">
        <f t="shared" si="304"/>
        <v>42722.674027777779</v>
      </c>
      <c r="R3229" s="28">
        <f t="shared" si="301"/>
        <v>42752.674027777779</v>
      </c>
      <c r="S3229" t="str">
        <f t="shared" si="305"/>
        <v>theater</v>
      </c>
      <c r="T3229" t="str">
        <f t="shared" si="302"/>
        <v>plays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 s="3">
        <v>7000</v>
      </c>
      <c r="E3230" s="3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3"/>
        <v>1.0234285714285714</v>
      </c>
      <c r="P3230" s="3">
        <f t="shared" si="300"/>
        <v>193.62162162162161</v>
      </c>
      <c r="Q3230" s="28">
        <f t="shared" si="304"/>
        <v>42323.500972222224</v>
      </c>
      <c r="R3230" s="28">
        <f t="shared" si="301"/>
        <v>42354.999305555553</v>
      </c>
      <c r="S3230" t="str">
        <f t="shared" si="305"/>
        <v>theater</v>
      </c>
      <c r="T3230" t="str">
        <f t="shared" si="302"/>
        <v>plays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 s="3">
        <v>20000</v>
      </c>
      <c r="E3231" s="3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3"/>
        <v>1.0786500000000001</v>
      </c>
      <c r="P3231" s="3">
        <f t="shared" si="300"/>
        <v>106.79702970297029</v>
      </c>
      <c r="Q3231" s="28">
        <f t="shared" si="304"/>
        <v>41933.083310185182</v>
      </c>
      <c r="R3231" s="28">
        <f t="shared" si="301"/>
        <v>41963.124976851854</v>
      </c>
      <c r="S3231" t="str">
        <f t="shared" si="305"/>
        <v>theater</v>
      </c>
      <c r="T3231" t="str">
        <f t="shared" si="302"/>
        <v>plays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 s="3">
        <v>2600</v>
      </c>
      <c r="E3232" s="3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3"/>
        <v>1.0988461538461538</v>
      </c>
      <c r="P3232" s="3">
        <f t="shared" si="300"/>
        <v>77.21621621621621</v>
      </c>
      <c r="Q3232" s="28">
        <f t="shared" si="304"/>
        <v>41897.959791666668</v>
      </c>
      <c r="R3232" s="28">
        <f t="shared" si="301"/>
        <v>41912.957638888889</v>
      </c>
      <c r="S3232" t="str">
        <f t="shared" si="305"/>
        <v>theater</v>
      </c>
      <c r="T3232" t="str">
        <f t="shared" si="302"/>
        <v>plays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 s="3">
        <v>1000</v>
      </c>
      <c r="E3233" s="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3"/>
        <v>1.61</v>
      </c>
      <c r="P3233" s="3">
        <f t="shared" si="300"/>
        <v>57.5</v>
      </c>
      <c r="Q3233" s="28">
        <f t="shared" si="304"/>
        <v>42446.735497685186</v>
      </c>
      <c r="R3233" s="28">
        <f t="shared" si="301"/>
        <v>42476.735497685186</v>
      </c>
      <c r="S3233" t="str">
        <f t="shared" si="305"/>
        <v>theater</v>
      </c>
      <c r="T3233" t="str">
        <f t="shared" si="302"/>
        <v>plays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 s="3">
        <v>1000</v>
      </c>
      <c r="E3234" s="3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3"/>
        <v>1.3120000000000001</v>
      </c>
      <c r="P3234" s="3">
        <f t="shared" si="300"/>
        <v>50.46153846153846</v>
      </c>
      <c r="Q3234" s="28">
        <f t="shared" si="304"/>
        <v>42463.605520833335</v>
      </c>
      <c r="R3234" s="28">
        <f t="shared" si="301"/>
        <v>42493.957638888889</v>
      </c>
      <c r="S3234" t="str">
        <f t="shared" si="305"/>
        <v>theater</v>
      </c>
      <c r="T3234" t="str">
        <f t="shared" si="302"/>
        <v>plays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 s="3">
        <v>5000</v>
      </c>
      <c r="E3235" s="3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3"/>
        <v>1.1879999999999999</v>
      </c>
      <c r="P3235" s="3">
        <f t="shared" si="300"/>
        <v>97.377049180327873</v>
      </c>
      <c r="Q3235" s="28">
        <f t="shared" si="304"/>
        <v>42766.596701388888</v>
      </c>
      <c r="R3235" s="28">
        <f t="shared" si="301"/>
        <v>42796.596701388888</v>
      </c>
      <c r="S3235" t="str">
        <f t="shared" si="305"/>
        <v>theater</v>
      </c>
      <c r="T3235" t="str">
        <f t="shared" si="302"/>
        <v>plays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 s="3">
        <v>4000</v>
      </c>
      <c r="E3236" s="3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3"/>
        <v>1.0039275000000001</v>
      </c>
      <c r="P3236" s="3">
        <f t="shared" si="300"/>
        <v>34.91921739130435</v>
      </c>
      <c r="Q3236" s="28">
        <f t="shared" si="304"/>
        <v>42734.581111111103</v>
      </c>
      <c r="R3236" s="28">
        <f t="shared" si="301"/>
        <v>42767.771527777775</v>
      </c>
      <c r="S3236" t="str">
        <f t="shared" si="305"/>
        <v>theater</v>
      </c>
      <c r="T3236" t="str">
        <f t="shared" si="302"/>
        <v>plays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 s="3">
        <v>15000</v>
      </c>
      <c r="E3237" s="3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3"/>
        <v>1.0320666666666667</v>
      </c>
      <c r="P3237" s="3">
        <f t="shared" si="300"/>
        <v>85.530386740331494</v>
      </c>
      <c r="Q3237" s="28">
        <f t="shared" si="304"/>
        <v>42522.139479166661</v>
      </c>
      <c r="R3237" s="28">
        <f t="shared" si="301"/>
        <v>42552.139479166661</v>
      </c>
      <c r="S3237" t="str">
        <f t="shared" si="305"/>
        <v>theater</v>
      </c>
      <c r="T3237" t="str">
        <f t="shared" si="302"/>
        <v>plays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 s="3">
        <v>20000</v>
      </c>
      <c r="E3238" s="3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3"/>
        <v>1.006</v>
      </c>
      <c r="P3238" s="3">
        <f t="shared" si="300"/>
        <v>182.90909090909091</v>
      </c>
      <c r="Q3238" s="28">
        <f t="shared" si="304"/>
        <v>42702.708715277775</v>
      </c>
      <c r="R3238" s="28">
        <f t="shared" si="301"/>
        <v>42732.708715277775</v>
      </c>
      <c r="S3238" t="str">
        <f t="shared" si="305"/>
        <v>theater</v>
      </c>
      <c r="T3238" t="str">
        <f t="shared" si="302"/>
        <v>plays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 s="3">
        <v>35000</v>
      </c>
      <c r="E3239" s="3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3"/>
        <v>1.0078754285714286</v>
      </c>
      <c r="P3239" s="3">
        <f t="shared" si="300"/>
        <v>131.13620817843866</v>
      </c>
      <c r="Q3239" s="28">
        <f t="shared" si="304"/>
        <v>42252.266018518516</v>
      </c>
      <c r="R3239" s="28">
        <f t="shared" si="301"/>
        <v>42275.957638888889</v>
      </c>
      <c r="S3239" t="str">
        <f t="shared" si="305"/>
        <v>theater</v>
      </c>
      <c r="T3239" t="str">
        <f t="shared" si="302"/>
        <v>plays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 s="3">
        <v>2800</v>
      </c>
      <c r="E3240" s="3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3"/>
        <v>1.1232142857142857</v>
      </c>
      <c r="P3240" s="3">
        <f t="shared" si="300"/>
        <v>39.810126582278478</v>
      </c>
      <c r="Q3240" s="28">
        <f t="shared" si="304"/>
        <v>42156.302060185182</v>
      </c>
      <c r="R3240" s="28">
        <f t="shared" si="301"/>
        <v>42186.302060185182</v>
      </c>
      <c r="S3240" t="str">
        <f t="shared" si="305"/>
        <v>theater</v>
      </c>
      <c r="T3240" t="str">
        <f t="shared" si="302"/>
        <v>plays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 s="3">
        <v>5862</v>
      </c>
      <c r="E3241" s="3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3"/>
        <v>1.0591914022517912</v>
      </c>
      <c r="P3241" s="3">
        <f t="shared" si="300"/>
        <v>59.701730769230764</v>
      </c>
      <c r="Q3241" s="28">
        <f t="shared" si="304"/>
        <v>42277.880706018514</v>
      </c>
      <c r="R3241" s="28">
        <f t="shared" si="301"/>
        <v>42302.790972222218</v>
      </c>
      <c r="S3241" t="str">
        <f t="shared" si="305"/>
        <v>theater</v>
      </c>
      <c r="T3241" t="str">
        <f t="shared" si="302"/>
        <v>plays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 s="3">
        <v>3000</v>
      </c>
      <c r="E3242" s="3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3"/>
        <v>1.0056666666666667</v>
      </c>
      <c r="P3242" s="3">
        <f t="shared" si="300"/>
        <v>88.735294117647058</v>
      </c>
      <c r="Q3242" s="28">
        <f t="shared" si="304"/>
        <v>42754.485509259255</v>
      </c>
      <c r="R3242" s="28">
        <f t="shared" si="301"/>
        <v>42782.749999999993</v>
      </c>
      <c r="S3242" t="str">
        <f t="shared" si="305"/>
        <v>theater</v>
      </c>
      <c r="T3242" t="str">
        <f t="shared" si="302"/>
        <v>plays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 s="3">
        <v>8500</v>
      </c>
      <c r="E3243" s="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3"/>
        <v>1.1530588235294117</v>
      </c>
      <c r="P3243" s="3">
        <f t="shared" si="300"/>
        <v>58.688622754491021</v>
      </c>
      <c r="Q3243" s="28">
        <f t="shared" si="304"/>
        <v>41893.116550925923</v>
      </c>
      <c r="R3243" s="28">
        <f t="shared" si="301"/>
        <v>41926.082638888889</v>
      </c>
      <c r="S3243" t="str">
        <f t="shared" si="305"/>
        <v>theater</v>
      </c>
      <c r="T3243" t="str">
        <f t="shared" si="302"/>
        <v>plays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 s="3">
        <v>10000</v>
      </c>
      <c r="E3244" s="3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3"/>
        <v>1.273042</v>
      </c>
      <c r="P3244" s="3">
        <f t="shared" si="300"/>
        <v>69.56513661202186</v>
      </c>
      <c r="Q3244" s="28">
        <f t="shared" si="304"/>
        <v>41871.547361111108</v>
      </c>
      <c r="R3244" s="28">
        <f t="shared" si="301"/>
        <v>41901.547361111108</v>
      </c>
      <c r="S3244" t="str">
        <f t="shared" si="305"/>
        <v>theater</v>
      </c>
      <c r="T3244" t="str">
        <f t="shared" si="302"/>
        <v>plays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 s="3">
        <v>8000</v>
      </c>
      <c r="E3245" s="3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3"/>
        <v>1.028375</v>
      </c>
      <c r="P3245" s="3">
        <f t="shared" si="300"/>
        <v>115.87323943661971</v>
      </c>
      <c r="Q3245" s="28">
        <f t="shared" si="304"/>
        <v>42261.888449074067</v>
      </c>
      <c r="R3245" s="28">
        <f t="shared" si="301"/>
        <v>42285.791666666664</v>
      </c>
      <c r="S3245" t="str">
        <f t="shared" si="305"/>
        <v>theater</v>
      </c>
      <c r="T3245" t="str">
        <f t="shared" si="302"/>
        <v>plays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 s="3">
        <v>1600</v>
      </c>
      <c r="E3246" s="3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3"/>
        <v>1.0293749999999999</v>
      </c>
      <c r="P3246" s="3">
        <f t="shared" si="300"/>
        <v>23.869565217391305</v>
      </c>
      <c r="Q3246" s="28">
        <f t="shared" si="304"/>
        <v>42675.485902777778</v>
      </c>
      <c r="R3246" s="28">
        <f t="shared" si="301"/>
        <v>42705.527569444443</v>
      </c>
      <c r="S3246" t="str">
        <f t="shared" si="305"/>
        <v>theater</v>
      </c>
      <c r="T3246" t="str">
        <f t="shared" si="302"/>
        <v>plays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 s="3">
        <v>21000</v>
      </c>
      <c r="E3247" s="3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3"/>
        <v>1.043047619047619</v>
      </c>
      <c r="P3247" s="3">
        <f t="shared" si="300"/>
        <v>81.125925925925927</v>
      </c>
      <c r="Q3247" s="28">
        <f t="shared" si="304"/>
        <v>42135.391874999994</v>
      </c>
      <c r="R3247" s="28">
        <f t="shared" si="301"/>
        <v>42166.874999999993</v>
      </c>
      <c r="S3247" t="str">
        <f t="shared" si="305"/>
        <v>theater</v>
      </c>
      <c r="T3247" t="str">
        <f t="shared" si="302"/>
        <v>plays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 s="3">
        <v>10000</v>
      </c>
      <c r="E3248" s="3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3"/>
        <v>1.1122000000000001</v>
      </c>
      <c r="P3248" s="3">
        <f t="shared" si="300"/>
        <v>57.626943005181346</v>
      </c>
      <c r="Q3248" s="28">
        <f t="shared" si="304"/>
        <v>42230.263888888883</v>
      </c>
      <c r="R3248" s="28">
        <f t="shared" si="301"/>
        <v>42258.957638888889</v>
      </c>
      <c r="S3248" t="str">
        <f t="shared" si="305"/>
        <v>theater</v>
      </c>
      <c r="T3248" t="str">
        <f t="shared" si="302"/>
        <v>plays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 s="3">
        <v>2500</v>
      </c>
      <c r="E3249" s="3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3"/>
        <v>1.0586</v>
      </c>
      <c r="P3249" s="3">
        <f t="shared" si="300"/>
        <v>46.429824561403507</v>
      </c>
      <c r="Q3249" s="28">
        <f t="shared" si="304"/>
        <v>42167.22583333333</v>
      </c>
      <c r="R3249" s="28">
        <f t="shared" si="301"/>
        <v>42197.22583333333</v>
      </c>
      <c r="S3249" t="str">
        <f t="shared" si="305"/>
        <v>theater</v>
      </c>
      <c r="T3249" t="str">
        <f t="shared" si="302"/>
        <v>plays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 s="3">
        <v>12000</v>
      </c>
      <c r="E3250" s="3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3"/>
        <v>1.0079166666666666</v>
      </c>
      <c r="P3250" s="3">
        <f t="shared" si="300"/>
        <v>60.475000000000001</v>
      </c>
      <c r="Q3250" s="28">
        <f t="shared" si="304"/>
        <v>42068.68005787037</v>
      </c>
      <c r="R3250" s="28">
        <f t="shared" si="301"/>
        <v>42098.638391203705</v>
      </c>
      <c r="S3250" t="str">
        <f t="shared" si="305"/>
        <v>theater</v>
      </c>
      <c r="T3250" t="str">
        <f t="shared" si="302"/>
        <v>plays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 s="3">
        <v>5500</v>
      </c>
      <c r="E3251" s="3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3"/>
        <v>1.0492727272727274</v>
      </c>
      <c r="P3251" s="3">
        <f t="shared" si="300"/>
        <v>65.579545454545453</v>
      </c>
      <c r="Q3251" s="28">
        <f t="shared" si="304"/>
        <v>42145.538356481477</v>
      </c>
      <c r="R3251" s="28">
        <f t="shared" si="301"/>
        <v>42175.538356481477</v>
      </c>
      <c r="S3251" t="str">
        <f t="shared" si="305"/>
        <v>theater</v>
      </c>
      <c r="T3251" t="str">
        <f t="shared" si="302"/>
        <v>plays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 s="3">
        <v>25000</v>
      </c>
      <c r="E3252" s="3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3"/>
        <v>1.01552</v>
      </c>
      <c r="P3252" s="3">
        <f t="shared" si="300"/>
        <v>119.1924882629108</v>
      </c>
      <c r="Q3252" s="28">
        <f t="shared" si="304"/>
        <v>41918.533842592587</v>
      </c>
      <c r="R3252" s="28">
        <f t="shared" si="301"/>
        <v>41948.575509259259</v>
      </c>
      <c r="S3252" t="str">
        <f t="shared" si="305"/>
        <v>theater</v>
      </c>
      <c r="T3252" t="str">
        <f t="shared" si="302"/>
        <v>plays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 s="3">
        <v>1500</v>
      </c>
      <c r="E3253" s="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3"/>
        <v>1.1073333333333333</v>
      </c>
      <c r="P3253" s="3">
        <f t="shared" si="300"/>
        <v>83.05</v>
      </c>
      <c r="Q3253" s="28">
        <f t="shared" si="304"/>
        <v>42146.52275462963</v>
      </c>
      <c r="R3253" s="28">
        <f t="shared" si="301"/>
        <v>42176.52275462963</v>
      </c>
      <c r="S3253" t="str">
        <f t="shared" si="305"/>
        <v>theater</v>
      </c>
      <c r="T3253" t="str">
        <f t="shared" si="302"/>
        <v>plays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 s="3">
        <v>2250</v>
      </c>
      <c r="E3254" s="3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3"/>
        <v>1.2782222222222221</v>
      </c>
      <c r="P3254" s="3">
        <f t="shared" si="300"/>
        <v>57.52</v>
      </c>
      <c r="Q3254" s="28">
        <f t="shared" si="304"/>
        <v>42590.264351851853</v>
      </c>
      <c r="R3254" s="28">
        <f t="shared" si="301"/>
        <v>42620.264351851853</v>
      </c>
      <c r="S3254" t="str">
        <f t="shared" si="305"/>
        <v>theater</v>
      </c>
      <c r="T3254" t="str">
        <f t="shared" si="302"/>
        <v>plays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 s="3">
        <v>20000</v>
      </c>
      <c r="E3255" s="3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3"/>
        <v>1.0182500000000001</v>
      </c>
      <c r="P3255" s="3">
        <f t="shared" si="300"/>
        <v>177.08695652173913</v>
      </c>
      <c r="Q3255" s="28">
        <f t="shared" si="304"/>
        <v>42602.368379629632</v>
      </c>
      <c r="R3255" s="28">
        <f t="shared" si="301"/>
        <v>42620.947916666664</v>
      </c>
      <c r="S3255" t="str">
        <f t="shared" si="305"/>
        <v>theater</v>
      </c>
      <c r="T3255" t="str">
        <f t="shared" si="302"/>
        <v>plays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 s="3">
        <v>13000</v>
      </c>
      <c r="E3256" s="3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3"/>
        <v>1.012576923076923</v>
      </c>
      <c r="P3256" s="3">
        <f t="shared" si="300"/>
        <v>70.771505376344081</v>
      </c>
      <c r="Q3256" s="28">
        <f t="shared" si="304"/>
        <v>42058.877418981479</v>
      </c>
      <c r="R3256" s="28">
        <f t="shared" si="301"/>
        <v>42088.835752314808</v>
      </c>
      <c r="S3256" t="str">
        <f t="shared" si="305"/>
        <v>theater</v>
      </c>
      <c r="T3256" t="str">
        <f t="shared" si="302"/>
        <v>plays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 s="3">
        <v>300</v>
      </c>
      <c r="E3257" s="3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3"/>
        <v>1.75</v>
      </c>
      <c r="P3257" s="3">
        <f t="shared" si="300"/>
        <v>29.166666666666668</v>
      </c>
      <c r="Q3257" s="28">
        <f t="shared" si="304"/>
        <v>41889.559895833328</v>
      </c>
      <c r="R3257" s="28">
        <f t="shared" si="301"/>
        <v>41919.559895833328</v>
      </c>
      <c r="S3257" t="str">
        <f t="shared" si="305"/>
        <v>theater</v>
      </c>
      <c r="T3257" t="str">
        <f t="shared" si="302"/>
        <v>plays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 s="3">
        <v>10000</v>
      </c>
      <c r="E3258" s="3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3"/>
        <v>1.2806</v>
      </c>
      <c r="P3258" s="3">
        <f t="shared" si="300"/>
        <v>72.76136363636364</v>
      </c>
      <c r="Q3258" s="28">
        <f t="shared" si="304"/>
        <v>42144.365474537037</v>
      </c>
      <c r="R3258" s="28">
        <f t="shared" si="301"/>
        <v>42165.957638888889</v>
      </c>
      <c r="S3258" t="str">
        <f t="shared" si="305"/>
        <v>theater</v>
      </c>
      <c r="T3258" t="str">
        <f t="shared" si="302"/>
        <v>plays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 s="3">
        <v>2000</v>
      </c>
      <c r="E3259" s="3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3"/>
        <v>1.0629949999999999</v>
      </c>
      <c r="P3259" s="3">
        <f t="shared" si="300"/>
        <v>51.853414634146333</v>
      </c>
      <c r="Q3259" s="28">
        <f t="shared" si="304"/>
        <v>42758.351296296292</v>
      </c>
      <c r="R3259" s="28">
        <f t="shared" si="301"/>
        <v>42788.351296296292</v>
      </c>
      <c r="S3259" t="str">
        <f t="shared" si="305"/>
        <v>theater</v>
      </c>
      <c r="T3259" t="str">
        <f t="shared" si="302"/>
        <v>plays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 s="3">
        <v>7000</v>
      </c>
      <c r="E3260" s="3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3"/>
        <v>1.052142857142857</v>
      </c>
      <c r="P3260" s="3">
        <f t="shared" si="300"/>
        <v>98.2</v>
      </c>
      <c r="Q3260" s="28">
        <f t="shared" si="304"/>
        <v>41982.678946759253</v>
      </c>
      <c r="R3260" s="28">
        <f t="shared" si="301"/>
        <v>42012.678946759253</v>
      </c>
      <c r="S3260" t="str">
        <f t="shared" si="305"/>
        <v>theater</v>
      </c>
      <c r="T3260" t="str">
        <f t="shared" si="302"/>
        <v>plays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 s="3">
        <v>23000</v>
      </c>
      <c r="E3261" s="3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3"/>
        <v>1.0616782608695652</v>
      </c>
      <c r="P3261" s="3">
        <f t="shared" si="300"/>
        <v>251.7381443298969</v>
      </c>
      <c r="Q3261" s="28">
        <f t="shared" si="304"/>
        <v>42614.552604166667</v>
      </c>
      <c r="R3261" s="28">
        <f t="shared" si="301"/>
        <v>42643.957638888889</v>
      </c>
      <c r="S3261" t="str">
        <f t="shared" si="305"/>
        <v>theater</v>
      </c>
      <c r="T3261" t="str">
        <f t="shared" si="302"/>
        <v>plays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 s="3">
        <v>5000</v>
      </c>
      <c r="E3262" s="3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3"/>
        <v>1.0924</v>
      </c>
      <c r="P3262" s="3">
        <f t="shared" si="300"/>
        <v>74.821917808219183</v>
      </c>
      <c r="Q3262" s="28">
        <f t="shared" si="304"/>
        <v>42303.464328703696</v>
      </c>
      <c r="R3262" s="28">
        <f t="shared" si="301"/>
        <v>42338.505995370368</v>
      </c>
      <c r="S3262" t="str">
        <f t="shared" si="305"/>
        <v>theater</v>
      </c>
      <c r="T3262" t="str">
        <f t="shared" si="302"/>
        <v>plays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 s="3">
        <v>3300</v>
      </c>
      <c r="E3263" s="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3"/>
        <v>1.0045454545454546</v>
      </c>
      <c r="P3263" s="3">
        <f t="shared" si="300"/>
        <v>67.65306122448979</v>
      </c>
      <c r="Q3263" s="28">
        <f t="shared" si="304"/>
        <v>42171.517083333332</v>
      </c>
      <c r="R3263" s="28">
        <f t="shared" si="301"/>
        <v>42201.517083333332</v>
      </c>
      <c r="S3263" t="str">
        <f t="shared" si="305"/>
        <v>theater</v>
      </c>
      <c r="T3263" t="str">
        <f t="shared" si="302"/>
        <v>plays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 s="3">
        <v>12200</v>
      </c>
      <c r="E3264" s="3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3"/>
        <v>1.0304098360655738</v>
      </c>
      <c r="P3264" s="3">
        <f t="shared" si="300"/>
        <v>93.81343283582089</v>
      </c>
      <c r="Q3264" s="28">
        <f t="shared" si="304"/>
        <v>41964.107199074067</v>
      </c>
      <c r="R3264" s="28">
        <f t="shared" si="301"/>
        <v>41994.958333333336</v>
      </c>
      <c r="S3264" t="str">
        <f t="shared" si="305"/>
        <v>theater</v>
      </c>
      <c r="T3264" t="str">
        <f t="shared" si="302"/>
        <v>plays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 s="3">
        <v>2500</v>
      </c>
      <c r="E3265" s="3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3"/>
        <v>1.121664</v>
      </c>
      <c r="P3265" s="3">
        <f t="shared" si="300"/>
        <v>41.237647058823526</v>
      </c>
      <c r="Q3265" s="28">
        <f t="shared" si="304"/>
        <v>42284.30773148148</v>
      </c>
      <c r="R3265" s="28">
        <f t="shared" si="301"/>
        <v>42307.666666666664</v>
      </c>
      <c r="S3265" t="str">
        <f t="shared" si="305"/>
        <v>theater</v>
      </c>
      <c r="T3265" t="str">
        <f t="shared" si="302"/>
        <v>plays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 s="3">
        <v>2500</v>
      </c>
      <c r="E3266" s="3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3"/>
        <v>1.03</v>
      </c>
      <c r="P3266" s="3">
        <f t="shared" si="300"/>
        <v>52.551020408163268</v>
      </c>
      <c r="Q3266" s="28">
        <f t="shared" si="304"/>
        <v>42016.591874999998</v>
      </c>
      <c r="R3266" s="28">
        <f t="shared" si="301"/>
        <v>42032.708333333336</v>
      </c>
      <c r="S3266" t="str">
        <f t="shared" si="305"/>
        <v>theater</v>
      </c>
      <c r="T3266" t="str">
        <f t="shared" si="302"/>
        <v>plays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 s="3">
        <v>2700</v>
      </c>
      <c r="E3267" s="3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303"/>
        <v>1.64</v>
      </c>
      <c r="P3267" s="3">
        <f t="shared" ref="P3267:P3330" si="306">IFERROR(E3267/L3267,0)</f>
        <v>70.285714285714292</v>
      </c>
      <c r="Q3267" s="28">
        <f t="shared" si="304"/>
        <v>42311.503645833327</v>
      </c>
      <c r="R3267" s="28">
        <f t="shared" ref="R3267:R3330" si="307">(I3267/86400)+25569+(-5/24)</f>
        <v>42341.499999999993</v>
      </c>
      <c r="S3267" t="str">
        <f t="shared" si="305"/>
        <v>theater</v>
      </c>
      <c r="T3267" t="str">
        <f t="shared" ref="T3267:T3330" si="308">RIGHT(N3267,LEN(N3267)-FIND("/",N3267))</f>
        <v>plays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 s="3">
        <v>6000</v>
      </c>
      <c r="E3268" s="3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ref="O3268:O3331" si="309">E3268/D3268</f>
        <v>1.3128333333333333</v>
      </c>
      <c r="P3268" s="3">
        <f t="shared" si="306"/>
        <v>48.325153374233132</v>
      </c>
      <c r="Q3268" s="28">
        <f t="shared" ref="Q3268:Q3331" si="310">(((J3268/60)/60)/24)+DATE(1970,1,1)+(-5/24)</f>
        <v>42136.32780092593</v>
      </c>
      <c r="R3268" s="28">
        <f t="shared" si="307"/>
        <v>42167.666666666664</v>
      </c>
      <c r="S3268" t="str">
        <f t="shared" ref="S3268:S3331" si="311">LEFT(N:N,FIND("/",N3268)-1)</f>
        <v>theater</v>
      </c>
      <c r="T3268" t="str">
        <f t="shared" si="308"/>
        <v>plays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 s="3">
        <v>15000</v>
      </c>
      <c r="E3269" s="3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9"/>
        <v>1.0209999999999999</v>
      </c>
      <c r="P3269" s="3">
        <f t="shared" si="306"/>
        <v>53.177083333333336</v>
      </c>
      <c r="Q3269" s="28">
        <f t="shared" si="310"/>
        <v>42172.549305555549</v>
      </c>
      <c r="R3269" s="28">
        <f t="shared" si="307"/>
        <v>42202.549305555549</v>
      </c>
      <c r="S3269" t="str">
        <f t="shared" si="311"/>
        <v>theater</v>
      </c>
      <c r="T3269" t="str">
        <f t="shared" si="308"/>
        <v>plays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 s="3">
        <v>2000</v>
      </c>
      <c r="E3270" s="3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9"/>
        <v>1.28</v>
      </c>
      <c r="P3270" s="3">
        <f t="shared" si="306"/>
        <v>60.952380952380949</v>
      </c>
      <c r="Q3270" s="28">
        <f t="shared" si="310"/>
        <v>42590.695925925924</v>
      </c>
      <c r="R3270" s="28">
        <f t="shared" si="307"/>
        <v>42606.695925925924</v>
      </c>
      <c r="S3270" t="str">
        <f t="shared" si="311"/>
        <v>theater</v>
      </c>
      <c r="T3270" t="str">
        <f t="shared" si="308"/>
        <v>plays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 s="3">
        <v>8000</v>
      </c>
      <c r="E3271" s="3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9"/>
        <v>1.0149999999999999</v>
      </c>
      <c r="P3271" s="3">
        <f t="shared" si="306"/>
        <v>116</v>
      </c>
      <c r="Q3271" s="28">
        <f t="shared" si="310"/>
        <v>42137.18746527777</v>
      </c>
      <c r="R3271" s="28">
        <f t="shared" si="307"/>
        <v>42171.249999999993</v>
      </c>
      <c r="S3271" t="str">
        <f t="shared" si="311"/>
        <v>theater</v>
      </c>
      <c r="T3271" t="str">
        <f t="shared" si="308"/>
        <v>plays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 s="3">
        <v>1800</v>
      </c>
      <c r="E3272" s="3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9"/>
        <v>1.0166666666666666</v>
      </c>
      <c r="P3272" s="3">
        <f t="shared" si="306"/>
        <v>61</v>
      </c>
      <c r="Q3272" s="28">
        <f t="shared" si="310"/>
        <v>42167.324826388889</v>
      </c>
      <c r="R3272" s="28">
        <f t="shared" si="307"/>
        <v>42197.324826388889</v>
      </c>
      <c r="S3272" t="str">
        <f t="shared" si="311"/>
        <v>theater</v>
      </c>
      <c r="T3272" t="str">
        <f t="shared" si="308"/>
        <v>plays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 s="3">
        <v>1500</v>
      </c>
      <c r="E3273" s="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9"/>
        <v>1.3</v>
      </c>
      <c r="P3273" s="3">
        <f t="shared" si="306"/>
        <v>38.235294117647058</v>
      </c>
      <c r="Q3273" s="28">
        <f t="shared" si="310"/>
        <v>41915.22887731481</v>
      </c>
      <c r="R3273" s="28">
        <f t="shared" si="307"/>
        <v>41945.270543981482</v>
      </c>
      <c r="S3273" t="str">
        <f t="shared" si="311"/>
        <v>theater</v>
      </c>
      <c r="T3273" t="str">
        <f t="shared" si="308"/>
        <v>plays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 s="3">
        <v>10000</v>
      </c>
      <c r="E3274" s="3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9"/>
        <v>1.5443</v>
      </c>
      <c r="P3274" s="3">
        <f t="shared" si="306"/>
        <v>106.50344827586207</v>
      </c>
      <c r="Q3274" s="28">
        <f t="shared" si="310"/>
        <v>42284.291770833333</v>
      </c>
      <c r="R3274" s="28">
        <f t="shared" si="307"/>
        <v>42314.333437499998</v>
      </c>
      <c r="S3274" t="str">
        <f t="shared" si="311"/>
        <v>theater</v>
      </c>
      <c r="T3274" t="str">
        <f t="shared" si="308"/>
        <v>plays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 s="3">
        <v>4000</v>
      </c>
      <c r="E3275" s="3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9"/>
        <v>1.0740000000000001</v>
      </c>
      <c r="P3275" s="3">
        <f t="shared" si="306"/>
        <v>204.57142857142858</v>
      </c>
      <c r="Q3275" s="28">
        <f t="shared" si="310"/>
        <v>42611.5930787037</v>
      </c>
      <c r="R3275" s="28">
        <f t="shared" si="307"/>
        <v>42627.583333333336</v>
      </c>
      <c r="S3275" t="str">
        <f t="shared" si="311"/>
        <v>theater</v>
      </c>
      <c r="T3275" t="str">
        <f t="shared" si="308"/>
        <v>plays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 s="3">
        <v>15500</v>
      </c>
      <c r="E3276" s="3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9"/>
        <v>1.0132258064516129</v>
      </c>
      <c r="P3276" s="3">
        <f t="shared" si="306"/>
        <v>54.912587412587413</v>
      </c>
      <c r="Q3276" s="28">
        <f t="shared" si="310"/>
        <v>42400.496203703697</v>
      </c>
      <c r="R3276" s="28">
        <f t="shared" si="307"/>
        <v>42444.666666666664</v>
      </c>
      <c r="S3276" t="str">
        <f t="shared" si="311"/>
        <v>theater</v>
      </c>
      <c r="T3276" t="str">
        <f t="shared" si="308"/>
        <v>plays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 s="3">
        <v>1800</v>
      </c>
      <c r="E3277" s="3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9"/>
        <v>1.0027777777777778</v>
      </c>
      <c r="P3277" s="3">
        <f t="shared" si="306"/>
        <v>150.41666666666666</v>
      </c>
      <c r="Q3277" s="28">
        <f t="shared" si="310"/>
        <v>42017.672118055554</v>
      </c>
      <c r="R3277" s="28">
        <f t="shared" si="307"/>
        <v>42043.979166666664</v>
      </c>
      <c r="S3277" t="str">
        <f t="shared" si="311"/>
        <v>theater</v>
      </c>
      <c r="T3277" t="str">
        <f t="shared" si="308"/>
        <v>plays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 s="3">
        <v>4500</v>
      </c>
      <c r="E3278" s="3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9"/>
        <v>1.1684444444444444</v>
      </c>
      <c r="P3278" s="3">
        <f t="shared" si="306"/>
        <v>52.58</v>
      </c>
      <c r="Q3278" s="28">
        <f t="shared" si="310"/>
        <v>42426.741655092592</v>
      </c>
      <c r="R3278" s="28">
        <f t="shared" si="307"/>
        <v>42460.957638888889</v>
      </c>
      <c r="S3278" t="str">
        <f t="shared" si="311"/>
        <v>theater</v>
      </c>
      <c r="T3278" t="str">
        <f t="shared" si="308"/>
        <v>plays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 s="3">
        <v>5000</v>
      </c>
      <c r="E3279" s="3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9"/>
        <v>1.0860000000000001</v>
      </c>
      <c r="P3279" s="3">
        <f t="shared" si="306"/>
        <v>54.3</v>
      </c>
      <c r="Q3279" s="28">
        <f t="shared" si="310"/>
        <v>41931.474606481483</v>
      </c>
      <c r="R3279" s="28">
        <f t="shared" si="307"/>
        <v>41961.516273148147</v>
      </c>
      <c r="S3279" t="str">
        <f t="shared" si="311"/>
        <v>theater</v>
      </c>
      <c r="T3279" t="str">
        <f t="shared" si="308"/>
        <v>plays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 s="3">
        <v>2500</v>
      </c>
      <c r="E3280" s="3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9"/>
        <v>1.034</v>
      </c>
      <c r="P3280" s="3">
        <f t="shared" si="306"/>
        <v>76.029411764705884</v>
      </c>
      <c r="Q3280" s="28">
        <f t="shared" si="310"/>
        <v>42124.640081018515</v>
      </c>
      <c r="R3280" s="28">
        <f t="shared" si="307"/>
        <v>42154.640081018515</v>
      </c>
      <c r="S3280" t="str">
        <f t="shared" si="311"/>
        <v>theater</v>
      </c>
      <c r="T3280" t="str">
        <f t="shared" si="308"/>
        <v>plays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 s="3">
        <v>5800</v>
      </c>
      <c r="E3281" s="3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9"/>
        <v>1.1427586206896552</v>
      </c>
      <c r="P3281" s="3">
        <f t="shared" si="306"/>
        <v>105.2063492063492</v>
      </c>
      <c r="Q3281" s="28">
        <f t="shared" si="310"/>
        <v>42430.894201388881</v>
      </c>
      <c r="R3281" s="28">
        <f t="shared" si="307"/>
        <v>42460.852534722224</v>
      </c>
      <c r="S3281" t="str">
        <f t="shared" si="311"/>
        <v>theater</v>
      </c>
      <c r="T3281" t="str">
        <f t="shared" si="308"/>
        <v>plays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 s="3">
        <v>2000</v>
      </c>
      <c r="E3282" s="3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9"/>
        <v>1.03</v>
      </c>
      <c r="P3282" s="3">
        <f t="shared" si="306"/>
        <v>68.666666666666671</v>
      </c>
      <c r="Q3282" s="28">
        <f t="shared" si="310"/>
        <v>42121.548587962963</v>
      </c>
      <c r="R3282" s="28">
        <f t="shared" si="307"/>
        <v>42155.999999999993</v>
      </c>
      <c r="S3282" t="str">
        <f t="shared" si="311"/>
        <v>theater</v>
      </c>
      <c r="T3282" t="str">
        <f t="shared" si="308"/>
        <v>plays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 s="3">
        <v>5000</v>
      </c>
      <c r="E3283" s="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9"/>
        <v>1.216</v>
      </c>
      <c r="P3283" s="3">
        <f t="shared" si="306"/>
        <v>129.36170212765958</v>
      </c>
      <c r="Q3283" s="28">
        <f t="shared" si="310"/>
        <v>42218.811400462961</v>
      </c>
      <c r="R3283" s="28">
        <f t="shared" si="307"/>
        <v>42248.811400462961</v>
      </c>
      <c r="S3283" t="str">
        <f t="shared" si="311"/>
        <v>theater</v>
      </c>
      <c r="T3283" t="str">
        <f t="shared" si="308"/>
        <v>plays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 s="3">
        <v>31000</v>
      </c>
      <c r="E3284" s="3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9"/>
        <v>1.026467741935484</v>
      </c>
      <c r="P3284" s="3">
        <f t="shared" si="306"/>
        <v>134.26371308016877</v>
      </c>
      <c r="Q3284" s="28">
        <f t="shared" si="310"/>
        <v>42444.985972222225</v>
      </c>
      <c r="R3284" s="28">
        <f t="shared" si="307"/>
        <v>42488.985972222225</v>
      </c>
      <c r="S3284" t="str">
        <f t="shared" si="311"/>
        <v>theater</v>
      </c>
      <c r="T3284" t="str">
        <f t="shared" si="308"/>
        <v>plays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 s="3">
        <v>800</v>
      </c>
      <c r="E3285" s="3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9"/>
        <v>1.0475000000000001</v>
      </c>
      <c r="P3285" s="3">
        <f t="shared" si="306"/>
        <v>17.829787234042552</v>
      </c>
      <c r="Q3285" s="28">
        <f t="shared" si="310"/>
        <v>42379.535856481474</v>
      </c>
      <c r="R3285" s="28">
        <f t="shared" si="307"/>
        <v>42410.666666666664</v>
      </c>
      <c r="S3285" t="str">
        <f t="shared" si="311"/>
        <v>theater</v>
      </c>
      <c r="T3285" t="str">
        <f t="shared" si="308"/>
        <v>plays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 s="3">
        <v>3000</v>
      </c>
      <c r="E3286" s="3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9"/>
        <v>1.016</v>
      </c>
      <c r="P3286" s="3">
        <f t="shared" si="306"/>
        <v>203.2</v>
      </c>
      <c r="Q3286" s="28">
        <f t="shared" si="310"/>
        <v>42380.676539351851</v>
      </c>
      <c r="R3286" s="28">
        <f t="shared" si="307"/>
        <v>42398.040972222218</v>
      </c>
      <c r="S3286" t="str">
        <f t="shared" si="311"/>
        <v>theater</v>
      </c>
      <c r="T3286" t="str">
        <f t="shared" si="308"/>
        <v>plays</v>
      </c>
    </row>
    <row r="3287" spans="1:20" x14ac:dyDescent="0.25">
      <c r="A3287">
        <v>3285</v>
      </c>
      <c r="B3287" s="1" t="s">
        <v>3285</v>
      </c>
      <c r="C3287" s="1" t="s">
        <v>7395</v>
      </c>
      <c r="D3287" s="3">
        <v>4999</v>
      </c>
      <c r="E3287" s="3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9"/>
        <v>1.1210242048409682</v>
      </c>
      <c r="P3287" s="3">
        <f t="shared" si="306"/>
        <v>69.18518518518519</v>
      </c>
      <c r="Q3287" s="28">
        <f t="shared" si="310"/>
        <v>42762.734097222223</v>
      </c>
      <c r="R3287" s="28">
        <f t="shared" si="307"/>
        <v>42793.999999999993</v>
      </c>
      <c r="S3287" t="str">
        <f t="shared" si="311"/>
        <v>theater</v>
      </c>
      <c r="T3287" t="str">
        <f t="shared" si="308"/>
        <v>plays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 s="3">
        <v>15000</v>
      </c>
      <c r="E3288" s="3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9"/>
        <v>1.0176666666666667</v>
      </c>
      <c r="P3288" s="3">
        <f t="shared" si="306"/>
        <v>125.12295081967213</v>
      </c>
      <c r="Q3288" s="28">
        <f t="shared" si="310"/>
        <v>42567.631736111107</v>
      </c>
      <c r="R3288" s="28">
        <f t="shared" si="307"/>
        <v>42597.631736111107</v>
      </c>
      <c r="S3288" t="str">
        <f t="shared" si="311"/>
        <v>theater</v>
      </c>
      <c r="T3288" t="str">
        <f t="shared" si="308"/>
        <v>plays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 s="3">
        <v>2500</v>
      </c>
      <c r="E3289" s="3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9"/>
        <v>1</v>
      </c>
      <c r="P3289" s="3">
        <f t="shared" si="306"/>
        <v>73.529411764705884</v>
      </c>
      <c r="Q3289" s="28">
        <f t="shared" si="310"/>
        <v>42311.541990740741</v>
      </c>
      <c r="R3289" s="28">
        <f t="shared" si="307"/>
        <v>42336.541990740741</v>
      </c>
      <c r="S3289" t="str">
        <f t="shared" si="311"/>
        <v>theater</v>
      </c>
      <c r="T3289" t="str">
        <f t="shared" si="308"/>
        <v>plays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 s="3">
        <v>10000</v>
      </c>
      <c r="E3290" s="3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9"/>
        <v>1.0026489999999999</v>
      </c>
      <c r="P3290" s="3">
        <f t="shared" si="306"/>
        <v>48.437149758454105</v>
      </c>
      <c r="Q3290" s="28">
        <f t="shared" si="310"/>
        <v>42505.566145833327</v>
      </c>
      <c r="R3290" s="28">
        <f t="shared" si="307"/>
        <v>42541.749999999993</v>
      </c>
      <c r="S3290" t="str">
        <f t="shared" si="311"/>
        <v>theater</v>
      </c>
      <c r="T3290" t="str">
        <f t="shared" si="308"/>
        <v>plays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 s="3">
        <v>500</v>
      </c>
      <c r="E3291" s="3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9"/>
        <v>1.3304200000000002</v>
      </c>
      <c r="P3291" s="3">
        <f t="shared" si="306"/>
        <v>26.608400000000003</v>
      </c>
      <c r="Q3291" s="28">
        <f t="shared" si="310"/>
        <v>42758.159745370365</v>
      </c>
      <c r="R3291" s="28">
        <f t="shared" si="307"/>
        <v>42786.159745370365</v>
      </c>
      <c r="S3291" t="str">
        <f t="shared" si="311"/>
        <v>theater</v>
      </c>
      <c r="T3291" t="str">
        <f t="shared" si="308"/>
        <v>plays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 s="3">
        <v>2000</v>
      </c>
      <c r="E3292" s="3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9"/>
        <v>1.212</v>
      </c>
      <c r="P3292" s="3">
        <f t="shared" si="306"/>
        <v>33.666666666666664</v>
      </c>
      <c r="Q3292" s="28">
        <f t="shared" si="310"/>
        <v>42775.306608796294</v>
      </c>
      <c r="R3292" s="28">
        <f t="shared" si="307"/>
        <v>42805.306608796294</v>
      </c>
      <c r="S3292" t="str">
        <f t="shared" si="311"/>
        <v>theater</v>
      </c>
      <c r="T3292" t="str">
        <f t="shared" si="308"/>
        <v>plays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 s="3">
        <v>500</v>
      </c>
      <c r="E3293" s="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9"/>
        <v>1.1399999999999999</v>
      </c>
      <c r="P3293" s="3">
        <f t="shared" si="306"/>
        <v>40.714285714285715</v>
      </c>
      <c r="Q3293" s="28">
        <f t="shared" si="310"/>
        <v>42232.494212962956</v>
      </c>
      <c r="R3293" s="28">
        <f t="shared" si="307"/>
        <v>42263.957638888889</v>
      </c>
      <c r="S3293" t="str">
        <f t="shared" si="311"/>
        <v>theater</v>
      </c>
      <c r="T3293" t="str">
        <f t="shared" si="308"/>
        <v>plays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 s="3">
        <v>101</v>
      </c>
      <c r="E3294" s="3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9"/>
        <v>2.8613861386138613</v>
      </c>
      <c r="P3294" s="3">
        <f t="shared" si="306"/>
        <v>19.266666666666666</v>
      </c>
      <c r="Q3294" s="28">
        <f t="shared" si="310"/>
        <v>42282.561898148146</v>
      </c>
      <c r="R3294" s="28">
        <f t="shared" si="307"/>
        <v>42342.603564814817</v>
      </c>
      <c r="S3294" t="str">
        <f t="shared" si="311"/>
        <v>theater</v>
      </c>
      <c r="T3294" t="str">
        <f t="shared" si="308"/>
        <v>plays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 s="3">
        <v>4500</v>
      </c>
      <c r="E3295" s="3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9"/>
        <v>1.7044444444444444</v>
      </c>
      <c r="P3295" s="3">
        <f t="shared" si="306"/>
        <v>84.285714285714292</v>
      </c>
      <c r="Q3295" s="28">
        <f t="shared" si="310"/>
        <v>42768.217037037037</v>
      </c>
      <c r="R3295" s="28">
        <f t="shared" si="307"/>
        <v>42798.217037037037</v>
      </c>
      <c r="S3295" t="str">
        <f t="shared" si="311"/>
        <v>theater</v>
      </c>
      <c r="T3295" t="str">
        <f t="shared" si="308"/>
        <v>plays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 s="3">
        <v>600</v>
      </c>
      <c r="E3296" s="3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9"/>
        <v>1.1833333333333333</v>
      </c>
      <c r="P3296" s="3">
        <f t="shared" si="306"/>
        <v>29.583333333333332</v>
      </c>
      <c r="Q3296" s="28">
        <f t="shared" si="310"/>
        <v>42141.33280092592</v>
      </c>
      <c r="R3296" s="28">
        <f t="shared" si="307"/>
        <v>42171.33280092592</v>
      </c>
      <c r="S3296" t="str">
        <f t="shared" si="311"/>
        <v>theater</v>
      </c>
      <c r="T3296" t="str">
        <f t="shared" si="308"/>
        <v>plays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 s="3">
        <v>700</v>
      </c>
      <c r="E3297" s="3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9"/>
        <v>1.0285857142857142</v>
      </c>
      <c r="P3297" s="3">
        <f t="shared" si="306"/>
        <v>26.667037037037037</v>
      </c>
      <c r="Q3297" s="28">
        <f t="shared" si="310"/>
        <v>42609.234131944446</v>
      </c>
      <c r="R3297" s="28">
        <f t="shared" si="307"/>
        <v>42639.234131944446</v>
      </c>
      <c r="S3297" t="str">
        <f t="shared" si="311"/>
        <v>theater</v>
      </c>
      <c r="T3297" t="str">
        <f t="shared" si="308"/>
        <v>plays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 s="3">
        <v>1500</v>
      </c>
      <c r="E3298" s="3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9"/>
        <v>1.4406666666666668</v>
      </c>
      <c r="P3298" s="3">
        <f t="shared" si="306"/>
        <v>45.978723404255319</v>
      </c>
      <c r="Q3298" s="28">
        <f t="shared" si="310"/>
        <v>42309.54828703704</v>
      </c>
      <c r="R3298" s="28">
        <f t="shared" si="307"/>
        <v>42330.708333333336</v>
      </c>
      <c r="S3298" t="str">
        <f t="shared" si="311"/>
        <v>theater</v>
      </c>
      <c r="T3298" t="str">
        <f t="shared" si="308"/>
        <v>plays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 s="3">
        <v>5500</v>
      </c>
      <c r="E3299" s="3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9"/>
        <v>1.0007272727272727</v>
      </c>
      <c r="P3299" s="3">
        <f t="shared" si="306"/>
        <v>125.09090909090909</v>
      </c>
      <c r="Q3299" s="28">
        <f t="shared" si="310"/>
        <v>42193.563148148147</v>
      </c>
      <c r="R3299" s="28">
        <f t="shared" si="307"/>
        <v>42212.749305555553</v>
      </c>
      <c r="S3299" t="str">
        <f t="shared" si="311"/>
        <v>theater</v>
      </c>
      <c r="T3299" t="str">
        <f t="shared" si="308"/>
        <v>plays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 s="3">
        <v>10000</v>
      </c>
      <c r="E3300" s="3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9"/>
        <v>1.0173000000000001</v>
      </c>
      <c r="P3300" s="3">
        <f t="shared" si="306"/>
        <v>141.29166666666666</v>
      </c>
      <c r="Q3300" s="28">
        <f t="shared" si="310"/>
        <v>42239.749629629623</v>
      </c>
      <c r="R3300" s="28">
        <f t="shared" si="307"/>
        <v>42259.791666666664</v>
      </c>
      <c r="S3300" t="str">
        <f t="shared" si="311"/>
        <v>theater</v>
      </c>
      <c r="T3300" t="str">
        <f t="shared" si="308"/>
        <v>plays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 s="3">
        <v>3000</v>
      </c>
      <c r="E3301" s="3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9"/>
        <v>1.1619999999999999</v>
      </c>
      <c r="P3301" s="3">
        <f t="shared" si="306"/>
        <v>55.333333333333336</v>
      </c>
      <c r="Q3301" s="28">
        <f t="shared" si="310"/>
        <v>42261.709062499998</v>
      </c>
      <c r="R3301" s="28">
        <f t="shared" si="307"/>
        <v>42291.709062499998</v>
      </c>
      <c r="S3301" t="str">
        <f t="shared" si="311"/>
        <v>theater</v>
      </c>
      <c r="T3301" t="str">
        <f t="shared" si="308"/>
        <v>plays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 s="3">
        <v>3000</v>
      </c>
      <c r="E3302" s="3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9"/>
        <v>1.3616666666666666</v>
      </c>
      <c r="P3302" s="3">
        <f t="shared" si="306"/>
        <v>46.420454545454547</v>
      </c>
      <c r="Q3302" s="28">
        <f t="shared" si="310"/>
        <v>42102.535439814812</v>
      </c>
      <c r="R3302" s="28">
        <f t="shared" si="307"/>
        <v>42123.535439814812</v>
      </c>
      <c r="S3302" t="str">
        <f t="shared" si="311"/>
        <v>theater</v>
      </c>
      <c r="T3302" t="str">
        <f t="shared" si="308"/>
        <v>plays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 s="3">
        <v>3000</v>
      </c>
      <c r="E3303" s="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9"/>
        <v>1.3346666666666667</v>
      </c>
      <c r="P3303" s="3">
        <f t="shared" si="306"/>
        <v>57.2</v>
      </c>
      <c r="Q3303" s="28">
        <f t="shared" si="310"/>
        <v>42538.527500000004</v>
      </c>
      <c r="R3303" s="28">
        <f t="shared" si="307"/>
        <v>42583.082638888889</v>
      </c>
      <c r="S3303" t="str">
        <f t="shared" si="311"/>
        <v>theater</v>
      </c>
      <c r="T3303" t="str">
        <f t="shared" si="308"/>
        <v>plays</v>
      </c>
    </row>
    <row r="3304" spans="1:20" x14ac:dyDescent="0.25">
      <c r="A3304">
        <v>3302</v>
      </c>
      <c r="B3304" s="1" t="s">
        <v>3302</v>
      </c>
      <c r="C3304" s="1" t="s">
        <v>7412</v>
      </c>
      <c r="D3304" s="3">
        <v>8400</v>
      </c>
      <c r="E3304" s="3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9"/>
        <v>1.0339285714285715</v>
      </c>
      <c r="P3304" s="3">
        <f t="shared" si="306"/>
        <v>173.7</v>
      </c>
      <c r="Q3304" s="28">
        <f t="shared" si="310"/>
        <v>42681.143240740734</v>
      </c>
      <c r="R3304" s="28">
        <f t="shared" si="307"/>
        <v>42711.143240740734</v>
      </c>
      <c r="S3304" t="str">
        <f t="shared" si="311"/>
        <v>theater</v>
      </c>
      <c r="T3304" t="str">
        <f t="shared" si="308"/>
        <v>plays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 s="3">
        <v>1800</v>
      </c>
      <c r="E3305" s="3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9"/>
        <v>1.1588888888888889</v>
      </c>
      <c r="P3305" s="3">
        <f t="shared" si="306"/>
        <v>59.6</v>
      </c>
      <c r="Q3305" s="28">
        <f t="shared" si="310"/>
        <v>42056.443101851844</v>
      </c>
      <c r="R3305" s="28">
        <f t="shared" si="307"/>
        <v>42091.401435185187</v>
      </c>
      <c r="S3305" t="str">
        <f t="shared" si="311"/>
        <v>theater</v>
      </c>
      <c r="T3305" t="str">
        <f t="shared" si="308"/>
        <v>plays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 s="3">
        <v>15000</v>
      </c>
      <c r="E3306" s="3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9"/>
        <v>1.0451666666666666</v>
      </c>
      <c r="P3306" s="3">
        <f t="shared" si="306"/>
        <v>89.585714285714289</v>
      </c>
      <c r="Q3306" s="28">
        <f t="shared" si="310"/>
        <v>42696.41611111111</v>
      </c>
      <c r="R3306" s="28">
        <f t="shared" si="307"/>
        <v>42726.41611111111</v>
      </c>
      <c r="S3306" t="str">
        <f t="shared" si="311"/>
        <v>theater</v>
      </c>
      <c r="T3306" t="str">
        <f t="shared" si="308"/>
        <v>plays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 s="3">
        <v>4000</v>
      </c>
      <c r="E3307" s="3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9"/>
        <v>1.0202500000000001</v>
      </c>
      <c r="P3307" s="3">
        <f t="shared" si="306"/>
        <v>204.05</v>
      </c>
      <c r="Q3307" s="28">
        <f t="shared" si="310"/>
        <v>42186.647546296292</v>
      </c>
      <c r="R3307" s="28">
        <f t="shared" si="307"/>
        <v>42216.647546296292</v>
      </c>
      <c r="S3307" t="str">
        <f t="shared" si="311"/>
        <v>theater</v>
      </c>
      <c r="T3307" t="str">
        <f t="shared" si="308"/>
        <v>plays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 s="3">
        <v>1500</v>
      </c>
      <c r="E3308" s="3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9"/>
        <v>1.7533333333333334</v>
      </c>
      <c r="P3308" s="3">
        <f t="shared" si="306"/>
        <v>48.703703703703702</v>
      </c>
      <c r="Q3308" s="28">
        <f t="shared" si="310"/>
        <v>42493.010902777773</v>
      </c>
      <c r="R3308" s="28">
        <f t="shared" si="307"/>
        <v>42530.916666666664</v>
      </c>
      <c r="S3308" t="str">
        <f t="shared" si="311"/>
        <v>theater</v>
      </c>
      <c r="T3308" t="str">
        <f t="shared" si="308"/>
        <v>plays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 s="3">
        <v>1000</v>
      </c>
      <c r="E3309" s="3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9"/>
        <v>1.0668</v>
      </c>
      <c r="P3309" s="3">
        <f t="shared" si="306"/>
        <v>53.339999999999996</v>
      </c>
      <c r="Q3309" s="28">
        <f t="shared" si="310"/>
        <v>42474.848831018513</v>
      </c>
      <c r="R3309" s="28">
        <f t="shared" si="307"/>
        <v>42504.848831018513</v>
      </c>
      <c r="S3309" t="str">
        <f t="shared" si="311"/>
        <v>theater</v>
      </c>
      <c r="T3309" t="str">
        <f t="shared" si="308"/>
        <v>plays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 s="3">
        <v>3500</v>
      </c>
      <c r="E3310" s="3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9"/>
        <v>1.2228571428571429</v>
      </c>
      <c r="P3310" s="3">
        <f t="shared" si="306"/>
        <v>75.087719298245617</v>
      </c>
      <c r="Q3310" s="28">
        <f t="shared" si="310"/>
        <v>42452.668576388889</v>
      </c>
      <c r="R3310" s="28">
        <f t="shared" si="307"/>
        <v>42473.668576388889</v>
      </c>
      <c r="S3310" t="str">
        <f t="shared" si="311"/>
        <v>theater</v>
      </c>
      <c r="T3310" t="str">
        <f t="shared" si="308"/>
        <v>plays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 s="3">
        <v>350</v>
      </c>
      <c r="E3311" s="3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9"/>
        <v>1.5942857142857143</v>
      </c>
      <c r="P3311" s="3">
        <f t="shared" si="306"/>
        <v>18</v>
      </c>
      <c r="Q3311" s="28">
        <f t="shared" si="310"/>
        <v>42628.441874999997</v>
      </c>
      <c r="R3311" s="28">
        <f t="shared" si="307"/>
        <v>42659.441874999997</v>
      </c>
      <c r="S3311" t="str">
        <f t="shared" si="311"/>
        <v>theater</v>
      </c>
      <c r="T3311" t="str">
        <f t="shared" si="308"/>
        <v>plays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 s="3">
        <v>6500</v>
      </c>
      <c r="E3312" s="3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9"/>
        <v>1.0007692307692309</v>
      </c>
      <c r="P3312" s="3">
        <f t="shared" si="306"/>
        <v>209.83870967741936</v>
      </c>
      <c r="Q3312" s="28">
        <f t="shared" si="310"/>
        <v>42253.720196759255</v>
      </c>
      <c r="R3312" s="28">
        <f t="shared" si="307"/>
        <v>42283.720196759255</v>
      </c>
      <c r="S3312" t="str">
        <f t="shared" si="311"/>
        <v>theater</v>
      </c>
      <c r="T3312" t="str">
        <f t="shared" si="308"/>
        <v>plays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 s="3">
        <v>2500</v>
      </c>
      <c r="E3313" s="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9"/>
        <v>1.0984</v>
      </c>
      <c r="P3313" s="3">
        <f t="shared" si="306"/>
        <v>61.022222222222226</v>
      </c>
      <c r="Q3313" s="28">
        <f t="shared" si="310"/>
        <v>42264.083449074074</v>
      </c>
      <c r="R3313" s="28">
        <f t="shared" si="307"/>
        <v>42294.083449074074</v>
      </c>
      <c r="S3313" t="str">
        <f t="shared" si="311"/>
        <v>theater</v>
      </c>
      <c r="T3313" t="str">
        <f t="shared" si="308"/>
        <v>plays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 s="3">
        <v>2500</v>
      </c>
      <c r="E3314" s="3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9"/>
        <v>1.0004</v>
      </c>
      <c r="P3314" s="3">
        <f t="shared" si="306"/>
        <v>61</v>
      </c>
      <c r="Q3314" s="28">
        <f t="shared" si="310"/>
        <v>42664.601226851846</v>
      </c>
      <c r="R3314" s="28">
        <f t="shared" si="307"/>
        <v>42685.708333333336</v>
      </c>
      <c r="S3314" t="str">
        <f t="shared" si="311"/>
        <v>theater</v>
      </c>
      <c r="T3314" t="str">
        <f t="shared" si="308"/>
        <v>plays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 s="3">
        <v>2000</v>
      </c>
      <c r="E3315" s="3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9"/>
        <v>1.1605000000000001</v>
      </c>
      <c r="P3315" s="3">
        <f t="shared" si="306"/>
        <v>80.034482758620683</v>
      </c>
      <c r="Q3315" s="28">
        <f t="shared" si="310"/>
        <v>42382.036076388882</v>
      </c>
      <c r="R3315" s="28">
        <f t="shared" si="307"/>
        <v>42395.833333333336</v>
      </c>
      <c r="S3315" t="str">
        <f t="shared" si="311"/>
        <v>theater</v>
      </c>
      <c r="T3315" t="str">
        <f t="shared" si="308"/>
        <v>plays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 s="3">
        <v>800</v>
      </c>
      <c r="E3316" s="3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9"/>
        <v>2.1074999999999999</v>
      </c>
      <c r="P3316" s="3">
        <f t="shared" si="306"/>
        <v>29.068965517241381</v>
      </c>
      <c r="Q3316" s="28">
        <f t="shared" si="310"/>
        <v>42105.059155092589</v>
      </c>
      <c r="R3316" s="28">
        <f t="shared" si="307"/>
        <v>42132.628472222219</v>
      </c>
      <c r="S3316" t="str">
        <f t="shared" si="311"/>
        <v>theater</v>
      </c>
      <c r="T3316" t="str">
        <f t="shared" si="308"/>
        <v>plays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 s="3">
        <v>4000</v>
      </c>
      <c r="E3317" s="3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9"/>
        <v>1.1000000000000001</v>
      </c>
      <c r="P3317" s="3">
        <f t="shared" si="306"/>
        <v>49.438202247191015</v>
      </c>
      <c r="Q3317" s="28">
        <f t="shared" si="310"/>
        <v>42466.095381944448</v>
      </c>
      <c r="R3317" s="28">
        <f t="shared" si="307"/>
        <v>42496.09538194444</v>
      </c>
      <c r="S3317" t="str">
        <f t="shared" si="311"/>
        <v>theater</v>
      </c>
      <c r="T3317" t="str">
        <f t="shared" si="308"/>
        <v>plays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 s="3">
        <v>11737</v>
      </c>
      <c r="E3318" s="3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9"/>
        <v>1.0008673425918038</v>
      </c>
      <c r="P3318" s="3">
        <f t="shared" si="306"/>
        <v>93.977440000000001</v>
      </c>
      <c r="Q3318" s="28">
        <f t="shared" si="310"/>
        <v>41826.662905092591</v>
      </c>
      <c r="R3318" s="28">
        <f t="shared" si="307"/>
        <v>41859.370833333327</v>
      </c>
      <c r="S3318" t="str">
        <f t="shared" si="311"/>
        <v>theater</v>
      </c>
      <c r="T3318" t="str">
        <f t="shared" si="308"/>
        <v>plays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 s="3">
        <v>1050</v>
      </c>
      <c r="E3319" s="3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9"/>
        <v>1.0619047619047619</v>
      </c>
      <c r="P3319" s="3">
        <f t="shared" si="306"/>
        <v>61.944444444444443</v>
      </c>
      <c r="Q3319" s="28">
        <f t="shared" si="310"/>
        <v>42498.831296296288</v>
      </c>
      <c r="R3319" s="28">
        <f t="shared" si="307"/>
        <v>42528.831296296295</v>
      </c>
      <c r="S3319" t="str">
        <f t="shared" si="311"/>
        <v>theater</v>
      </c>
      <c r="T3319" t="str">
        <f t="shared" si="308"/>
        <v>plays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 s="3">
        <v>2000</v>
      </c>
      <c r="E3320" s="3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9"/>
        <v>1.256</v>
      </c>
      <c r="P3320" s="3">
        <f t="shared" si="306"/>
        <v>78.5</v>
      </c>
      <c r="Q3320" s="28">
        <f t="shared" si="310"/>
        <v>42431.093668981477</v>
      </c>
      <c r="R3320" s="28">
        <f t="shared" si="307"/>
        <v>42470.895833333336</v>
      </c>
      <c r="S3320" t="str">
        <f t="shared" si="311"/>
        <v>theater</v>
      </c>
      <c r="T3320" t="str">
        <f t="shared" si="308"/>
        <v>plays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 s="3">
        <v>500</v>
      </c>
      <c r="E3321" s="3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9"/>
        <v>1.08</v>
      </c>
      <c r="P3321" s="3">
        <f t="shared" si="306"/>
        <v>33.75</v>
      </c>
      <c r="Q3321" s="28">
        <f t="shared" si="310"/>
        <v>41990.377152777779</v>
      </c>
      <c r="R3321" s="28">
        <f t="shared" si="307"/>
        <v>42035.377152777779</v>
      </c>
      <c r="S3321" t="str">
        <f t="shared" si="311"/>
        <v>theater</v>
      </c>
      <c r="T3321" t="str">
        <f t="shared" si="308"/>
        <v>plays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 s="3">
        <v>2500</v>
      </c>
      <c r="E3322" s="3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9"/>
        <v>1.01</v>
      </c>
      <c r="P3322" s="3">
        <f t="shared" si="306"/>
        <v>66.44736842105263</v>
      </c>
      <c r="Q3322" s="28">
        <f t="shared" si="310"/>
        <v>42512.837465277778</v>
      </c>
      <c r="R3322" s="28">
        <f t="shared" si="307"/>
        <v>42542.837465277778</v>
      </c>
      <c r="S3322" t="str">
        <f t="shared" si="311"/>
        <v>theater</v>
      </c>
      <c r="T3322" t="str">
        <f t="shared" si="308"/>
        <v>plays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 s="3">
        <v>500</v>
      </c>
      <c r="E3323" s="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9"/>
        <v>1.0740000000000001</v>
      </c>
      <c r="P3323" s="3">
        <f t="shared" si="306"/>
        <v>35.799999999999997</v>
      </c>
      <c r="Q3323" s="28">
        <f t="shared" si="310"/>
        <v>41913.891956018517</v>
      </c>
      <c r="R3323" s="28">
        <f t="shared" si="307"/>
        <v>41927.957638888889</v>
      </c>
      <c r="S3323" t="str">
        <f t="shared" si="311"/>
        <v>theater</v>
      </c>
      <c r="T3323" t="str">
        <f t="shared" si="308"/>
        <v>plays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 s="3">
        <v>3300</v>
      </c>
      <c r="E3324" s="3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9"/>
        <v>1.0151515151515151</v>
      </c>
      <c r="P3324" s="3">
        <f t="shared" si="306"/>
        <v>145.65217391304347</v>
      </c>
      <c r="Q3324" s="28">
        <f t="shared" si="310"/>
        <v>42520.802037037036</v>
      </c>
      <c r="R3324" s="28">
        <f t="shared" si="307"/>
        <v>42542.954861111109</v>
      </c>
      <c r="S3324" t="str">
        <f t="shared" si="311"/>
        <v>theater</v>
      </c>
      <c r="T3324" t="str">
        <f t="shared" si="308"/>
        <v>plays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 s="3">
        <v>1000</v>
      </c>
      <c r="E3325" s="3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9"/>
        <v>1.2589999999999999</v>
      </c>
      <c r="P3325" s="3">
        <f t="shared" si="306"/>
        <v>25.693877551020407</v>
      </c>
      <c r="Q3325" s="28">
        <f t="shared" si="310"/>
        <v>42608.157499999994</v>
      </c>
      <c r="R3325" s="28">
        <f t="shared" si="307"/>
        <v>42638.157499999994</v>
      </c>
      <c r="S3325" t="str">
        <f t="shared" si="311"/>
        <v>theater</v>
      </c>
      <c r="T3325" t="str">
        <f t="shared" si="308"/>
        <v>plays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 s="3">
        <v>1500</v>
      </c>
      <c r="E3326" s="3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9"/>
        <v>1.0166666666666666</v>
      </c>
      <c r="P3326" s="3">
        <f t="shared" si="306"/>
        <v>152.5</v>
      </c>
      <c r="Q3326" s="28">
        <f t="shared" si="310"/>
        <v>42512.374884259254</v>
      </c>
      <c r="R3326" s="28">
        <f t="shared" si="307"/>
        <v>42526.374884259254</v>
      </c>
      <c r="S3326" t="str">
        <f t="shared" si="311"/>
        <v>theater</v>
      </c>
      <c r="T3326" t="str">
        <f t="shared" si="308"/>
        <v>plays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 s="3">
        <v>400</v>
      </c>
      <c r="E3327" s="3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9"/>
        <v>1.125</v>
      </c>
      <c r="P3327" s="3">
        <f t="shared" si="306"/>
        <v>30</v>
      </c>
      <c r="Q3327" s="28">
        <f t="shared" si="310"/>
        <v>42064.577280092592</v>
      </c>
      <c r="R3327" s="28">
        <f t="shared" si="307"/>
        <v>42099.535613425927</v>
      </c>
      <c r="S3327" t="str">
        <f t="shared" si="311"/>
        <v>theater</v>
      </c>
      <c r="T3327" t="str">
        <f t="shared" si="308"/>
        <v>plays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 s="3">
        <v>8000</v>
      </c>
      <c r="E3328" s="3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9"/>
        <v>1.0137499999999999</v>
      </c>
      <c r="P3328" s="3">
        <f t="shared" si="306"/>
        <v>142.28070175438597</v>
      </c>
      <c r="Q3328" s="28">
        <f t="shared" si="310"/>
        <v>42041.505844907406</v>
      </c>
      <c r="R3328" s="28">
        <f t="shared" si="307"/>
        <v>42071.464178240734</v>
      </c>
      <c r="S3328" t="str">
        <f t="shared" si="311"/>
        <v>theater</v>
      </c>
      <c r="T3328" t="str">
        <f t="shared" si="308"/>
        <v>plays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 s="3">
        <v>800</v>
      </c>
      <c r="E3329" s="3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9"/>
        <v>1.0125</v>
      </c>
      <c r="P3329" s="3">
        <f t="shared" si="306"/>
        <v>24.545454545454547</v>
      </c>
      <c r="Q3329" s="28">
        <f t="shared" si="310"/>
        <v>42468.166273148141</v>
      </c>
      <c r="R3329" s="28">
        <f t="shared" si="307"/>
        <v>42498.166273148141</v>
      </c>
      <c r="S3329" t="str">
        <f t="shared" si="311"/>
        <v>theater</v>
      </c>
      <c r="T3329" t="str">
        <f t="shared" si="308"/>
        <v>plays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 s="3">
        <v>1800</v>
      </c>
      <c r="E3330" s="3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9"/>
        <v>1.4638888888888888</v>
      </c>
      <c r="P3330" s="3">
        <f t="shared" si="306"/>
        <v>292.77777777777777</v>
      </c>
      <c r="Q3330" s="28">
        <f t="shared" si="310"/>
        <v>41822.366701388884</v>
      </c>
      <c r="R3330" s="28">
        <f t="shared" si="307"/>
        <v>41824.833333333328</v>
      </c>
      <c r="S3330" t="str">
        <f t="shared" si="311"/>
        <v>theater</v>
      </c>
      <c r="T3330" t="str">
        <f t="shared" si="308"/>
        <v>plays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 s="3">
        <v>1000</v>
      </c>
      <c r="E3331" s="3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309"/>
        <v>1.1679999999999999</v>
      </c>
      <c r="P3331" s="3">
        <f t="shared" ref="P3331:P3394" si="312">IFERROR(E3331/L3331,0)</f>
        <v>44.92307692307692</v>
      </c>
      <c r="Q3331" s="28">
        <f t="shared" si="310"/>
        <v>41837.114675925921</v>
      </c>
      <c r="R3331" s="28">
        <f t="shared" ref="R3331:R3394" si="313">(I3331/86400)+25569+(-5/24)</f>
        <v>41847.75</v>
      </c>
      <c r="S3331" t="str">
        <f t="shared" si="311"/>
        <v>theater</v>
      </c>
      <c r="T3331" t="str">
        <f t="shared" ref="T3331:T3394" si="314">RIGHT(N3331,LEN(N3331)-FIND("/",N3331))</f>
        <v>plays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 s="3">
        <v>1500</v>
      </c>
      <c r="E3332" s="3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ref="O3332:O3395" si="315">E3332/D3332</f>
        <v>1.0626666666666666</v>
      </c>
      <c r="P3332" s="3">
        <f t="shared" si="312"/>
        <v>23.10144927536232</v>
      </c>
      <c r="Q3332" s="28">
        <f t="shared" ref="Q3332:Q3395" si="316">(((J3332/60)/60)/24)+DATE(1970,1,1)+(-5/24)</f>
        <v>42065.679027777776</v>
      </c>
      <c r="R3332" s="28">
        <f t="shared" si="313"/>
        <v>42095.637361111112</v>
      </c>
      <c r="S3332" t="str">
        <f t="shared" ref="S3332:S3395" si="317">LEFT(N:N,FIND("/",N3332)-1)</f>
        <v>theater</v>
      </c>
      <c r="T3332" t="str">
        <f t="shared" si="314"/>
        <v>plays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 s="3">
        <v>5000</v>
      </c>
      <c r="E3333" s="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5"/>
        <v>1.0451999999999999</v>
      </c>
      <c r="P3333" s="3">
        <f t="shared" si="312"/>
        <v>80.400000000000006</v>
      </c>
      <c r="Q3333" s="28">
        <f t="shared" si="316"/>
        <v>42248.48942129629</v>
      </c>
      <c r="R3333" s="28">
        <f t="shared" si="313"/>
        <v>42283.48942129629</v>
      </c>
      <c r="S3333" t="str">
        <f t="shared" si="317"/>
        <v>theater</v>
      </c>
      <c r="T3333" t="str">
        <f t="shared" si="314"/>
        <v>plays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 s="3">
        <v>6000</v>
      </c>
      <c r="E3334" s="3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5"/>
        <v>1</v>
      </c>
      <c r="P3334" s="3">
        <f t="shared" si="312"/>
        <v>72.289156626506028</v>
      </c>
      <c r="Q3334" s="28">
        <f t="shared" si="316"/>
        <v>41809.651967592588</v>
      </c>
      <c r="R3334" s="28">
        <f t="shared" si="313"/>
        <v>41839.651967592588</v>
      </c>
      <c r="S3334" t="str">
        <f t="shared" si="317"/>
        <v>theater</v>
      </c>
      <c r="T3334" t="str">
        <f t="shared" si="314"/>
        <v>plays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 s="3">
        <v>3500</v>
      </c>
      <c r="E3335" s="3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5"/>
        <v>1.0457142857142858</v>
      </c>
      <c r="P3335" s="3">
        <f t="shared" si="312"/>
        <v>32.972972972972975</v>
      </c>
      <c r="Q3335" s="28">
        <f t="shared" si="316"/>
        <v>42148.468518518515</v>
      </c>
      <c r="R3335" s="28">
        <f t="shared" si="313"/>
        <v>42170.468518518515</v>
      </c>
      <c r="S3335" t="str">
        <f t="shared" si="317"/>
        <v>theater</v>
      </c>
      <c r="T3335" t="str">
        <f t="shared" si="314"/>
        <v>plays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 s="3">
        <v>3871</v>
      </c>
      <c r="E3336" s="3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5"/>
        <v>1.3862051149573753</v>
      </c>
      <c r="P3336" s="3">
        <f t="shared" si="312"/>
        <v>116.65217391304348</v>
      </c>
      <c r="Q3336" s="28">
        <f t="shared" si="316"/>
        <v>42185.312754629624</v>
      </c>
      <c r="R3336" s="28">
        <f t="shared" si="313"/>
        <v>42215.312754629624</v>
      </c>
      <c r="S3336" t="str">
        <f t="shared" si="317"/>
        <v>theater</v>
      </c>
      <c r="T3336" t="str">
        <f t="shared" si="314"/>
        <v>plays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 s="3">
        <v>5000</v>
      </c>
      <c r="E3337" s="3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5"/>
        <v>1.0032000000000001</v>
      </c>
      <c r="P3337" s="3">
        <f t="shared" si="312"/>
        <v>79.61904761904762</v>
      </c>
      <c r="Q3337" s="28">
        <f t="shared" si="316"/>
        <v>41827.465810185182</v>
      </c>
      <c r="R3337" s="28">
        <f t="shared" si="313"/>
        <v>41854.75</v>
      </c>
      <c r="S3337" t="str">
        <f t="shared" si="317"/>
        <v>theater</v>
      </c>
      <c r="T3337" t="str">
        <f t="shared" si="314"/>
        <v>plays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 s="3">
        <v>250</v>
      </c>
      <c r="E3338" s="3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5"/>
        <v>1</v>
      </c>
      <c r="P3338" s="3">
        <f t="shared" si="312"/>
        <v>27.777777777777779</v>
      </c>
      <c r="Q3338" s="28">
        <f t="shared" si="316"/>
        <v>42437.190347222226</v>
      </c>
      <c r="R3338" s="28">
        <f t="shared" si="313"/>
        <v>42465.148680555554</v>
      </c>
      <c r="S3338" t="str">
        <f t="shared" si="317"/>
        <v>theater</v>
      </c>
      <c r="T3338" t="str">
        <f t="shared" si="314"/>
        <v>plays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 s="3">
        <v>2500</v>
      </c>
      <c r="E3339" s="3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5"/>
        <v>1.1020000000000001</v>
      </c>
      <c r="P3339" s="3">
        <f t="shared" si="312"/>
        <v>81.029411764705884</v>
      </c>
      <c r="Q3339" s="28">
        <f t="shared" si="316"/>
        <v>41901.073692129627</v>
      </c>
      <c r="R3339" s="28">
        <f t="shared" si="313"/>
        <v>41922.666666666664</v>
      </c>
      <c r="S3339" t="str">
        <f t="shared" si="317"/>
        <v>theater</v>
      </c>
      <c r="T3339" t="str">
        <f t="shared" si="314"/>
        <v>plays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 s="3">
        <v>15000</v>
      </c>
      <c r="E3340" s="3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5"/>
        <v>1.0218</v>
      </c>
      <c r="P3340" s="3">
        <f t="shared" si="312"/>
        <v>136.84821428571428</v>
      </c>
      <c r="Q3340" s="28">
        <f t="shared" si="316"/>
        <v>42769.366666666661</v>
      </c>
      <c r="R3340" s="28">
        <f t="shared" si="313"/>
        <v>42790.366666666661</v>
      </c>
      <c r="S3340" t="str">
        <f t="shared" si="317"/>
        <v>theater</v>
      </c>
      <c r="T3340" t="str">
        <f t="shared" si="314"/>
        <v>plays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 s="3">
        <v>8000</v>
      </c>
      <c r="E3341" s="3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5"/>
        <v>1.0435000000000001</v>
      </c>
      <c r="P3341" s="3">
        <f t="shared" si="312"/>
        <v>177.61702127659575</v>
      </c>
      <c r="Q3341" s="28">
        <f t="shared" si="316"/>
        <v>42549.457384259258</v>
      </c>
      <c r="R3341" s="28">
        <f t="shared" si="313"/>
        <v>42579.457384259258</v>
      </c>
      <c r="S3341" t="str">
        <f t="shared" si="317"/>
        <v>theater</v>
      </c>
      <c r="T3341" t="str">
        <f t="shared" si="314"/>
        <v>plays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 s="3">
        <v>3000</v>
      </c>
      <c r="E3342" s="3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5"/>
        <v>1.3816666666666666</v>
      </c>
      <c r="P3342" s="3">
        <f t="shared" si="312"/>
        <v>109.07894736842105</v>
      </c>
      <c r="Q3342" s="28">
        <f t="shared" si="316"/>
        <v>42685.765671296293</v>
      </c>
      <c r="R3342" s="28">
        <f t="shared" si="313"/>
        <v>42710.765671296293</v>
      </c>
      <c r="S3342" t="str">
        <f t="shared" si="317"/>
        <v>theater</v>
      </c>
      <c r="T3342" t="str">
        <f t="shared" si="314"/>
        <v>plays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 s="3">
        <v>3350</v>
      </c>
      <c r="E3343" s="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5"/>
        <v>1</v>
      </c>
      <c r="P3343" s="3">
        <f t="shared" si="312"/>
        <v>119.64285714285714</v>
      </c>
      <c r="Q3343" s="28">
        <f t="shared" si="316"/>
        <v>42510.590520833335</v>
      </c>
      <c r="R3343" s="28">
        <f t="shared" si="313"/>
        <v>42533.499999999993</v>
      </c>
      <c r="S3343" t="str">
        <f t="shared" si="317"/>
        <v>theater</v>
      </c>
      <c r="T3343" t="str">
        <f t="shared" si="314"/>
        <v>plays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 s="3">
        <v>6000</v>
      </c>
      <c r="E3344" s="3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5"/>
        <v>1.0166666666666666</v>
      </c>
      <c r="P3344" s="3">
        <f t="shared" si="312"/>
        <v>78.205128205128204</v>
      </c>
      <c r="Q3344" s="28">
        <f t="shared" si="316"/>
        <v>42062.088078703695</v>
      </c>
      <c r="R3344" s="28">
        <f t="shared" si="313"/>
        <v>42094.999305555553</v>
      </c>
      <c r="S3344" t="str">
        <f t="shared" si="317"/>
        <v>theater</v>
      </c>
      <c r="T3344" t="str">
        <f t="shared" si="314"/>
        <v>plays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 s="3">
        <v>700</v>
      </c>
      <c r="E3345" s="3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5"/>
        <v>1.7142857142857142</v>
      </c>
      <c r="P3345" s="3">
        <f t="shared" si="312"/>
        <v>52.173913043478258</v>
      </c>
      <c r="Q3345" s="28">
        <f t="shared" si="316"/>
        <v>42452.708148148151</v>
      </c>
      <c r="R3345" s="28">
        <f t="shared" si="313"/>
        <v>42473.345833333333</v>
      </c>
      <c r="S3345" t="str">
        <f t="shared" si="317"/>
        <v>theater</v>
      </c>
      <c r="T3345" t="str">
        <f t="shared" si="314"/>
        <v>plays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 s="3">
        <v>4500</v>
      </c>
      <c r="E3346" s="3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5"/>
        <v>1.0144444444444445</v>
      </c>
      <c r="P3346" s="3">
        <f t="shared" si="312"/>
        <v>114.125</v>
      </c>
      <c r="Q3346" s="28">
        <f t="shared" si="316"/>
        <v>41850.991817129623</v>
      </c>
      <c r="R3346" s="28">
        <f t="shared" si="313"/>
        <v>41880.991817129623</v>
      </c>
      <c r="S3346" t="str">
        <f t="shared" si="317"/>
        <v>theater</v>
      </c>
      <c r="T3346" t="str">
        <f t="shared" si="314"/>
        <v>plays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 s="3">
        <v>500</v>
      </c>
      <c r="E3347" s="3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5"/>
        <v>1.3</v>
      </c>
      <c r="P3347" s="3">
        <f t="shared" si="312"/>
        <v>50</v>
      </c>
      <c r="Q3347" s="28">
        <f t="shared" si="316"/>
        <v>42052.897777777776</v>
      </c>
      <c r="R3347" s="28">
        <f t="shared" si="313"/>
        <v>42111.817361111105</v>
      </c>
      <c r="S3347" t="str">
        <f t="shared" si="317"/>
        <v>theater</v>
      </c>
      <c r="T3347" t="str">
        <f t="shared" si="314"/>
        <v>plays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 s="3">
        <v>1500</v>
      </c>
      <c r="E3348" s="3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5"/>
        <v>1.1000000000000001</v>
      </c>
      <c r="P3348" s="3">
        <f t="shared" si="312"/>
        <v>91.666666666666671</v>
      </c>
      <c r="Q3348" s="28">
        <f t="shared" si="316"/>
        <v>42053.816087962965</v>
      </c>
      <c r="R3348" s="28">
        <f t="shared" si="313"/>
        <v>42060.816087962965</v>
      </c>
      <c r="S3348" t="str">
        <f t="shared" si="317"/>
        <v>theater</v>
      </c>
      <c r="T3348" t="str">
        <f t="shared" si="314"/>
        <v>plays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 s="3">
        <v>2000</v>
      </c>
      <c r="E3349" s="3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5"/>
        <v>1.1944999999999999</v>
      </c>
      <c r="P3349" s="3">
        <f t="shared" si="312"/>
        <v>108.59090909090909</v>
      </c>
      <c r="Q3349" s="28">
        <f t="shared" si="316"/>
        <v>42484.343217592592</v>
      </c>
      <c r="R3349" s="28">
        <f t="shared" si="313"/>
        <v>42498.666666666664</v>
      </c>
      <c r="S3349" t="str">
        <f t="shared" si="317"/>
        <v>theater</v>
      </c>
      <c r="T3349" t="str">
        <f t="shared" si="314"/>
        <v>plays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 s="3">
        <v>5500</v>
      </c>
      <c r="E3350" s="3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5"/>
        <v>1.002909090909091</v>
      </c>
      <c r="P3350" s="3">
        <f t="shared" si="312"/>
        <v>69.822784810126578</v>
      </c>
      <c r="Q3350" s="28">
        <f t="shared" si="316"/>
        <v>42466.350462962961</v>
      </c>
      <c r="R3350" s="28">
        <f t="shared" si="313"/>
        <v>42489.957638888889</v>
      </c>
      <c r="S3350" t="str">
        <f t="shared" si="317"/>
        <v>theater</v>
      </c>
      <c r="T3350" t="str">
        <f t="shared" si="314"/>
        <v>plays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 s="3">
        <v>1000</v>
      </c>
      <c r="E3351" s="3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5"/>
        <v>1.534</v>
      </c>
      <c r="P3351" s="3">
        <f t="shared" si="312"/>
        <v>109.57142857142857</v>
      </c>
      <c r="Q3351" s="28">
        <f t="shared" si="316"/>
        <v>42512.902453703697</v>
      </c>
      <c r="R3351" s="28">
        <f t="shared" si="313"/>
        <v>42534.499999999993</v>
      </c>
      <c r="S3351" t="str">
        <f t="shared" si="317"/>
        <v>theater</v>
      </c>
      <c r="T3351" t="str">
        <f t="shared" si="314"/>
        <v>plays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 s="3">
        <v>3500</v>
      </c>
      <c r="E3352" s="3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5"/>
        <v>1.0442857142857143</v>
      </c>
      <c r="P3352" s="3">
        <f t="shared" si="312"/>
        <v>71.666666666666671</v>
      </c>
      <c r="Q3352" s="28">
        <f t="shared" si="316"/>
        <v>42302.493182870363</v>
      </c>
      <c r="R3352" s="28">
        <f t="shared" si="313"/>
        <v>42337.749999999993</v>
      </c>
      <c r="S3352" t="str">
        <f t="shared" si="317"/>
        <v>theater</v>
      </c>
      <c r="T3352" t="str">
        <f t="shared" si="314"/>
        <v>plays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 s="3">
        <v>5000</v>
      </c>
      <c r="E3353" s="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5"/>
        <v>1.0109999999999999</v>
      </c>
      <c r="P3353" s="3">
        <f t="shared" si="312"/>
        <v>93.611111111111114</v>
      </c>
      <c r="Q3353" s="28">
        <f t="shared" si="316"/>
        <v>41806.187094907407</v>
      </c>
      <c r="R3353" s="28">
        <f t="shared" si="313"/>
        <v>41843.25</v>
      </c>
      <c r="S3353" t="str">
        <f t="shared" si="317"/>
        <v>theater</v>
      </c>
      <c r="T3353" t="str">
        <f t="shared" si="314"/>
        <v>plays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 s="3">
        <v>5000</v>
      </c>
      <c r="E3354" s="3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5"/>
        <v>1.0751999999999999</v>
      </c>
      <c r="P3354" s="3">
        <f t="shared" si="312"/>
        <v>76.8</v>
      </c>
      <c r="Q3354" s="28">
        <f t="shared" si="316"/>
        <v>42495.784467592595</v>
      </c>
      <c r="R3354" s="28">
        <f t="shared" si="313"/>
        <v>42552.749999999993</v>
      </c>
      <c r="S3354" t="str">
        <f t="shared" si="317"/>
        <v>theater</v>
      </c>
      <c r="T3354" t="str">
        <f t="shared" si="314"/>
        <v>plays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 s="3">
        <v>500</v>
      </c>
      <c r="E3355" s="3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5"/>
        <v>3.15</v>
      </c>
      <c r="P3355" s="3">
        <f t="shared" si="312"/>
        <v>35.795454545454547</v>
      </c>
      <c r="Q3355" s="28">
        <f t="shared" si="316"/>
        <v>42479.223958333336</v>
      </c>
      <c r="R3355" s="28">
        <f t="shared" si="313"/>
        <v>42492.749999999993</v>
      </c>
      <c r="S3355" t="str">
        <f t="shared" si="317"/>
        <v>theater</v>
      </c>
      <c r="T3355" t="str">
        <f t="shared" si="314"/>
        <v>plays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 s="3">
        <v>3000</v>
      </c>
      <c r="E3356" s="3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5"/>
        <v>1.0193333333333334</v>
      </c>
      <c r="P3356" s="3">
        <f t="shared" si="312"/>
        <v>55.6</v>
      </c>
      <c r="Q3356" s="28">
        <f t="shared" si="316"/>
        <v>42270.518587962964</v>
      </c>
      <c r="R3356" s="28">
        <f t="shared" si="313"/>
        <v>42305.959027777775</v>
      </c>
      <c r="S3356" t="str">
        <f t="shared" si="317"/>
        <v>theater</v>
      </c>
      <c r="T3356" t="str">
        <f t="shared" si="314"/>
        <v>plays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 s="3">
        <v>1750</v>
      </c>
      <c r="E3357" s="3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5"/>
        <v>1.2628571428571429</v>
      </c>
      <c r="P3357" s="3">
        <f t="shared" si="312"/>
        <v>147.33333333333334</v>
      </c>
      <c r="Q3357" s="28">
        <f t="shared" si="316"/>
        <v>42489.411192129628</v>
      </c>
      <c r="R3357" s="28">
        <f t="shared" si="313"/>
        <v>42500.261805555558</v>
      </c>
      <c r="S3357" t="str">
        <f t="shared" si="317"/>
        <v>theater</v>
      </c>
      <c r="T3357" t="str">
        <f t="shared" si="314"/>
        <v>plays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 s="3">
        <v>1500</v>
      </c>
      <c r="E3358" s="3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5"/>
        <v>1.014</v>
      </c>
      <c r="P3358" s="3">
        <f t="shared" si="312"/>
        <v>56.333333333333336</v>
      </c>
      <c r="Q3358" s="28">
        <f t="shared" si="316"/>
        <v>42536.607314814813</v>
      </c>
      <c r="R3358" s="28">
        <f t="shared" si="313"/>
        <v>42566.607314814813</v>
      </c>
      <c r="S3358" t="str">
        <f t="shared" si="317"/>
        <v>theater</v>
      </c>
      <c r="T3358" t="str">
        <f t="shared" si="314"/>
        <v>plays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 s="3">
        <v>2000</v>
      </c>
      <c r="E3359" s="3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5"/>
        <v>1.01</v>
      </c>
      <c r="P3359" s="3">
        <f t="shared" si="312"/>
        <v>96.19047619047619</v>
      </c>
      <c r="Q3359" s="28">
        <f t="shared" si="316"/>
        <v>41822.209606481476</v>
      </c>
      <c r="R3359" s="28">
        <f t="shared" si="313"/>
        <v>41852.209606481476</v>
      </c>
      <c r="S3359" t="str">
        <f t="shared" si="317"/>
        <v>theater</v>
      </c>
      <c r="T3359" t="str">
        <f t="shared" si="314"/>
        <v>plays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 s="3">
        <v>10000</v>
      </c>
      <c r="E3360" s="3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5"/>
        <v>1.0299</v>
      </c>
      <c r="P3360" s="3">
        <f t="shared" si="312"/>
        <v>63.574074074074076</v>
      </c>
      <c r="Q3360" s="28">
        <f t="shared" si="316"/>
        <v>41932.102766203701</v>
      </c>
      <c r="R3360" s="28">
        <f t="shared" si="313"/>
        <v>41962.144432870373</v>
      </c>
      <c r="S3360" t="str">
        <f t="shared" si="317"/>
        <v>theater</v>
      </c>
      <c r="T3360" t="str">
        <f t="shared" si="314"/>
        <v>plays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 s="3">
        <v>4000</v>
      </c>
      <c r="E3361" s="3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5"/>
        <v>1.0625</v>
      </c>
      <c r="P3361" s="3">
        <f t="shared" si="312"/>
        <v>184.78260869565219</v>
      </c>
      <c r="Q3361" s="28">
        <f t="shared" si="316"/>
        <v>42745.848773148151</v>
      </c>
      <c r="R3361" s="28">
        <f t="shared" si="313"/>
        <v>42790.848773148151</v>
      </c>
      <c r="S3361" t="str">
        <f t="shared" si="317"/>
        <v>theater</v>
      </c>
      <c r="T3361" t="str">
        <f t="shared" si="314"/>
        <v>plays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 s="3">
        <v>9000</v>
      </c>
      <c r="E3362" s="3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5"/>
        <v>1.0137777777777779</v>
      </c>
      <c r="P3362" s="3">
        <f t="shared" si="312"/>
        <v>126.72222222222223</v>
      </c>
      <c r="Q3362" s="28">
        <f t="shared" si="316"/>
        <v>42696.874340277776</v>
      </c>
      <c r="R3362" s="28">
        <f t="shared" si="313"/>
        <v>42718.457638888889</v>
      </c>
      <c r="S3362" t="str">
        <f t="shared" si="317"/>
        <v>theater</v>
      </c>
      <c r="T3362" t="str">
        <f t="shared" si="314"/>
        <v>plays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 s="3">
        <v>5000</v>
      </c>
      <c r="E3363" s="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5"/>
        <v>1.1346000000000001</v>
      </c>
      <c r="P3363" s="3">
        <f t="shared" si="312"/>
        <v>83.42647058823529</v>
      </c>
      <c r="Q3363" s="28">
        <f t="shared" si="316"/>
        <v>41865.817013888889</v>
      </c>
      <c r="R3363" s="28">
        <f t="shared" si="313"/>
        <v>41883.457638888889</v>
      </c>
      <c r="S3363" t="str">
        <f t="shared" si="317"/>
        <v>theater</v>
      </c>
      <c r="T3363" t="str">
        <f t="shared" si="314"/>
        <v>plays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 s="3">
        <v>500</v>
      </c>
      <c r="E3364" s="3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5"/>
        <v>2.1800000000000002</v>
      </c>
      <c r="P3364" s="3">
        <f t="shared" si="312"/>
        <v>54.5</v>
      </c>
      <c r="Q3364" s="28">
        <f t="shared" si="316"/>
        <v>42055.883298611108</v>
      </c>
      <c r="R3364" s="28">
        <f t="shared" si="313"/>
        <v>42069.996527777774</v>
      </c>
      <c r="S3364" t="str">
        <f t="shared" si="317"/>
        <v>theater</v>
      </c>
      <c r="T3364" t="str">
        <f t="shared" si="314"/>
        <v>plays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 s="3">
        <v>7750</v>
      </c>
      <c r="E3365" s="3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5"/>
        <v>1.0141935483870967</v>
      </c>
      <c r="P3365" s="3">
        <f t="shared" si="312"/>
        <v>302.30769230769232</v>
      </c>
      <c r="Q3365" s="28">
        <f t="shared" si="316"/>
        <v>41851.563020833331</v>
      </c>
      <c r="R3365" s="28">
        <f t="shared" si="313"/>
        <v>41870.458333333328</v>
      </c>
      <c r="S3365" t="str">
        <f t="shared" si="317"/>
        <v>theater</v>
      </c>
      <c r="T3365" t="str">
        <f t="shared" si="314"/>
        <v>plays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 s="3">
        <v>3000</v>
      </c>
      <c r="E3366" s="3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5"/>
        <v>1.0593333333333332</v>
      </c>
      <c r="P3366" s="3">
        <f t="shared" si="312"/>
        <v>44.138888888888886</v>
      </c>
      <c r="Q3366" s="28">
        <f t="shared" si="316"/>
        <v>42422.769085648142</v>
      </c>
      <c r="R3366" s="28">
        <f t="shared" si="313"/>
        <v>42444.666666666664</v>
      </c>
      <c r="S3366" t="str">
        <f t="shared" si="317"/>
        <v>theater</v>
      </c>
      <c r="T3366" t="str">
        <f t="shared" si="314"/>
        <v>plays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 s="3">
        <v>2500</v>
      </c>
      <c r="E3367" s="3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5"/>
        <v>1.04</v>
      </c>
      <c r="P3367" s="3">
        <f t="shared" si="312"/>
        <v>866.66666666666663</v>
      </c>
      <c r="Q3367" s="28">
        <f t="shared" si="316"/>
        <v>42320.893425925926</v>
      </c>
      <c r="R3367" s="28">
        <f t="shared" si="313"/>
        <v>42350.893425925919</v>
      </c>
      <c r="S3367" t="str">
        <f t="shared" si="317"/>
        <v>theater</v>
      </c>
      <c r="T3367" t="str">
        <f t="shared" si="314"/>
        <v>plays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 s="3">
        <v>500</v>
      </c>
      <c r="E3368" s="3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5"/>
        <v>2.21</v>
      </c>
      <c r="P3368" s="3">
        <f t="shared" si="312"/>
        <v>61.388888888888886</v>
      </c>
      <c r="Q3368" s="28">
        <f t="shared" si="316"/>
        <v>42106.859224537031</v>
      </c>
      <c r="R3368" s="28">
        <f t="shared" si="313"/>
        <v>42136.859224537031</v>
      </c>
      <c r="S3368" t="str">
        <f t="shared" si="317"/>
        <v>theater</v>
      </c>
      <c r="T3368" t="str">
        <f t="shared" si="314"/>
        <v>plays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 s="3">
        <v>750</v>
      </c>
      <c r="E3369" s="3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5"/>
        <v>1.1866666666666668</v>
      </c>
      <c r="P3369" s="3">
        <f t="shared" si="312"/>
        <v>29.666666666666668</v>
      </c>
      <c r="Q3369" s="28">
        <f t="shared" si="316"/>
        <v>42192.725624999999</v>
      </c>
      <c r="R3369" s="28">
        <f t="shared" si="313"/>
        <v>42217.725624999999</v>
      </c>
      <c r="S3369" t="str">
        <f t="shared" si="317"/>
        <v>theater</v>
      </c>
      <c r="T3369" t="str">
        <f t="shared" si="314"/>
        <v>plays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 s="3">
        <v>1000</v>
      </c>
      <c r="E3370" s="3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5"/>
        <v>1.046</v>
      </c>
      <c r="P3370" s="3">
        <f t="shared" si="312"/>
        <v>45.478260869565219</v>
      </c>
      <c r="Q3370" s="28">
        <f t="shared" si="316"/>
        <v>41968.991423611107</v>
      </c>
      <c r="R3370" s="28">
        <f t="shared" si="313"/>
        <v>42004.999999999993</v>
      </c>
      <c r="S3370" t="str">
        <f t="shared" si="317"/>
        <v>theater</v>
      </c>
      <c r="T3370" t="str">
        <f t="shared" si="314"/>
        <v>plays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 s="3">
        <v>5000</v>
      </c>
      <c r="E3371" s="3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5"/>
        <v>1.0389999999999999</v>
      </c>
      <c r="P3371" s="3">
        <f t="shared" si="312"/>
        <v>96.203703703703709</v>
      </c>
      <c r="Q3371" s="28">
        <f t="shared" si="316"/>
        <v>42689.833101851851</v>
      </c>
      <c r="R3371" s="28">
        <f t="shared" si="313"/>
        <v>42749.833101851851</v>
      </c>
      <c r="S3371" t="str">
        <f t="shared" si="317"/>
        <v>theater</v>
      </c>
      <c r="T3371" t="str">
        <f t="shared" si="314"/>
        <v>plays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 s="3">
        <v>1500</v>
      </c>
      <c r="E3372" s="3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5"/>
        <v>1.1773333333333333</v>
      </c>
      <c r="P3372" s="3">
        <f t="shared" si="312"/>
        <v>67.92307692307692</v>
      </c>
      <c r="Q3372" s="28">
        <f t="shared" si="316"/>
        <v>42690.125983796293</v>
      </c>
      <c r="R3372" s="28">
        <f t="shared" si="313"/>
        <v>42721.124999999993</v>
      </c>
      <c r="S3372" t="str">
        <f t="shared" si="317"/>
        <v>theater</v>
      </c>
      <c r="T3372" t="str">
        <f t="shared" si="314"/>
        <v>plays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 s="3">
        <v>200</v>
      </c>
      <c r="E3373" s="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5"/>
        <v>1.385</v>
      </c>
      <c r="P3373" s="3">
        <f t="shared" si="312"/>
        <v>30.777777777777779</v>
      </c>
      <c r="Q3373" s="28">
        <f t="shared" si="316"/>
        <v>42312.666261574072</v>
      </c>
      <c r="R3373" s="28">
        <f t="shared" si="313"/>
        <v>42340.666261574072</v>
      </c>
      <c r="S3373" t="str">
        <f t="shared" si="317"/>
        <v>theater</v>
      </c>
      <c r="T3373" t="str">
        <f t="shared" si="314"/>
        <v>plays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 s="3">
        <v>1000</v>
      </c>
      <c r="E3374" s="3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5"/>
        <v>1.0349999999999999</v>
      </c>
      <c r="P3374" s="3">
        <f t="shared" si="312"/>
        <v>38.333333333333336</v>
      </c>
      <c r="Q3374" s="28">
        <f t="shared" si="316"/>
        <v>41855.339768518512</v>
      </c>
      <c r="R3374" s="28">
        <f t="shared" si="313"/>
        <v>41875.999305555553</v>
      </c>
      <c r="S3374" t="str">
        <f t="shared" si="317"/>
        <v>theater</v>
      </c>
      <c r="T3374" t="str">
        <f t="shared" si="314"/>
        <v>plays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 s="3">
        <v>2000</v>
      </c>
      <c r="E3375" s="3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5"/>
        <v>1.0024999999999999</v>
      </c>
      <c r="P3375" s="3">
        <f t="shared" si="312"/>
        <v>66.833333333333329</v>
      </c>
      <c r="Q3375" s="28">
        <f t="shared" si="316"/>
        <v>42179.646296296291</v>
      </c>
      <c r="R3375" s="28">
        <f t="shared" si="313"/>
        <v>42203.458333333336</v>
      </c>
      <c r="S3375" t="str">
        <f t="shared" si="317"/>
        <v>theater</v>
      </c>
      <c r="T3375" t="str">
        <f t="shared" si="314"/>
        <v>plays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 s="3">
        <v>3500</v>
      </c>
      <c r="E3376" s="3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5"/>
        <v>1.0657142857142856</v>
      </c>
      <c r="P3376" s="3">
        <f t="shared" si="312"/>
        <v>71.730769230769226</v>
      </c>
      <c r="Q3376" s="28">
        <f t="shared" si="316"/>
        <v>42275.523333333331</v>
      </c>
      <c r="R3376" s="28">
        <f t="shared" si="313"/>
        <v>42305.523333333331</v>
      </c>
      <c r="S3376" t="str">
        <f t="shared" si="317"/>
        <v>theater</v>
      </c>
      <c r="T3376" t="str">
        <f t="shared" si="314"/>
        <v>plays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 s="3">
        <v>3000</v>
      </c>
      <c r="E3377" s="3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5"/>
        <v>1</v>
      </c>
      <c r="P3377" s="3">
        <f t="shared" si="312"/>
        <v>176.47058823529412</v>
      </c>
      <c r="Q3377" s="28">
        <f t="shared" si="316"/>
        <v>41765.402465277773</v>
      </c>
      <c r="R3377" s="28">
        <f t="shared" si="313"/>
        <v>41777.402465277773</v>
      </c>
      <c r="S3377" t="str">
        <f t="shared" si="317"/>
        <v>theater</v>
      </c>
      <c r="T3377" t="str">
        <f t="shared" si="314"/>
        <v>plays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 s="3">
        <v>8000</v>
      </c>
      <c r="E3378" s="3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5"/>
        <v>1.0001249999999999</v>
      </c>
      <c r="P3378" s="3">
        <f t="shared" si="312"/>
        <v>421.10526315789474</v>
      </c>
      <c r="Q3378" s="28">
        <f t="shared" si="316"/>
        <v>42059.492986111109</v>
      </c>
      <c r="R3378" s="28">
        <f t="shared" si="313"/>
        <v>42119.451319444437</v>
      </c>
      <c r="S3378" t="str">
        <f t="shared" si="317"/>
        <v>theater</v>
      </c>
      <c r="T3378" t="str">
        <f t="shared" si="314"/>
        <v>plays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 s="3">
        <v>8000</v>
      </c>
      <c r="E3379" s="3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5"/>
        <v>1.0105</v>
      </c>
      <c r="P3379" s="3">
        <f t="shared" si="312"/>
        <v>104.98701298701299</v>
      </c>
      <c r="Q3379" s="28">
        <f t="shared" si="316"/>
        <v>42053.524293981485</v>
      </c>
      <c r="R3379" s="28">
        <f t="shared" si="313"/>
        <v>42083.49722222222</v>
      </c>
      <c r="S3379" t="str">
        <f t="shared" si="317"/>
        <v>theater</v>
      </c>
      <c r="T3379" t="str">
        <f t="shared" si="314"/>
        <v>plays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 s="3">
        <v>550</v>
      </c>
      <c r="E3380" s="3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5"/>
        <v>1.0763636363636364</v>
      </c>
      <c r="P3380" s="3">
        <f t="shared" si="312"/>
        <v>28.19047619047619</v>
      </c>
      <c r="Q3380" s="28">
        <f t="shared" si="316"/>
        <v>41858.147060185183</v>
      </c>
      <c r="R3380" s="28">
        <f t="shared" si="313"/>
        <v>41882.338888888888</v>
      </c>
      <c r="S3380" t="str">
        <f t="shared" si="317"/>
        <v>theater</v>
      </c>
      <c r="T3380" t="str">
        <f t="shared" si="314"/>
        <v>plays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 s="3">
        <v>2000</v>
      </c>
      <c r="E3381" s="3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5"/>
        <v>1.0365</v>
      </c>
      <c r="P3381" s="3">
        <f t="shared" si="312"/>
        <v>54.55263157894737</v>
      </c>
      <c r="Q3381" s="28">
        <f t="shared" si="316"/>
        <v>42225.305555555555</v>
      </c>
      <c r="R3381" s="28">
        <f t="shared" si="313"/>
        <v>42242.749999999993</v>
      </c>
      <c r="S3381" t="str">
        <f t="shared" si="317"/>
        <v>theater</v>
      </c>
      <c r="T3381" t="str">
        <f t="shared" si="314"/>
        <v>plays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 s="3">
        <v>3000</v>
      </c>
      <c r="E3382" s="3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5"/>
        <v>1.0443333333333333</v>
      </c>
      <c r="P3382" s="3">
        <f t="shared" si="312"/>
        <v>111.89285714285714</v>
      </c>
      <c r="Q3382" s="28">
        <f t="shared" si="316"/>
        <v>41937.745115740734</v>
      </c>
      <c r="R3382" s="28">
        <f t="shared" si="313"/>
        <v>41972.786782407406</v>
      </c>
      <c r="S3382" t="str">
        <f t="shared" si="317"/>
        <v>theater</v>
      </c>
      <c r="T3382" t="str">
        <f t="shared" si="314"/>
        <v>plays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 s="3">
        <v>4000</v>
      </c>
      <c r="E3383" s="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5"/>
        <v>1.0225</v>
      </c>
      <c r="P3383" s="3">
        <f t="shared" si="312"/>
        <v>85.208333333333329</v>
      </c>
      <c r="Q3383" s="28">
        <f t="shared" si="316"/>
        <v>42043.976655092592</v>
      </c>
      <c r="R3383" s="28">
        <f t="shared" si="313"/>
        <v>42073.934988425921</v>
      </c>
      <c r="S3383" t="str">
        <f t="shared" si="317"/>
        <v>theater</v>
      </c>
      <c r="T3383" t="str">
        <f t="shared" si="314"/>
        <v>plays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 s="3">
        <v>3500</v>
      </c>
      <c r="E3384" s="3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5"/>
        <v>1.0074285714285713</v>
      </c>
      <c r="P3384" s="3">
        <f t="shared" si="312"/>
        <v>76.652173913043484</v>
      </c>
      <c r="Q3384" s="28">
        <f t="shared" si="316"/>
        <v>42559.222870370366</v>
      </c>
      <c r="R3384" s="28">
        <f t="shared" si="313"/>
        <v>42583.749305555553</v>
      </c>
      <c r="S3384" t="str">
        <f t="shared" si="317"/>
        <v>theater</v>
      </c>
      <c r="T3384" t="str">
        <f t="shared" si="314"/>
        <v>plays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 s="3">
        <v>1750</v>
      </c>
      <c r="E3385" s="3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5"/>
        <v>1.1171428571428572</v>
      </c>
      <c r="P3385" s="3">
        <f t="shared" si="312"/>
        <v>65.166666666666671</v>
      </c>
      <c r="Q3385" s="28">
        <f t="shared" si="316"/>
        <v>42524.574305555558</v>
      </c>
      <c r="R3385" s="28">
        <f t="shared" si="313"/>
        <v>42544.574305555558</v>
      </c>
      <c r="S3385" t="str">
        <f t="shared" si="317"/>
        <v>theater</v>
      </c>
      <c r="T3385" t="str">
        <f t="shared" si="314"/>
        <v>plays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 s="3">
        <v>6000</v>
      </c>
      <c r="E3386" s="3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5"/>
        <v>1.0001100000000001</v>
      </c>
      <c r="P3386" s="3">
        <f t="shared" si="312"/>
        <v>93.760312499999998</v>
      </c>
      <c r="Q3386" s="28">
        <f t="shared" si="316"/>
        <v>42291.879259259258</v>
      </c>
      <c r="R3386" s="28">
        <f t="shared" si="313"/>
        <v>42328.916666666664</v>
      </c>
      <c r="S3386" t="str">
        <f t="shared" si="317"/>
        <v>theater</v>
      </c>
      <c r="T3386" t="str">
        <f t="shared" si="314"/>
        <v>plays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 s="3">
        <v>2000</v>
      </c>
      <c r="E3387" s="3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5"/>
        <v>1</v>
      </c>
      <c r="P3387" s="3">
        <f t="shared" si="312"/>
        <v>133.33333333333334</v>
      </c>
      <c r="Q3387" s="28">
        <f t="shared" si="316"/>
        <v>41953.659166666665</v>
      </c>
      <c r="R3387" s="28">
        <f t="shared" si="313"/>
        <v>41983.659166666665</v>
      </c>
      <c r="S3387" t="str">
        <f t="shared" si="317"/>
        <v>theater</v>
      </c>
      <c r="T3387" t="str">
        <f t="shared" si="314"/>
        <v>plays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 s="3">
        <v>2000</v>
      </c>
      <c r="E3388" s="3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5"/>
        <v>1.05</v>
      </c>
      <c r="P3388" s="3">
        <f t="shared" si="312"/>
        <v>51.219512195121951</v>
      </c>
      <c r="Q3388" s="28">
        <f t="shared" si="316"/>
        <v>41946.436412037037</v>
      </c>
      <c r="R3388" s="28">
        <f t="shared" si="313"/>
        <v>41976.436412037037</v>
      </c>
      <c r="S3388" t="str">
        <f t="shared" si="317"/>
        <v>theater</v>
      </c>
      <c r="T3388" t="str">
        <f t="shared" si="314"/>
        <v>plays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 s="3">
        <v>3000</v>
      </c>
      <c r="E3389" s="3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5"/>
        <v>1.1686666666666667</v>
      </c>
      <c r="P3389" s="3">
        <f t="shared" si="312"/>
        <v>100.17142857142858</v>
      </c>
      <c r="Q3389" s="28">
        <f t="shared" si="316"/>
        <v>41947.554259259254</v>
      </c>
      <c r="R3389" s="28">
        <f t="shared" si="313"/>
        <v>41987.554259259261</v>
      </c>
      <c r="S3389" t="str">
        <f t="shared" si="317"/>
        <v>theater</v>
      </c>
      <c r="T3389" t="str">
        <f t="shared" si="314"/>
        <v>plays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 s="3">
        <v>1500</v>
      </c>
      <c r="E3390" s="3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5"/>
        <v>1.038</v>
      </c>
      <c r="P3390" s="3">
        <f t="shared" si="312"/>
        <v>34.6</v>
      </c>
      <c r="Q3390" s="28">
        <f t="shared" si="316"/>
        <v>42143.252789351849</v>
      </c>
      <c r="R3390" s="28">
        <f t="shared" si="313"/>
        <v>42173.252789351849</v>
      </c>
      <c r="S3390" t="str">
        <f t="shared" si="317"/>
        <v>theater</v>
      </c>
      <c r="T3390" t="str">
        <f t="shared" si="314"/>
        <v>plays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 s="3">
        <v>10000</v>
      </c>
      <c r="E3391" s="3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5"/>
        <v>1.145</v>
      </c>
      <c r="P3391" s="3">
        <f t="shared" si="312"/>
        <v>184.67741935483872</v>
      </c>
      <c r="Q3391" s="28">
        <f t="shared" si="316"/>
        <v>42494.355115740742</v>
      </c>
      <c r="R3391" s="28">
        <f t="shared" si="313"/>
        <v>42524.355115740742</v>
      </c>
      <c r="S3391" t="str">
        <f t="shared" si="317"/>
        <v>theater</v>
      </c>
      <c r="T3391" t="str">
        <f t="shared" si="314"/>
        <v>plays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 s="3">
        <v>1500</v>
      </c>
      <c r="E3392" s="3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5"/>
        <v>1.024</v>
      </c>
      <c r="P3392" s="3">
        <f t="shared" si="312"/>
        <v>69.818181818181813</v>
      </c>
      <c r="Q3392" s="28">
        <f t="shared" si="316"/>
        <v>41815.56649305555</v>
      </c>
      <c r="R3392" s="28">
        <f t="shared" si="313"/>
        <v>41830.566493055558</v>
      </c>
      <c r="S3392" t="str">
        <f t="shared" si="317"/>
        <v>theater</v>
      </c>
      <c r="T3392" t="str">
        <f t="shared" si="314"/>
        <v>plays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 s="3">
        <v>500</v>
      </c>
      <c r="E3393" s="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5"/>
        <v>2.23</v>
      </c>
      <c r="P3393" s="3">
        <f t="shared" si="312"/>
        <v>61.944444444444443</v>
      </c>
      <c r="Q3393" s="28">
        <f t="shared" si="316"/>
        <v>41830.337361111109</v>
      </c>
      <c r="R3393" s="28">
        <f t="shared" si="313"/>
        <v>41859.727777777771</v>
      </c>
      <c r="S3393" t="str">
        <f t="shared" si="317"/>
        <v>theater</v>
      </c>
      <c r="T3393" t="str">
        <f t="shared" si="314"/>
        <v>plays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 s="3">
        <v>500</v>
      </c>
      <c r="E3394" s="3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5"/>
        <v>1</v>
      </c>
      <c r="P3394" s="3">
        <f t="shared" si="312"/>
        <v>41.666666666666664</v>
      </c>
      <c r="Q3394" s="28">
        <f t="shared" si="316"/>
        <v>42446.63721064815</v>
      </c>
      <c r="R3394" s="28">
        <f t="shared" si="313"/>
        <v>42496.63721064815</v>
      </c>
      <c r="S3394" t="str">
        <f t="shared" si="317"/>
        <v>theater</v>
      </c>
      <c r="T3394" t="str">
        <f t="shared" si="314"/>
        <v>plays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 s="3">
        <v>1500</v>
      </c>
      <c r="E3395" s="3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315"/>
        <v>1.0580000000000001</v>
      </c>
      <c r="P3395" s="3">
        <f t="shared" ref="P3395:P3458" si="318">IFERROR(E3395/L3395,0)</f>
        <v>36.06818181818182</v>
      </c>
      <c r="Q3395" s="28">
        <f t="shared" si="316"/>
        <v>41923.713310185187</v>
      </c>
      <c r="R3395" s="28">
        <f t="shared" ref="R3395:R3458" si="319">(I3395/86400)+25569+(-5/24)</f>
        <v>41948.823611111111</v>
      </c>
      <c r="S3395" t="str">
        <f t="shared" si="317"/>
        <v>theater</v>
      </c>
      <c r="T3395" t="str">
        <f t="shared" ref="T3395:T3458" si="320">RIGHT(N3395,LEN(N3395)-FIND("/",N3395))</f>
        <v>plays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 s="3">
        <v>550</v>
      </c>
      <c r="E3396" s="3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ref="O3396:O3459" si="321">E3396/D3396</f>
        <v>1.4236363636363636</v>
      </c>
      <c r="P3396" s="3">
        <f t="shared" si="318"/>
        <v>29</v>
      </c>
      <c r="Q3396" s="28">
        <f t="shared" ref="Q3396:Q3459" si="322">(((J3396/60)/60)/24)+DATE(1970,1,1)+(-5/24)</f>
        <v>41817.387094907404</v>
      </c>
      <c r="R3396" s="28">
        <f t="shared" si="319"/>
        <v>41847.387094907404</v>
      </c>
      <c r="S3396" t="str">
        <f t="shared" ref="S3396:S3459" si="323">LEFT(N:N,FIND("/",N3396)-1)</f>
        <v>theater</v>
      </c>
      <c r="T3396" t="str">
        <f t="shared" si="320"/>
        <v>plays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 s="3">
        <v>500</v>
      </c>
      <c r="E3397" s="3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21"/>
        <v>1.84</v>
      </c>
      <c r="P3397" s="3">
        <f t="shared" si="318"/>
        <v>24.210526315789473</v>
      </c>
      <c r="Q3397" s="28">
        <f t="shared" si="322"/>
        <v>42140.503981481481</v>
      </c>
      <c r="R3397" s="28">
        <f t="shared" si="319"/>
        <v>42154.548611111109</v>
      </c>
      <c r="S3397" t="str">
        <f t="shared" si="323"/>
        <v>theater</v>
      </c>
      <c r="T3397" t="str">
        <f t="shared" si="320"/>
        <v>plays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 s="3">
        <v>1500</v>
      </c>
      <c r="E3398" s="3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21"/>
        <v>1.0433333333333332</v>
      </c>
      <c r="P3398" s="3">
        <f t="shared" si="318"/>
        <v>55.892857142857146</v>
      </c>
      <c r="Q3398" s="28">
        <f t="shared" si="322"/>
        <v>41764.238298611104</v>
      </c>
      <c r="R3398" s="28">
        <f t="shared" si="319"/>
        <v>41790.957638888889</v>
      </c>
      <c r="S3398" t="str">
        <f t="shared" si="323"/>
        <v>theater</v>
      </c>
      <c r="T3398" t="str">
        <f t="shared" si="320"/>
        <v>plays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 s="3">
        <v>250</v>
      </c>
      <c r="E3399" s="3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21"/>
        <v>1.1200000000000001</v>
      </c>
      <c r="P3399" s="3">
        <f t="shared" si="318"/>
        <v>11.666666666666666</v>
      </c>
      <c r="Q3399" s="28">
        <f t="shared" si="322"/>
        <v>42378.270011574066</v>
      </c>
      <c r="R3399" s="28">
        <f t="shared" si="319"/>
        <v>42418.708333333336</v>
      </c>
      <c r="S3399" t="str">
        <f t="shared" si="323"/>
        <v>theater</v>
      </c>
      <c r="T3399" t="str">
        <f t="shared" si="320"/>
        <v>plays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 s="3">
        <v>4000</v>
      </c>
      <c r="E3400" s="3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21"/>
        <v>1.1107499999999999</v>
      </c>
      <c r="P3400" s="3">
        <f t="shared" si="318"/>
        <v>68.353846153846149</v>
      </c>
      <c r="Q3400" s="28">
        <f t="shared" si="322"/>
        <v>41941.543703703705</v>
      </c>
      <c r="R3400" s="28">
        <f t="shared" si="319"/>
        <v>41964.499999999993</v>
      </c>
      <c r="S3400" t="str">
        <f t="shared" si="323"/>
        <v>theater</v>
      </c>
      <c r="T3400" t="str">
        <f t="shared" si="320"/>
        <v>plays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 s="3">
        <v>1200</v>
      </c>
      <c r="E3401" s="3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21"/>
        <v>1.0375000000000001</v>
      </c>
      <c r="P3401" s="3">
        <f t="shared" si="318"/>
        <v>27.065217391304348</v>
      </c>
      <c r="Q3401" s="28">
        <f t="shared" si="322"/>
        <v>42026.712094907409</v>
      </c>
      <c r="R3401" s="28">
        <f t="shared" si="319"/>
        <v>42056.712094907409</v>
      </c>
      <c r="S3401" t="str">
        <f t="shared" si="323"/>
        <v>theater</v>
      </c>
      <c r="T3401" t="str">
        <f t="shared" si="320"/>
        <v>plays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 s="3">
        <v>10000</v>
      </c>
      <c r="E3402" s="3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21"/>
        <v>1.0041</v>
      </c>
      <c r="P3402" s="3">
        <f t="shared" si="318"/>
        <v>118.12941176470588</v>
      </c>
      <c r="Q3402" s="28">
        <f t="shared" si="322"/>
        <v>41834.745532407404</v>
      </c>
      <c r="R3402" s="28">
        <f t="shared" si="319"/>
        <v>41879.745532407404</v>
      </c>
      <c r="S3402" t="str">
        <f t="shared" si="323"/>
        <v>theater</v>
      </c>
      <c r="T3402" t="str">
        <f t="shared" si="320"/>
        <v>plays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 s="3">
        <v>2900</v>
      </c>
      <c r="E3403" s="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21"/>
        <v>1.0186206896551724</v>
      </c>
      <c r="P3403" s="3">
        <f t="shared" si="318"/>
        <v>44.757575757575758</v>
      </c>
      <c r="Q3403" s="28">
        <f t="shared" si="322"/>
        <v>42193.5155787037</v>
      </c>
      <c r="R3403" s="28">
        <f t="shared" si="319"/>
        <v>42223.5155787037</v>
      </c>
      <c r="S3403" t="str">
        <f t="shared" si="323"/>
        <v>theater</v>
      </c>
      <c r="T3403" t="str">
        <f t="shared" si="320"/>
        <v>plays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 s="3">
        <v>15000</v>
      </c>
      <c r="E3404" s="3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21"/>
        <v>1.0976666666666666</v>
      </c>
      <c r="P3404" s="3">
        <f t="shared" si="318"/>
        <v>99.787878787878782</v>
      </c>
      <c r="Q3404" s="28">
        <f t="shared" si="322"/>
        <v>42290.410219907404</v>
      </c>
      <c r="R3404" s="28">
        <f t="shared" si="319"/>
        <v>42319.896527777775</v>
      </c>
      <c r="S3404" t="str">
        <f t="shared" si="323"/>
        <v>theater</v>
      </c>
      <c r="T3404" t="str">
        <f t="shared" si="320"/>
        <v>plays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 s="3">
        <v>2000</v>
      </c>
      <c r="E3405" s="3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21"/>
        <v>1</v>
      </c>
      <c r="P3405" s="3">
        <f t="shared" si="318"/>
        <v>117.64705882352941</v>
      </c>
      <c r="Q3405" s="28">
        <f t="shared" si="322"/>
        <v>42150.253749999996</v>
      </c>
      <c r="R3405" s="28">
        <f t="shared" si="319"/>
        <v>42180.253749999996</v>
      </c>
      <c r="S3405" t="str">
        <f t="shared" si="323"/>
        <v>theater</v>
      </c>
      <c r="T3405" t="str">
        <f t="shared" si="320"/>
        <v>plays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 s="3">
        <v>500</v>
      </c>
      <c r="E3406" s="3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21"/>
        <v>1.22</v>
      </c>
      <c r="P3406" s="3">
        <f t="shared" si="318"/>
        <v>203.33333333333334</v>
      </c>
      <c r="Q3406" s="28">
        <f t="shared" si="322"/>
        <v>42152.295162037037</v>
      </c>
      <c r="R3406" s="28">
        <f t="shared" si="319"/>
        <v>42172.295162037037</v>
      </c>
      <c r="S3406" t="str">
        <f t="shared" si="323"/>
        <v>theater</v>
      </c>
      <c r="T3406" t="str">
        <f t="shared" si="320"/>
        <v>plays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 s="3">
        <v>350</v>
      </c>
      <c r="E3407" s="3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21"/>
        <v>1.3757142857142857</v>
      </c>
      <c r="P3407" s="3">
        <f t="shared" si="318"/>
        <v>28.323529411764707</v>
      </c>
      <c r="Q3407" s="28">
        <f t="shared" si="322"/>
        <v>42409.808865740742</v>
      </c>
      <c r="R3407" s="28">
        <f t="shared" si="319"/>
        <v>42430.790972222218</v>
      </c>
      <c r="S3407" t="str">
        <f t="shared" si="323"/>
        <v>theater</v>
      </c>
      <c r="T3407" t="str">
        <f t="shared" si="320"/>
        <v>plays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 s="3">
        <v>10000</v>
      </c>
      <c r="E3408" s="3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21"/>
        <v>1.0031000000000001</v>
      </c>
      <c r="P3408" s="3">
        <f t="shared" si="318"/>
        <v>110.23076923076923</v>
      </c>
      <c r="Q3408" s="28">
        <f t="shared" si="322"/>
        <v>41791.284444444442</v>
      </c>
      <c r="R3408" s="28">
        <f t="shared" si="319"/>
        <v>41836.284444444442</v>
      </c>
      <c r="S3408" t="str">
        <f t="shared" si="323"/>
        <v>theater</v>
      </c>
      <c r="T3408" t="str">
        <f t="shared" si="320"/>
        <v>plays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 s="3">
        <v>2000</v>
      </c>
      <c r="E3409" s="3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21"/>
        <v>1.071</v>
      </c>
      <c r="P3409" s="3">
        <f t="shared" si="318"/>
        <v>31.970149253731343</v>
      </c>
      <c r="Q3409" s="28">
        <f t="shared" si="322"/>
        <v>41796.21399305555</v>
      </c>
      <c r="R3409" s="28">
        <f t="shared" si="319"/>
        <v>41826.21399305555</v>
      </c>
      <c r="S3409" t="str">
        <f t="shared" si="323"/>
        <v>theater</v>
      </c>
      <c r="T3409" t="str">
        <f t="shared" si="320"/>
        <v>plays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 s="3">
        <v>500</v>
      </c>
      <c r="E3410" s="3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21"/>
        <v>2.11</v>
      </c>
      <c r="P3410" s="3">
        <f t="shared" si="318"/>
        <v>58.611111111111114</v>
      </c>
      <c r="Q3410" s="28">
        <f t="shared" si="322"/>
        <v>41808.78361111111</v>
      </c>
      <c r="R3410" s="28">
        <f t="shared" si="319"/>
        <v>41838.78361111111</v>
      </c>
      <c r="S3410" t="str">
        <f t="shared" si="323"/>
        <v>theater</v>
      </c>
      <c r="T3410" t="str">
        <f t="shared" si="320"/>
        <v>plays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 s="3">
        <v>500</v>
      </c>
      <c r="E3411" s="3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21"/>
        <v>1.236</v>
      </c>
      <c r="P3411" s="3">
        <f t="shared" si="318"/>
        <v>29.428571428571427</v>
      </c>
      <c r="Q3411" s="28">
        <f t="shared" si="322"/>
        <v>42544.605995370373</v>
      </c>
      <c r="R3411" s="28">
        <f t="shared" si="319"/>
        <v>42582.665277777771</v>
      </c>
      <c r="S3411" t="str">
        <f t="shared" si="323"/>
        <v>theater</v>
      </c>
      <c r="T3411" t="str">
        <f t="shared" si="320"/>
        <v>plays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 s="3">
        <v>3000</v>
      </c>
      <c r="E3412" s="3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21"/>
        <v>1.085</v>
      </c>
      <c r="P3412" s="3">
        <f t="shared" si="318"/>
        <v>81.375</v>
      </c>
      <c r="Q3412" s="28">
        <f t="shared" si="322"/>
        <v>42499.83321759259</v>
      </c>
      <c r="R3412" s="28">
        <f t="shared" si="319"/>
        <v>42527.083333333336</v>
      </c>
      <c r="S3412" t="str">
        <f t="shared" si="323"/>
        <v>theater</v>
      </c>
      <c r="T3412" t="str">
        <f t="shared" si="320"/>
        <v>plays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 s="3">
        <v>15000</v>
      </c>
      <c r="E3413" s="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21"/>
        <v>1.0356666666666667</v>
      </c>
      <c r="P3413" s="3">
        <f t="shared" si="318"/>
        <v>199.16666666666666</v>
      </c>
      <c r="Q3413" s="28">
        <f t="shared" si="322"/>
        <v>42264.814490740733</v>
      </c>
      <c r="R3413" s="28">
        <f t="shared" si="319"/>
        <v>42284.814490740733</v>
      </c>
      <c r="S3413" t="str">
        <f t="shared" si="323"/>
        <v>theater</v>
      </c>
      <c r="T3413" t="str">
        <f t="shared" si="320"/>
        <v>plays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 s="3">
        <v>3000</v>
      </c>
      <c r="E3414" s="3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21"/>
        <v>1</v>
      </c>
      <c r="P3414" s="3">
        <f t="shared" si="318"/>
        <v>115.38461538461539</v>
      </c>
      <c r="Q3414" s="28">
        <f t="shared" si="322"/>
        <v>41879.750717592593</v>
      </c>
      <c r="R3414" s="28">
        <f t="shared" si="319"/>
        <v>41909.750717592593</v>
      </c>
      <c r="S3414" t="str">
        <f t="shared" si="323"/>
        <v>theater</v>
      </c>
      <c r="T3414" t="str">
        <f t="shared" si="320"/>
        <v>plays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 s="3">
        <v>500</v>
      </c>
      <c r="E3415" s="3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21"/>
        <v>1.3</v>
      </c>
      <c r="P3415" s="3">
        <f t="shared" si="318"/>
        <v>46.428571428571431</v>
      </c>
      <c r="Q3415" s="28">
        <f t="shared" si="322"/>
        <v>42053.524745370371</v>
      </c>
      <c r="R3415" s="28">
        <f t="shared" si="319"/>
        <v>42062.999305555553</v>
      </c>
      <c r="S3415" t="str">
        <f t="shared" si="323"/>
        <v>theater</v>
      </c>
      <c r="T3415" t="str">
        <f t="shared" si="320"/>
        <v>plays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 s="3">
        <v>3000</v>
      </c>
      <c r="E3416" s="3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21"/>
        <v>1.0349999999999999</v>
      </c>
      <c r="P3416" s="3">
        <f t="shared" si="318"/>
        <v>70.568181818181813</v>
      </c>
      <c r="Q3416" s="28">
        <f t="shared" si="322"/>
        <v>42675.624131944445</v>
      </c>
      <c r="R3416" s="28">
        <f t="shared" si="319"/>
        <v>42705.124305555553</v>
      </c>
      <c r="S3416" t="str">
        <f t="shared" si="323"/>
        <v>theater</v>
      </c>
      <c r="T3416" t="str">
        <f t="shared" si="320"/>
        <v>plays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 s="3">
        <v>200</v>
      </c>
      <c r="E3417" s="3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21"/>
        <v>1</v>
      </c>
      <c r="P3417" s="3">
        <f t="shared" si="318"/>
        <v>22.222222222222221</v>
      </c>
      <c r="Q3417" s="28">
        <f t="shared" si="322"/>
        <v>42466.935833333329</v>
      </c>
      <c r="R3417" s="28">
        <f t="shared" si="319"/>
        <v>42477.770833333336</v>
      </c>
      <c r="S3417" t="str">
        <f t="shared" si="323"/>
        <v>theater</v>
      </c>
      <c r="T3417" t="str">
        <f t="shared" si="320"/>
        <v>plays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 s="3">
        <v>4000</v>
      </c>
      <c r="E3418" s="3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21"/>
        <v>1.196</v>
      </c>
      <c r="P3418" s="3">
        <f t="shared" si="318"/>
        <v>159.46666666666667</v>
      </c>
      <c r="Q3418" s="28">
        <f t="shared" si="322"/>
        <v>42089.204224537032</v>
      </c>
      <c r="R3418" s="28">
        <f t="shared" si="319"/>
        <v>42117.562499999993</v>
      </c>
      <c r="S3418" t="str">
        <f t="shared" si="323"/>
        <v>theater</v>
      </c>
      <c r="T3418" t="str">
        <f t="shared" si="320"/>
        <v>plays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 s="3">
        <v>1700</v>
      </c>
      <c r="E3419" s="3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21"/>
        <v>1.0000058823529412</v>
      </c>
      <c r="P3419" s="3">
        <f t="shared" si="318"/>
        <v>37.777999999999999</v>
      </c>
      <c r="Q3419" s="28">
        <f t="shared" si="322"/>
        <v>41894.705416666664</v>
      </c>
      <c r="R3419" s="28">
        <f t="shared" si="319"/>
        <v>41937.821527777771</v>
      </c>
      <c r="S3419" t="str">
        <f t="shared" si="323"/>
        <v>theater</v>
      </c>
      <c r="T3419" t="str">
        <f t="shared" si="320"/>
        <v>plays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 s="3">
        <v>4000</v>
      </c>
      <c r="E3420" s="3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21"/>
        <v>1.00875</v>
      </c>
      <c r="P3420" s="3">
        <f t="shared" si="318"/>
        <v>72.053571428571431</v>
      </c>
      <c r="Q3420" s="28">
        <f t="shared" si="322"/>
        <v>41752.626238425924</v>
      </c>
      <c r="R3420" s="28">
        <f t="shared" si="319"/>
        <v>41782.626238425924</v>
      </c>
      <c r="S3420" t="str">
        <f t="shared" si="323"/>
        <v>theater</v>
      </c>
      <c r="T3420" t="str">
        <f t="shared" si="320"/>
        <v>plays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 s="3">
        <v>2750</v>
      </c>
      <c r="E3421" s="3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21"/>
        <v>1.0654545454545454</v>
      </c>
      <c r="P3421" s="3">
        <f t="shared" si="318"/>
        <v>63.695652173913047</v>
      </c>
      <c r="Q3421" s="28">
        <f t="shared" si="322"/>
        <v>42448.613252314812</v>
      </c>
      <c r="R3421" s="28">
        <f t="shared" si="319"/>
        <v>42466.687499999993</v>
      </c>
      <c r="S3421" t="str">
        <f t="shared" si="323"/>
        <v>theater</v>
      </c>
      <c r="T3421" t="str">
        <f t="shared" si="320"/>
        <v>plays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 s="3">
        <v>700</v>
      </c>
      <c r="E3422" s="3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21"/>
        <v>1.38</v>
      </c>
      <c r="P3422" s="3">
        <f t="shared" si="318"/>
        <v>28.411764705882351</v>
      </c>
      <c r="Q3422" s="28">
        <f t="shared" si="322"/>
        <v>42404.881967592592</v>
      </c>
      <c r="R3422" s="28">
        <f t="shared" si="319"/>
        <v>42413.791666666664</v>
      </c>
      <c r="S3422" t="str">
        <f t="shared" si="323"/>
        <v>theater</v>
      </c>
      <c r="T3422" t="str">
        <f t="shared" si="320"/>
        <v>plays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 s="3">
        <v>10000</v>
      </c>
      <c r="E3423" s="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21"/>
        <v>1.0115000000000001</v>
      </c>
      <c r="P3423" s="3">
        <f t="shared" si="318"/>
        <v>103.21428571428571</v>
      </c>
      <c r="Q3423" s="28">
        <f t="shared" si="322"/>
        <v>42037.582905092589</v>
      </c>
      <c r="R3423" s="28">
        <f t="shared" si="319"/>
        <v>42067.582905092589</v>
      </c>
      <c r="S3423" t="str">
        <f t="shared" si="323"/>
        <v>theater</v>
      </c>
      <c r="T3423" t="str">
        <f t="shared" si="320"/>
        <v>plays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 s="3">
        <v>3000</v>
      </c>
      <c r="E3424" s="3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21"/>
        <v>1.091</v>
      </c>
      <c r="P3424" s="3">
        <f t="shared" si="318"/>
        <v>71.152173913043484</v>
      </c>
      <c r="Q3424" s="28">
        <f t="shared" si="322"/>
        <v>42323.353888888887</v>
      </c>
      <c r="R3424" s="28">
        <f t="shared" si="319"/>
        <v>42351.791666666664</v>
      </c>
      <c r="S3424" t="str">
        <f t="shared" si="323"/>
        <v>theater</v>
      </c>
      <c r="T3424" t="str">
        <f t="shared" si="320"/>
        <v>plays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 s="3">
        <v>250</v>
      </c>
      <c r="E3425" s="3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21"/>
        <v>1.4</v>
      </c>
      <c r="P3425" s="3">
        <f t="shared" si="318"/>
        <v>35</v>
      </c>
      <c r="Q3425" s="28">
        <f t="shared" si="322"/>
        <v>42088.703020833331</v>
      </c>
      <c r="R3425" s="28">
        <f t="shared" si="319"/>
        <v>42118.703020833331</v>
      </c>
      <c r="S3425" t="str">
        <f t="shared" si="323"/>
        <v>theater</v>
      </c>
      <c r="T3425" t="str">
        <f t="shared" si="320"/>
        <v>plays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 s="3">
        <v>6000</v>
      </c>
      <c r="E3426" s="3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21"/>
        <v>1.0358333333333334</v>
      </c>
      <c r="P3426" s="3">
        <f t="shared" si="318"/>
        <v>81.776315789473685</v>
      </c>
      <c r="Q3426" s="28">
        <f t="shared" si="322"/>
        <v>42018.468564814808</v>
      </c>
      <c r="R3426" s="28">
        <f t="shared" si="319"/>
        <v>42040.082638888889</v>
      </c>
      <c r="S3426" t="str">
        <f t="shared" si="323"/>
        <v>theater</v>
      </c>
      <c r="T3426" t="str">
        <f t="shared" si="320"/>
        <v>plays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 s="3">
        <v>30000</v>
      </c>
      <c r="E3427" s="3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21"/>
        <v>1.0297033333333332</v>
      </c>
      <c r="P3427" s="3">
        <f t="shared" si="318"/>
        <v>297.02980769230766</v>
      </c>
      <c r="Q3427" s="28">
        <f t="shared" si="322"/>
        <v>41884.40898148148</v>
      </c>
      <c r="R3427" s="28">
        <f t="shared" si="319"/>
        <v>41916.40898148148</v>
      </c>
      <c r="S3427" t="str">
        <f t="shared" si="323"/>
        <v>theater</v>
      </c>
      <c r="T3427" t="str">
        <f t="shared" si="320"/>
        <v>plays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 s="3">
        <v>3750</v>
      </c>
      <c r="E3428" s="3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21"/>
        <v>1.0813333333333333</v>
      </c>
      <c r="P3428" s="3">
        <f t="shared" si="318"/>
        <v>46.609195402298852</v>
      </c>
      <c r="Q3428" s="28">
        <f t="shared" si="322"/>
        <v>41883.848414351851</v>
      </c>
      <c r="R3428" s="28">
        <f t="shared" si="319"/>
        <v>41902.875</v>
      </c>
      <c r="S3428" t="str">
        <f t="shared" si="323"/>
        <v>theater</v>
      </c>
      <c r="T3428" t="str">
        <f t="shared" si="320"/>
        <v>plays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 s="3">
        <v>1500</v>
      </c>
      <c r="E3429" s="3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21"/>
        <v>1</v>
      </c>
      <c r="P3429" s="3">
        <f t="shared" si="318"/>
        <v>51.724137931034484</v>
      </c>
      <c r="Q3429" s="28">
        <f t="shared" si="322"/>
        <v>41792.436944444438</v>
      </c>
      <c r="R3429" s="28">
        <f t="shared" si="319"/>
        <v>41822.436944444438</v>
      </c>
      <c r="S3429" t="str">
        <f t="shared" si="323"/>
        <v>theater</v>
      </c>
      <c r="T3429" t="str">
        <f t="shared" si="320"/>
        <v>plays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 s="3">
        <v>2000</v>
      </c>
      <c r="E3430" s="3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21"/>
        <v>1.0275000000000001</v>
      </c>
      <c r="P3430" s="3">
        <f t="shared" si="318"/>
        <v>40.294117647058826</v>
      </c>
      <c r="Q3430" s="28">
        <f t="shared" si="322"/>
        <v>42038.512118055551</v>
      </c>
      <c r="R3430" s="28">
        <f t="shared" si="319"/>
        <v>42063.499999999993</v>
      </c>
      <c r="S3430" t="str">
        <f t="shared" si="323"/>
        <v>theater</v>
      </c>
      <c r="T3430" t="str">
        <f t="shared" si="320"/>
        <v>plays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 s="3">
        <v>150</v>
      </c>
      <c r="E3431" s="3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21"/>
        <v>1.3</v>
      </c>
      <c r="P3431" s="3">
        <f t="shared" si="318"/>
        <v>16.25</v>
      </c>
      <c r="Q3431" s="28">
        <f t="shared" si="322"/>
        <v>42661.813206018516</v>
      </c>
      <c r="R3431" s="28">
        <f t="shared" si="319"/>
        <v>42675.813206018516</v>
      </c>
      <c r="S3431" t="str">
        <f t="shared" si="323"/>
        <v>theater</v>
      </c>
      <c r="T3431" t="str">
        <f t="shared" si="320"/>
        <v>plays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 s="3">
        <v>2000</v>
      </c>
      <c r="E3432" s="3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21"/>
        <v>1.0854949999999999</v>
      </c>
      <c r="P3432" s="3">
        <f t="shared" si="318"/>
        <v>30.152638888888887</v>
      </c>
      <c r="Q3432" s="28">
        <f t="shared" si="322"/>
        <v>41820.737280092588</v>
      </c>
      <c r="R3432" s="28">
        <f t="shared" si="319"/>
        <v>41850.737280092588</v>
      </c>
      <c r="S3432" t="str">
        <f t="shared" si="323"/>
        <v>theater</v>
      </c>
      <c r="T3432" t="str">
        <f t="shared" si="320"/>
        <v>plays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 s="3">
        <v>2000</v>
      </c>
      <c r="E3433" s="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21"/>
        <v>1</v>
      </c>
      <c r="P3433" s="3">
        <f t="shared" si="318"/>
        <v>95.238095238095241</v>
      </c>
      <c r="Q3433" s="28">
        <f t="shared" si="322"/>
        <v>41839.522604166668</v>
      </c>
      <c r="R3433" s="28">
        <f t="shared" si="319"/>
        <v>41869.522604166668</v>
      </c>
      <c r="S3433" t="str">
        <f t="shared" si="323"/>
        <v>theater</v>
      </c>
      <c r="T3433" t="str">
        <f t="shared" si="320"/>
        <v>plays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 s="3">
        <v>2000</v>
      </c>
      <c r="E3434" s="3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21"/>
        <v>1.0965</v>
      </c>
      <c r="P3434" s="3">
        <f t="shared" si="318"/>
        <v>52.214285714285715</v>
      </c>
      <c r="Q3434" s="28">
        <f t="shared" si="322"/>
        <v>42380.372847222221</v>
      </c>
      <c r="R3434" s="28">
        <f t="shared" si="319"/>
        <v>42405.708333333336</v>
      </c>
      <c r="S3434" t="str">
        <f t="shared" si="323"/>
        <v>theater</v>
      </c>
      <c r="T3434" t="str">
        <f t="shared" si="320"/>
        <v>plays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 s="3">
        <v>9500</v>
      </c>
      <c r="E3435" s="3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21"/>
        <v>1.0026315789473683</v>
      </c>
      <c r="P3435" s="3">
        <f t="shared" si="318"/>
        <v>134.1549295774648</v>
      </c>
      <c r="Q3435" s="28">
        <f t="shared" si="322"/>
        <v>41775.854803240742</v>
      </c>
      <c r="R3435" s="28">
        <f t="shared" si="319"/>
        <v>41806.916666666664</v>
      </c>
      <c r="S3435" t="str">
        <f t="shared" si="323"/>
        <v>theater</v>
      </c>
      <c r="T3435" t="str">
        <f t="shared" si="320"/>
        <v>plays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 s="3">
        <v>10000</v>
      </c>
      <c r="E3436" s="3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21"/>
        <v>1.0555000000000001</v>
      </c>
      <c r="P3436" s="3">
        <f t="shared" si="318"/>
        <v>62.827380952380949</v>
      </c>
      <c r="Q3436" s="28">
        <f t="shared" si="322"/>
        <v>41800.172094907408</v>
      </c>
      <c r="R3436" s="28">
        <f t="shared" si="319"/>
        <v>41830.172094907401</v>
      </c>
      <c r="S3436" t="str">
        <f t="shared" si="323"/>
        <v>theater</v>
      </c>
      <c r="T3436" t="str">
        <f t="shared" si="320"/>
        <v>plays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 s="3">
        <v>1000</v>
      </c>
      <c r="E3437" s="3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21"/>
        <v>1.1200000000000001</v>
      </c>
      <c r="P3437" s="3">
        <f t="shared" si="318"/>
        <v>58.94736842105263</v>
      </c>
      <c r="Q3437" s="28">
        <f t="shared" si="322"/>
        <v>42572.408483796295</v>
      </c>
      <c r="R3437" s="28">
        <f t="shared" si="319"/>
        <v>42588.916666666664</v>
      </c>
      <c r="S3437" t="str">
        <f t="shared" si="323"/>
        <v>theater</v>
      </c>
      <c r="T3437" t="str">
        <f t="shared" si="320"/>
        <v>plays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 s="3">
        <v>5000</v>
      </c>
      <c r="E3438" s="3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21"/>
        <v>1.0589999999999999</v>
      </c>
      <c r="P3438" s="3">
        <f t="shared" si="318"/>
        <v>143.1081081081081</v>
      </c>
      <c r="Q3438" s="28">
        <f t="shared" si="322"/>
        <v>41851.333252314813</v>
      </c>
      <c r="R3438" s="28">
        <f t="shared" si="319"/>
        <v>41872.477777777771</v>
      </c>
      <c r="S3438" t="str">
        <f t="shared" si="323"/>
        <v>theater</v>
      </c>
      <c r="T3438" t="str">
        <f t="shared" si="320"/>
        <v>plays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 s="3">
        <v>3000</v>
      </c>
      <c r="E3439" s="3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21"/>
        <v>1.01</v>
      </c>
      <c r="P3439" s="3">
        <f t="shared" si="318"/>
        <v>84.166666666666671</v>
      </c>
      <c r="Q3439" s="28">
        <f t="shared" si="322"/>
        <v>42205.502546296295</v>
      </c>
      <c r="R3439" s="28">
        <f t="shared" si="319"/>
        <v>42235.502546296295</v>
      </c>
      <c r="S3439" t="str">
        <f t="shared" si="323"/>
        <v>theater</v>
      </c>
      <c r="T3439" t="str">
        <f t="shared" si="320"/>
        <v>plays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 s="3">
        <v>2500</v>
      </c>
      <c r="E3440" s="3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21"/>
        <v>1.042</v>
      </c>
      <c r="P3440" s="3">
        <f t="shared" si="318"/>
        <v>186.07142857142858</v>
      </c>
      <c r="Q3440" s="28">
        <f t="shared" si="322"/>
        <v>42100.719525462955</v>
      </c>
      <c r="R3440" s="28">
        <f t="shared" si="319"/>
        <v>42126.666666666664</v>
      </c>
      <c r="S3440" t="str">
        <f t="shared" si="323"/>
        <v>theater</v>
      </c>
      <c r="T3440" t="str">
        <f t="shared" si="320"/>
        <v>plays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 s="3">
        <v>1200</v>
      </c>
      <c r="E3441" s="3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21"/>
        <v>1.3467833333333334</v>
      </c>
      <c r="P3441" s="3">
        <f t="shared" si="318"/>
        <v>89.785555555555561</v>
      </c>
      <c r="Q3441" s="28">
        <f t="shared" si="322"/>
        <v>42374.702893518515</v>
      </c>
      <c r="R3441" s="28">
        <f t="shared" si="319"/>
        <v>42387.999305555553</v>
      </c>
      <c r="S3441" t="str">
        <f t="shared" si="323"/>
        <v>theater</v>
      </c>
      <c r="T3441" t="str">
        <f t="shared" si="320"/>
        <v>plays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 s="3">
        <v>5000</v>
      </c>
      <c r="E3442" s="3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21"/>
        <v>1.052184</v>
      </c>
      <c r="P3442" s="3">
        <f t="shared" si="318"/>
        <v>64.157560975609755</v>
      </c>
      <c r="Q3442" s="28">
        <f t="shared" si="322"/>
        <v>41808.914675925924</v>
      </c>
      <c r="R3442" s="28">
        <f t="shared" si="319"/>
        <v>41831.46875</v>
      </c>
      <c r="S3442" t="str">
        <f t="shared" si="323"/>
        <v>theater</v>
      </c>
      <c r="T3442" t="str">
        <f t="shared" si="320"/>
        <v>plays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 s="3">
        <v>2500</v>
      </c>
      <c r="E3443" s="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21"/>
        <v>1.026</v>
      </c>
      <c r="P3443" s="3">
        <f t="shared" si="318"/>
        <v>59.651162790697676</v>
      </c>
      <c r="Q3443" s="28">
        <f t="shared" si="322"/>
        <v>42294.221307870372</v>
      </c>
      <c r="R3443" s="28">
        <f t="shared" si="319"/>
        <v>42321.636805555558</v>
      </c>
      <c r="S3443" t="str">
        <f t="shared" si="323"/>
        <v>theater</v>
      </c>
      <c r="T3443" t="str">
        <f t="shared" si="320"/>
        <v>plays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 s="3">
        <v>250</v>
      </c>
      <c r="E3444" s="3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21"/>
        <v>1</v>
      </c>
      <c r="P3444" s="3">
        <f t="shared" si="318"/>
        <v>31.25</v>
      </c>
      <c r="Q3444" s="28">
        <f t="shared" si="322"/>
        <v>42124.63277777777</v>
      </c>
      <c r="R3444" s="28">
        <f t="shared" si="319"/>
        <v>42154.632777777777</v>
      </c>
      <c r="S3444" t="str">
        <f t="shared" si="323"/>
        <v>theater</v>
      </c>
      <c r="T3444" t="str">
        <f t="shared" si="320"/>
        <v>plays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 s="3">
        <v>1000</v>
      </c>
      <c r="E3445" s="3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21"/>
        <v>1.855</v>
      </c>
      <c r="P3445" s="3">
        <f t="shared" si="318"/>
        <v>41.222222222222221</v>
      </c>
      <c r="Q3445" s="28">
        <f t="shared" si="322"/>
        <v>41861.316504629627</v>
      </c>
      <c r="R3445" s="28">
        <f t="shared" si="319"/>
        <v>41891.316504629627</v>
      </c>
      <c r="S3445" t="str">
        <f t="shared" si="323"/>
        <v>theater</v>
      </c>
      <c r="T3445" t="str">
        <f t="shared" si="320"/>
        <v>plays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 s="3">
        <v>300</v>
      </c>
      <c r="E3446" s="3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21"/>
        <v>2.89</v>
      </c>
      <c r="P3446" s="3">
        <f t="shared" si="318"/>
        <v>43.35</v>
      </c>
      <c r="Q3446" s="28">
        <f t="shared" si="322"/>
        <v>42521.08317129629</v>
      </c>
      <c r="R3446" s="28">
        <f t="shared" si="319"/>
        <v>42529.374305555553</v>
      </c>
      <c r="S3446" t="str">
        <f t="shared" si="323"/>
        <v>theater</v>
      </c>
      <c r="T3446" t="str">
        <f t="shared" si="320"/>
        <v>plays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 s="3">
        <v>2000</v>
      </c>
      <c r="E3447" s="3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21"/>
        <v>1</v>
      </c>
      <c r="P3447" s="3">
        <f t="shared" si="318"/>
        <v>64.516129032258064</v>
      </c>
      <c r="Q3447" s="28">
        <f t="shared" si="322"/>
        <v>42272.322175925925</v>
      </c>
      <c r="R3447" s="28">
        <f t="shared" si="319"/>
        <v>42300.322175925925</v>
      </c>
      <c r="S3447" t="str">
        <f t="shared" si="323"/>
        <v>theater</v>
      </c>
      <c r="T3447" t="str">
        <f t="shared" si="320"/>
        <v>plays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 s="3">
        <v>1000</v>
      </c>
      <c r="E3448" s="3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21"/>
        <v>1.0820000000000001</v>
      </c>
      <c r="P3448" s="3">
        <f t="shared" si="318"/>
        <v>43.28</v>
      </c>
      <c r="Q3448" s="28">
        <f t="shared" si="322"/>
        <v>42016.624131944445</v>
      </c>
      <c r="R3448" s="28">
        <f t="shared" si="319"/>
        <v>42040.305555555555</v>
      </c>
      <c r="S3448" t="str">
        <f t="shared" si="323"/>
        <v>theater</v>
      </c>
      <c r="T3448" t="str">
        <f t="shared" si="320"/>
        <v>plays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 s="3">
        <v>1000</v>
      </c>
      <c r="E3449" s="3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21"/>
        <v>1.0780000000000001</v>
      </c>
      <c r="P3449" s="3">
        <f t="shared" si="318"/>
        <v>77</v>
      </c>
      <c r="Q3449" s="28">
        <f t="shared" si="322"/>
        <v>42402.680694444447</v>
      </c>
      <c r="R3449" s="28">
        <f t="shared" si="319"/>
        <v>42447.639027777775</v>
      </c>
      <c r="S3449" t="str">
        <f t="shared" si="323"/>
        <v>theater</v>
      </c>
      <c r="T3449" t="str">
        <f t="shared" si="320"/>
        <v>plays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 s="3">
        <v>2100</v>
      </c>
      <c r="E3450" s="3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21"/>
        <v>1.0976190476190477</v>
      </c>
      <c r="P3450" s="3">
        <f t="shared" si="318"/>
        <v>51.222222222222221</v>
      </c>
      <c r="Q3450" s="28">
        <f t="shared" si="322"/>
        <v>41959.910752314812</v>
      </c>
      <c r="R3450" s="28">
        <f t="shared" si="319"/>
        <v>41989.910752314812</v>
      </c>
      <c r="S3450" t="str">
        <f t="shared" si="323"/>
        <v>theater</v>
      </c>
      <c r="T3450" t="str">
        <f t="shared" si="320"/>
        <v>plays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 s="3">
        <v>800</v>
      </c>
      <c r="E3451" s="3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21"/>
        <v>1.70625</v>
      </c>
      <c r="P3451" s="3">
        <f t="shared" si="318"/>
        <v>68.25</v>
      </c>
      <c r="Q3451" s="28">
        <f t="shared" si="322"/>
        <v>42531.844189814808</v>
      </c>
      <c r="R3451" s="28">
        <f t="shared" si="319"/>
        <v>42559.958333333336</v>
      </c>
      <c r="S3451" t="str">
        <f t="shared" si="323"/>
        <v>theater</v>
      </c>
      <c r="T3451" t="str">
        <f t="shared" si="320"/>
        <v>plays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 s="3">
        <v>500</v>
      </c>
      <c r="E3452" s="3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21"/>
        <v>1.52</v>
      </c>
      <c r="P3452" s="3">
        <f t="shared" si="318"/>
        <v>19.487179487179485</v>
      </c>
      <c r="Q3452" s="28">
        <f t="shared" si="322"/>
        <v>42036.496192129627</v>
      </c>
      <c r="R3452" s="28">
        <f t="shared" si="319"/>
        <v>42096.454525462956</v>
      </c>
      <c r="S3452" t="str">
        <f t="shared" si="323"/>
        <v>theater</v>
      </c>
      <c r="T3452" t="str">
        <f t="shared" si="320"/>
        <v>plays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 s="3">
        <v>650</v>
      </c>
      <c r="E3453" s="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21"/>
        <v>1.0123076923076924</v>
      </c>
      <c r="P3453" s="3">
        <f t="shared" si="318"/>
        <v>41.125</v>
      </c>
      <c r="Q3453" s="28">
        <f t="shared" si="322"/>
        <v>42088.515358796292</v>
      </c>
      <c r="R3453" s="28">
        <f t="shared" si="319"/>
        <v>42115.515358796292</v>
      </c>
      <c r="S3453" t="str">
        <f t="shared" si="323"/>
        <v>theater</v>
      </c>
      <c r="T3453" t="str">
        <f t="shared" si="320"/>
        <v>plays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 s="3">
        <v>1000</v>
      </c>
      <c r="E3454" s="3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21"/>
        <v>1.532</v>
      </c>
      <c r="P3454" s="3">
        <f t="shared" si="318"/>
        <v>41.405405405405403</v>
      </c>
      <c r="Q3454" s="28">
        <f t="shared" si="322"/>
        <v>41820.430856481478</v>
      </c>
      <c r="R3454" s="28">
        <f t="shared" si="319"/>
        <v>41842.957638888889</v>
      </c>
      <c r="S3454" t="str">
        <f t="shared" si="323"/>
        <v>theater</v>
      </c>
      <c r="T3454" t="str">
        <f t="shared" si="320"/>
        <v>plays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 s="3">
        <v>300</v>
      </c>
      <c r="E3455" s="3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21"/>
        <v>1.2833333333333334</v>
      </c>
      <c r="P3455" s="3">
        <f t="shared" si="318"/>
        <v>27.5</v>
      </c>
      <c r="Q3455" s="28">
        <f t="shared" si="322"/>
        <v>42535.770324074074</v>
      </c>
      <c r="R3455" s="28">
        <f t="shared" si="319"/>
        <v>42595.770324074074</v>
      </c>
      <c r="S3455" t="str">
        <f t="shared" si="323"/>
        <v>theater</v>
      </c>
      <c r="T3455" t="str">
        <f t="shared" si="320"/>
        <v>plays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 s="3">
        <v>700</v>
      </c>
      <c r="E3456" s="3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21"/>
        <v>1.0071428571428571</v>
      </c>
      <c r="P3456" s="3">
        <f t="shared" si="318"/>
        <v>33.571428571428569</v>
      </c>
      <c r="Q3456" s="28">
        <f t="shared" si="322"/>
        <v>41821.490266203698</v>
      </c>
      <c r="R3456" s="28">
        <f t="shared" si="319"/>
        <v>41851.490266203698</v>
      </c>
      <c r="S3456" t="str">
        <f t="shared" si="323"/>
        <v>theater</v>
      </c>
      <c r="T3456" t="str">
        <f t="shared" si="320"/>
        <v>plays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 s="3">
        <v>10000</v>
      </c>
      <c r="E3457" s="3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21"/>
        <v>1.0065</v>
      </c>
      <c r="P3457" s="3">
        <f t="shared" si="318"/>
        <v>145.86956521739131</v>
      </c>
      <c r="Q3457" s="28">
        <f t="shared" si="322"/>
        <v>42626.541979166665</v>
      </c>
      <c r="R3457" s="28">
        <f t="shared" si="319"/>
        <v>42656.541979166665</v>
      </c>
      <c r="S3457" t="str">
        <f t="shared" si="323"/>
        <v>theater</v>
      </c>
      <c r="T3457" t="str">
        <f t="shared" si="320"/>
        <v>plays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 s="3">
        <v>3000</v>
      </c>
      <c r="E3458" s="3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21"/>
        <v>1.913</v>
      </c>
      <c r="P3458" s="3">
        <f t="shared" si="318"/>
        <v>358.6875</v>
      </c>
      <c r="Q3458" s="28">
        <f t="shared" si="322"/>
        <v>41820.997303240736</v>
      </c>
      <c r="R3458" s="28">
        <f t="shared" si="319"/>
        <v>41852.082638888889</v>
      </c>
      <c r="S3458" t="str">
        <f t="shared" si="323"/>
        <v>theater</v>
      </c>
      <c r="T3458" t="str">
        <f t="shared" si="320"/>
        <v>plays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 s="3">
        <v>2000</v>
      </c>
      <c r="E3459" s="3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321"/>
        <v>1.4019999999999999</v>
      </c>
      <c r="P3459" s="3">
        <f t="shared" ref="P3459:P3522" si="324">IFERROR(E3459/L3459,0)</f>
        <v>50.981818181818184</v>
      </c>
      <c r="Q3459" s="28">
        <f t="shared" si="322"/>
        <v>42016.498344907406</v>
      </c>
      <c r="R3459" s="28">
        <f t="shared" ref="R3459:R3522" si="325">(I3459/86400)+25569+(-5/24)</f>
        <v>42047.040972222218</v>
      </c>
      <c r="S3459" t="str">
        <f t="shared" si="323"/>
        <v>theater</v>
      </c>
      <c r="T3459" t="str">
        <f t="shared" ref="T3459:T3522" si="326">RIGHT(N3459,LEN(N3459)-FIND("/",N3459))</f>
        <v>plays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 s="3">
        <v>978</v>
      </c>
      <c r="E3460" s="3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ref="O3460:O3523" si="327">E3460/D3460</f>
        <v>1.2433537832310839</v>
      </c>
      <c r="P3460" s="3">
        <f t="shared" si="324"/>
        <v>45.037037037037038</v>
      </c>
      <c r="Q3460" s="28">
        <f t="shared" ref="Q3460:Q3523" si="328">(((J3460/60)/60)/24)+DATE(1970,1,1)+(-5/24)</f>
        <v>42010.994247685179</v>
      </c>
      <c r="R3460" s="28">
        <f t="shared" si="325"/>
        <v>42037.977083333331</v>
      </c>
      <c r="S3460" t="str">
        <f t="shared" ref="S3460:S3523" si="329">LEFT(N:N,FIND("/",N3460)-1)</f>
        <v>theater</v>
      </c>
      <c r="T3460" t="str">
        <f t="shared" si="326"/>
        <v>plays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 s="3">
        <v>500</v>
      </c>
      <c r="E3461" s="3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7"/>
        <v>1.262</v>
      </c>
      <c r="P3461" s="3">
        <f t="shared" si="324"/>
        <v>17.527777777777779</v>
      </c>
      <c r="Q3461" s="28">
        <f t="shared" si="328"/>
        <v>42480.271527777775</v>
      </c>
      <c r="R3461" s="28">
        <f t="shared" si="325"/>
        <v>42510.271527777775</v>
      </c>
      <c r="S3461" t="str">
        <f t="shared" si="329"/>
        <v>theater</v>
      </c>
      <c r="T3461" t="str">
        <f t="shared" si="326"/>
        <v>plays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 s="3">
        <v>500</v>
      </c>
      <c r="E3462" s="3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7"/>
        <v>1.9</v>
      </c>
      <c r="P3462" s="3">
        <f t="shared" si="324"/>
        <v>50</v>
      </c>
      <c r="Q3462" s="28">
        <f t="shared" si="328"/>
        <v>41852.318888888884</v>
      </c>
      <c r="R3462" s="28">
        <f t="shared" si="325"/>
        <v>41866.318888888891</v>
      </c>
      <c r="S3462" t="str">
        <f t="shared" si="329"/>
        <v>theater</v>
      </c>
      <c r="T3462" t="str">
        <f t="shared" si="326"/>
        <v>plays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 s="3">
        <v>500</v>
      </c>
      <c r="E3463" s="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7"/>
        <v>1.39</v>
      </c>
      <c r="P3463" s="3">
        <f t="shared" si="324"/>
        <v>57.916666666666664</v>
      </c>
      <c r="Q3463" s="28">
        <f t="shared" si="328"/>
        <v>42643.424525462957</v>
      </c>
      <c r="R3463" s="28">
        <f t="shared" si="325"/>
        <v>42671.916666666664</v>
      </c>
      <c r="S3463" t="str">
        <f t="shared" si="329"/>
        <v>theater</v>
      </c>
      <c r="T3463" t="str">
        <f t="shared" si="326"/>
        <v>plays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 s="3">
        <v>250</v>
      </c>
      <c r="E3464" s="3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7"/>
        <v>2.02</v>
      </c>
      <c r="P3464" s="3">
        <f t="shared" si="324"/>
        <v>29.705882352941178</v>
      </c>
      <c r="Q3464" s="28">
        <f t="shared" si="328"/>
        <v>42179.690138888887</v>
      </c>
      <c r="R3464" s="28">
        <f t="shared" si="325"/>
        <v>42195.541666666664</v>
      </c>
      <c r="S3464" t="str">
        <f t="shared" si="329"/>
        <v>theater</v>
      </c>
      <c r="T3464" t="str">
        <f t="shared" si="326"/>
        <v>plays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 s="3">
        <v>10000</v>
      </c>
      <c r="E3465" s="3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7"/>
        <v>1.0338000000000001</v>
      </c>
      <c r="P3465" s="3">
        <f t="shared" si="324"/>
        <v>90.684210526315795</v>
      </c>
      <c r="Q3465" s="28">
        <f t="shared" si="328"/>
        <v>42612.710474537038</v>
      </c>
      <c r="R3465" s="28">
        <f t="shared" si="325"/>
        <v>42653.957638888889</v>
      </c>
      <c r="S3465" t="str">
        <f t="shared" si="329"/>
        <v>theater</v>
      </c>
      <c r="T3465" t="str">
        <f t="shared" si="326"/>
        <v>plays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 s="3">
        <v>5000</v>
      </c>
      <c r="E3466" s="3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7"/>
        <v>1.023236</v>
      </c>
      <c r="P3466" s="3">
        <f t="shared" si="324"/>
        <v>55.012688172043013</v>
      </c>
      <c r="Q3466" s="28">
        <f t="shared" si="328"/>
        <v>42574.921724537031</v>
      </c>
      <c r="R3466" s="28">
        <f t="shared" si="325"/>
        <v>42604.921724537031</v>
      </c>
      <c r="S3466" t="str">
        <f t="shared" si="329"/>
        <v>theater</v>
      </c>
      <c r="T3466" t="str">
        <f t="shared" si="326"/>
        <v>plays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 s="3">
        <v>2000</v>
      </c>
      <c r="E3467" s="3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7"/>
        <v>1.03</v>
      </c>
      <c r="P3467" s="3">
        <f t="shared" si="324"/>
        <v>57.222222222222221</v>
      </c>
      <c r="Q3467" s="28">
        <f t="shared" si="328"/>
        <v>42200.417499999996</v>
      </c>
      <c r="R3467" s="28">
        <f t="shared" si="325"/>
        <v>42225.458333333336</v>
      </c>
      <c r="S3467" t="str">
        <f t="shared" si="329"/>
        <v>theater</v>
      </c>
      <c r="T3467" t="str">
        <f t="shared" si="326"/>
        <v>plays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 s="3">
        <v>3500</v>
      </c>
      <c r="E3468" s="3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7"/>
        <v>1.2714285714285714</v>
      </c>
      <c r="P3468" s="3">
        <f t="shared" si="324"/>
        <v>72.950819672131146</v>
      </c>
      <c r="Q3468" s="28">
        <f t="shared" si="328"/>
        <v>42419.810763888883</v>
      </c>
      <c r="R3468" s="28">
        <f t="shared" si="325"/>
        <v>42479.769097222219</v>
      </c>
      <c r="S3468" t="str">
        <f t="shared" si="329"/>
        <v>theater</v>
      </c>
      <c r="T3468" t="str">
        <f t="shared" si="326"/>
        <v>plays</v>
      </c>
    </row>
    <row r="3469" spans="1:20" x14ac:dyDescent="0.25">
      <c r="A3469">
        <v>3467</v>
      </c>
      <c r="B3469" s="1" t="s">
        <v>3466</v>
      </c>
      <c r="C3469" s="1" t="s">
        <v>7577</v>
      </c>
      <c r="D3469" s="3">
        <v>3000</v>
      </c>
      <c r="E3469" s="3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7"/>
        <v>1.01</v>
      </c>
      <c r="P3469" s="3">
        <f t="shared" si="324"/>
        <v>64.468085106382972</v>
      </c>
      <c r="Q3469" s="28">
        <f t="shared" si="328"/>
        <v>42053.463333333326</v>
      </c>
      <c r="R3469" s="28">
        <f t="shared" si="325"/>
        <v>42083.421666666669</v>
      </c>
      <c r="S3469" t="str">
        <f t="shared" si="329"/>
        <v>theater</v>
      </c>
      <c r="T3469" t="str">
        <f t="shared" si="326"/>
        <v>plays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 s="3">
        <v>10000</v>
      </c>
      <c r="E3470" s="3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7"/>
        <v>1.2178</v>
      </c>
      <c r="P3470" s="3">
        <f t="shared" si="324"/>
        <v>716.35294117647061</v>
      </c>
      <c r="Q3470" s="28">
        <f t="shared" si="328"/>
        <v>42605.557048611103</v>
      </c>
      <c r="R3470" s="28">
        <f t="shared" si="325"/>
        <v>42633.916666666664</v>
      </c>
      <c r="S3470" t="str">
        <f t="shared" si="329"/>
        <v>theater</v>
      </c>
      <c r="T3470" t="str">
        <f t="shared" si="326"/>
        <v>plays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 s="3">
        <v>2800</v>
      </c>
      <c r="E3471" s="3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7"/>
        <v>1.1339285714285714</v>
      </c>
      <c r="P3471" s="3">
        <f t="shared" si="324"/>
        <v>50.396825396825399</v>
      </c>
      <c r="Q3471" s="28">
        <f t="shared" si="328"/>
        <v>42458.433391203704</v>
      </c>
      <c r="R3471" s="28">
        <f t="shared" si="325"/>
        <v>42488.433391203704</v>
      </c>
      <c r="S3471" t="str">
        <f t="shared" si="329"/>
        <v>theater</v>
      </c>
      <c r="T3471" t="str">
        <f t="shared" si="326"/>
        <v>plays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 s="3">
        <v>250</v>
      </c>
      <c r="E3472" s="3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7"/>
        <v>1.5</v>
      </c>
      <c r="P3472" s="3">
        <f t="shared" si="324"/>
        <v>41.666666666666664</v>
      </c>
      <c r="Q3472" s="28">
        <f t="shared" si="328"/>
        <v>42528.813680555548</v>
      </c>
      <c r="R3472" s="28">
        <f t="shared" si="325"/>
        <v>42566.693055555552</v>
      </c>
      <c r="S3472" t="str">
        <f t="shared" si="329"/>
        <v>theater</v>
      </c>
      <c r="T3472" t="str">
        <f t="shared" si="326"/>
        <v>plays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 s="3">
        <v>500</v>
      </c>
      <c r="E3473" s="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7"/>
        <v>2.1459999999999999</v>
      </c>
      <c r="P3473" s="3">
        <f t="shared" si="324"/>
        <v>35.766666666666666</v>
      </c>
      <c r="Q3473" s="28">
        <f t="shared" si="328"/>
        <v>41841.612152777772</v>
      </c>
      <c r="R3473" s="28">
        <f t="shared" si="325"/>
        <v>41882.625</v>
      </c>
      <c r="S3473" t="str">
        <f t="shared" si="329"/>
        <v>theater</v>
      </c>
      <c r="T3473" t="str">
        <f t="shared" si="326"/>
        <v>plays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 s="3">
        <v>2000</v>
      </c>
      <c r="E3474" s="3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7"/>
        <v>1.0205</v>
      </c>
      <c r="P3474" s="3">
        <f t="shared" si="324"/>
        <v>88.739130434782609</v>
      </c>
      <c r="Q3474" s="28">
        <f t="shared" si="328"/>
        <v>41927.962164351848</v>
      </c>
      <c r="R3474" s="28">
        <f t="shared" si="325"/>
        <v>41949.040972222218</v>
      </c>
      <c r="S3474" t="str">
        <f t="shared" si="329"/>
        <v>theater</v>
      </c>
      <c r="T3474" t="str">
        <f t="shared" si="326"/>
        <v>plays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 s="3">
        <v>4900</v>
      </c>
      <c r="E3475" s="3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7"/>
        <v>1</v>
      </c>
      <c r="P3475" s="3">
        <f t="shared" si="324"/>
        <v>148.4848484848485</v>
      </c>
      <c r="Q3475" s="28">
        <f t="shared" si="328"/>
        <v>42062.626111111109</v>
      </c>
      <c r="R3475" s="28">
        <f t="shared" si="325"/>
        <v>42083.643749999996</v>
      </c>
      <c r="S3475" t="str">
        <f t="shared" si="329"/>
        <v>theater</v>
      </c>
      <c r="T3475" t="str">
        <f t="shared" si="326"/>
        <v>plays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 s="3">
        <v>2000</v>
      </c>
      <c r="E3476" s="3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7"/>
        <v>1.01</v>
      </c>
      <c r="P3476" s="3">
        <f t="shared" si="324"/>
        <v>51.794871794871796</v>
      </c>
      <c r="Q3476" s="28">
        <f t="shared" si="328"/>
        <v>42541.293182870366</v>
      </c>
      <c r="R3476" s="28">
        <f t="shared" si="325"/>
        <v>42571.293182870366</v>
      </c>
      <c r="S3476" t="str">
        <f t="shared" si="329"/>
        <v>theater</v>
      </c>
      <c r="T3476" t="str">
        <f t="shared" si="326"/>
        <v>plays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 s="3">
        <v>300</v>
      </c>
      <c r="E3477" s="3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7"/>
        <v>1.1333333333333333</v>
      </c>
      <c r="P3477" s="3">
        <f t="shared" si="324"/>
        <v>20</v>
      </c>
      <c r="Q3477" s="28">
        <f t="shared" si="328"/>
        <v>41918.672499999993</v>
      </c>
      <c r="R3477" s="28">
        <f t="shared" si="325"/>
        <v>41945.791666666664</v>
      </c>
      <c r="S3477" t="str">
        <f t="shared" si="329"/>
        <v>theater</v>
      </c>
      <c r="T3477" t="str">
        <f t="shared" si="326"/>
        <v>plays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 s="3">
        <v>300</v>
      </c>
      <c r="E3478" s="3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7"/>
        <v>1.04</v>
      </c>
      <c r="P3478" s="3">
        <f t="shared" si="324"/>
        <v>52</v>
      </c>
      <c r="Q3478" s="28">
        <f t="shared" si="328"/>
        <v>41921.071643518517</v>
      </c>
      <c r="R3478" s="28">
        <f t="shared" si="325"/>
        <v>41938.916666666664</v>
      </c>
      <c r="S3478" t="str">
        <f t="shared" si="329"/>
        <v>theater</v>
      </c>
      <c r="T3478" t="str">
        <f t="shared" si="326"/>
        <v>plays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 s="3">
        <v>1800</v>
      </c>
      <c r="E3479" s="3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7"/>
        <v>1.1533333333333333</v>
      </c>
      <c r="P3479" s="3">
        <f t="shared" si="324"/>
        <v>53.230769230769234</v>
      </c>
      <c r="Q3479" s="28">
        <f t="shared" si="328"/>
        <v>42128.528275462959</v>
      </c>
      <c r="R3479" s="28">
        <f t="shared" si="325"/>
        <v>42140.916666666664</v>
      </c>
      <c r="S3479" t="str">
        <f t="shared" si="329"/>
        <v>theater</v>
      </c>
      <c r="T3479" t="str">
        <f t="shared" si="326"/>
        <v>plays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 s="3">
        <v>2000</v>
      </c>
      <c r="E3480" s="3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7"/>
        <v>1.1285000000000001</v>
      </c>
      <c r="P3480" s="3">
        <f t="shared" si="324"/>
        <v>39.596491228070178</v>
      </c>
      <c r="Q3480" s="28">
        <f t="shared" si="328"/>
        <v>42053.708587962967</v>
      </c>
      <c r="R3480" s="28">
        <f t="shared" si="325"/>
        <v>42079.666666666664</v>
      </c>
      <c r="S3480" t="str">
        <f t="shared" si="329"/>
        <v>theater</v>
      </c>
      <c r="T3480" t="str">
        <f t="shared" si="326"/>
        <v>plays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 s="3">
        <v>1500</v>
      </c>
      <c r="E3481" s="3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7"/>
        <v>1.2786666666666666</v>
      </c>
      <c r="P3481" s="3">
        <f t="shared" si="324"/>
        <v>34.25</v>
      </c>
      <c r="Q3481" s="28">
        <f t="shared" si="328"/>
        <v>41781.646759259253</v>
      </c>
      <c r="R3481" s="28">
        <f t="shared" si="325"/>
        <v>41811.64675925926</v>
      </c>
      <c r="S3481" t="str">
        <f t="shared" si="329"/>
        <v>theater</v>
      </c>
      <c r="T3481" t="str">
        <f t="shared" si="326"/>
        <v>plays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 s="3">
        <v>1500</v>
      </c>
      <c r="E3482" s="3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7"/>
        <v>1.4266666666666667</v>
      </c>
      <c r="P3482" s="3">
        <f t="shared" si="324"/>
        <v>164.61538461538461</v>
      </c>
      <c r="Q3482" s="28">
        <f t="shared" si="328"/>
        <v>42171.109108796292</v>
      </c>
      <c r="R3482" s="28">
        <f t="shared" si="325"/>
        <v>42195.666666666664</v>
      </c>
      <c r="S3482" t="str">
        <f t="shared" si="329"/>
        <v>theater</v>
      </c>
      <c r="T3482" t="str">
        <f t="shared" si="326"/>
        <v>plays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 s="3">
        <v>10000</v>
      </c>
      <c r="E3483" s="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7"/>
        <v>1.1879999999999999</v>
      </c>
      <c r="P3483" s="3">
        <f t="shared" si="324"/>
        <v>125.05263157894737</v>
      </c>
      <c r="Q3483" s="28">
        <f t="shared" si="328"/>
        <v>41989.039212962954</v>
      </c>
      <c r="R3483" s="28">
        <f t="shared" si="325"/>
        <v>42006.039212962962</v>
      </c>
      <c r="S3483" t="str">
        <f t="shared" si="329"/>
        <v>theater</v>
      </c>
      <c r="T3483" t="str">
        <f t="shared" si="326"/>
        <v>plays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 s="3">
        <v>3000</v>
      </c>
      <c r="E3484" s="3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7"/>
        <v>1.3833333333333333</v>
      </c>
      <c r="P3484" s="3">
        <f t="shared" si="324"/>
        <v>51.875</v>
      </c>
      <c r="Q3484" s="28">
        <f t="shared" si="328"/>
        <v>41796.563263888886</v>
      </c>
      <c r="R3484" s="28">
        <f t="shared" si="325"/>
        <v>41826.563263888886</v>
      </c>
      <c r="S3484" t="str">
        <f t="shared" si="329"/>
        <v>theater</v>
      </c>
      <c r="T3484" t="str">
        <f t="shared" si="326"/>
        <v>plays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 s="3">
        <v>3350</v>
      </c>
      <c r="E3485" s="3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7"/>
        <v>1.599402985074627</v>
      </c>
      <c r="P3485" s="3">
        <f t="shared" si="324"/>
        <v>40.285714285714285</v>
      </c>
      <c r="Q3485" s="28">
        <f t="shared" si="328"/>
        <v>41793.460428240738</v>
      </c>
      <c r="R3485" s="28">
        <f t="shared" si="325"/>
        <v>41823.460428240738</v>
      </c>
      <c r="S3485" t="str">
        <f t="shared" si="329"/>
        <v>theater</v>
      </c>
      <c r="T3485" t="str">
        <f t="shared" si="326"/>
        <v>plays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 s="3">
        <v>2500</v>
      </c>
      <c r="E3486" s="3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7"/>
        <v>1.1424000000000001</v>
      </c>
      <c r="P3486" s="3">
        <f t="shared" si="324"/>
        <v>64.909090909090907</v>
      </c>
      <c r="Q3486" s="28">
        <f t="shared" si="328"/>
        <v>42506.552071759252</v>
      </c>
      <c r="R3486" s="28">
        <f t="shared" si="325"/>
        <v>42536.552071759252</v>
      </c>
      <c r="S3486" t="str">
        <f t="shared" si="329"/>
        <v>theater</v>
      </c>
      <c r="T3486" t="str">
        <f t="shared" si="326"/>
        <v>plays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 s="3">
        <v>1650</v>
      </c>
      <c r="E3487" s="3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7"/>
        <v>1.0060606060606061</v>
      </c>
      <c r="P3487" s="3">
        <f t="shared" si="324"/>
        <v>55.333333333333336</v>
      </c>
      <c r="Q3487" s="28">
        <f t="shared" si="328"/>
        <v>42372.484722222223</v>
      </c>
      <c r="R3487" s="28">
        <f t="shared" si="325"/>
        <v>42402.484722222223</v>
      </c>
      <c r="S3487" t="str">
        <f t="shared" si="329"/>
        <v>theater</v>
      </c>
      <c r="T3487" t="str">
        <f t="shared" si="326"/>
        <v>plays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 s="3">
        <v>3000</v>
      </c>
      <c r="E3488" s="3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7"/>
        <v>1.552</v>
      </c>
      <c r="P3488" s="3">
        <f t="shared" si="324"/>
        <v>83.142857142857139</v>
      </c>
      <c r="Q3488" s="28">
        <f t="shared" si="328"/>
        <v>42126.666678240734</v>
      </c>
      <c r="R3488" s="28">
        <f t="shared" si="325"/>
        <v>42158.082638888889</v>
      </c>
      <c r="S3488" t="str">
        <f t="shared" si="329"/>
        <v>theater</v>
      </c>
      <c r="T3488" t="str">
        <f t="shared" si="326"/>
        <v>plays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 s="3">
        <v>2000</v>
      </c>
      <c r="E3489" s="3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7"/>
        <v>1.2775000000000001</v>
      </c>
      <c r="P3489" s="3">
        <f t="shared" si="324"/>
        <v>38.712121212121211</v>
      </c>
      <c r="Q3489" s="28">
        <f t="shared" si="328"/>
        <v>42149.732083333329</v>
      </c>
      <c r="R3489" s="28">
        <f t="shared" si="325"/>
        <v>42179.732083333329</v>
      </c>
      <c r="S3489" t="str">
        <f t="shared" si="329"/>
        <v>theater</v>
      </c>
      <c r="T3489" t="str">
        <f t="shared" si="326"/>
        <v>plays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 s="3">
        <v>3000</v>
      </c>
      <c r="E3490" s="3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7"/>
        <v>1.212</v>
      </c>
      <c r="P3490" s="3">
        <f t="shared" si="324"/>
        <v>125.37931034482759</v>
      </c>
      <c r="Q3490" s="28">
        <f t="shared" si="328"/>
        <v>42087.55972222222</v>
      </c>
      <c r="R3490" s="28">
        <f t="shared" si="325"/>
        <v>42111.458333333336</v>
      </c>
      <c r="S3490" t="str">
        <f t="shared" si="329"/>
        <v>theater</v>
      </c>
      <c r="T3490" t="str">
        <f t="shared" si="326"/>
        <v>plays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 s="3">
        <v>5000</v>
      </c>
      <c r="E3491" s="3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7"/>
        <v>1.127</v>
      </c>
      <c r="P3491" s="3">
        <f t="shared" si="324"/>
        <v>78.263888888888886</v>
      </c>
      <c r="Q3491" s="28">
        <f t="shared" si="328"/>
        <v>41753.427442129629</v>
      </c>
      <c r="R3491" s="28">
        <f t="shared" si="325"/>
        <v>41783.666666666664</v>
      </c>
      <c r="S3491" t="str">
        <f t="shared" si="329"/>
        <v>theater</v>
      </c>
      <c r="T3491" t="str">
        <f t="shared" si="326"/>
        <v>plays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 s="3">
        <v>1000</v>
      </c>
      <c r="E3492" s="3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7"/>
        <v>1.2749999999999999</v>
      </c>
      <c r="P3492" s="3">
        <f t="shared" si="324"/>
        <v>47.222222222222221</v>
      </c>
      <c r="Q3492" s="28">
        <f t="shared" si="328"/>
        <v>42443.594027777777</v>
      </c>
      <c r="R3492" s="28">
        <f t="shared" si="325"/>
        <v>42473.594027777777</v>
      </c>
      <c r="S3492" t="str">
        <f t="shared" si="329"/>
        <v>theater</v>
      </c>
      <c r="T3492" t="str">
        <f t="shared" si="326"/>
        <v>plays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 s="3">
        <v>500</v>
      </c>
      <c r="E3493" s="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7"/>
        <v>1.5820000000000001</v>
      </c>
      <c r="P3493" s="3">
        <f t="shared" si="324"/>
        <v>79.099999999999994</v>
      </c>
      <c r="Q3493" s="28">
        <f t="shared" si="328"/>
        <v>42121.041481481479</v>
      </c>
      <c r="R3493" s="28">
        <f t="shared" si="325"/>
        <v>42142.041481481479</v>
      </c>
      <c r="S3493" t="str">
        <f t="shared" si="329"/>
        <v>theater</v>
      </c>
      <c r="T3493" t="str">
        <f t="shared" si="326"/>
        <v>plays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 s="3">
        <v>3800</v>
      </c>
      <c r="E3494" s="3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7"/>
        <v>1.0526894736842105</v>
      </c>
      <c r="P3494" s="3">
        <f t="shared" si="324"/>
        <v>114.29199999999999</v>
      </c>
      <c r="Q3494" s="28">
        <f t="shared" si="328"/>
        <v>42267.800891203697</v>
      </c>
      <c r="R3494" s="28">
        <f t="shared" si="325"/>
        <v>42302.800891203697</v>
      </c>
      <c r="S3494" t="str">
        <f t="shared" si="329"/>
        <v>theater</v>
      </c>
      <c r="T3494" t="str">
        <f t="shared" si="326"/>
        <v>plays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 s="3">
        <v>1500</v>
      </c>
      <c r="E3495" s="3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7"/>
        <v>1</v>
      </c>
      <c r="P3495" s="3">
        <f t="shared" si="324"/>
        <v>51.724137931034484</v>
      </c>
      <c r="Q3495" s="28">
        <f t="shared" si="328"/>
        <v>41848.657824074071</v>
      </c>
      <c r="R3495" s="28">
        <f t="shared" si="325"/>
        <v>41868.007638888885</v>
      </c>
      <c r="S3495" t="str">
        <f t="shared" si="329"/>
        <v>theater</v>
      </c>
      <c r="T3495" t="str">
        <f t="shared" si="326"/>
        <v>plays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 s="3">
        <v>400</v>
      </c>
      <c r="E3496" s="3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7"/>
        <v>1</v>
      </c>
      <c r="P3496" s="3">
        <f t="shared" si="324"/>
        <v>30.76923076923077</v>
      </c>
      <c r="Q3496" s="28">
        <f t="shared" si="328"/>
        <v>42689.006655092591</v>
      </c>
      <c r="R3496" s="28">
        <f t="shared" si="325"/>
        <v>42700.041666666664</v>
      </c>
      <c r="S3496" t="str">
        <f t="shared" si="329"/>
        <v>theater</v>
      </c>
      <c r="T3496" t="str">
        <f t="shared" si="326"/>
        <v>plays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 s="3">
        <v>5000</v>
      </c>
      <c r="E3497" s="3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7"/>
        <v>1.0686</v>
      </c>
      <c r="P3497" s="3">
        <f t="shared" si="324"/>
        <v>74.208333333333329</v>
      </c>
      <c r="Q3497" s="28">
        <f t="shared" si="328"/>
        <v>41915.554502314815</v>
      </c>
      <c r="R3497" s="28">
        <f t="shared" si="325"/>
        <v>41944.512499999997</v>
      </c>
      <c r="S3497" t="str">
        <f t="shared" si="329"/>
        <v>theater</v>
      </c>
      <c r="T3497" t="str">
        <f t="shared" si="326"/>
        <v>plays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 s="3">
        <v>3000</v>
      </c>
      <c r="E3498" s="3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7"/>
        <v>1.244</v>
      </c>
      <c r="P3498" s="3">
        <f t="shared" si="324"/>
        <v>47.846153846153847</v>
      </c>
      <c r="Q3498" s="28">
        <f t="shared" si="328"/>
        <v>42584.638495370367</v>
      </c>
      <c r="R3498" s="28">
        <f t="shared" si="325"/>
        <v>42624.638495370367</v>
      </c>
      <c r="S3498" t="str">
        <f t="shared" si="329"/>
        <v>theater</v>
      </c>
      <c r="T3498" t="str">
        <f t="shared" si="326"/>
        <v>plays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 s="3">
        <v>1551</v>
      </c>
      <c r="E3499" s="3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7"/>
        <v>1.0870406189555126</v>
      </c>
      <c r="P3499" s="3">
        <f t="shared" si="324"/>
        <v>34.408163265306122</v>
      </c>
      <c r="Q3499" s="28">
        <f t="shared" si="328"/>
        <v>42511.533611111103</v>
      </c>
      <c r="R3499" s="28">
        <f t="shared" si="325"/>
        <v>42523.708333333336</v>
      </c>
      <c r="S3499" t="str">
        <f t="shared" si="329"/>
        <v>theater</v>
      </c>
      <c r="T3499" t="str">
        <f t="shared" si="326"/>
        <v>plays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 s="3">
        <v>1650</v>
      </c>
      <c r="E3500" s="3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7"/>
        <v>1.0242424242424242</v>
      </c>
      <c r="P3500" s="3">
        <f t="shared" si="324"/>
        <v>40.238095238095241</v>
      </c>
      <c r="Q3500" s="28">
        <f t="shared" si="328"/>
        <v>42458.950277777774</v>
      </c>
      <c r="R3500" s="28">
        <f t="shared" si="325"/>
        <v>42518.697222222218</v>
      </c>
      <c r="S3500" t="str">
        <f t="shared" si="329"/>
        <v>theater</v>
      </c>
      <c r="T3500" t="str">
        <f t="shared" si="326"/>
        <v>plays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 s="3">
        <v>2000</v>
      </c>
      <c r="E3501" s="3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7"/>
        <v>1.0549999999999999</v>
      </c>
      <c r="P3501" s="3">
        <f t="shared" si="324"/>
        <v>60.285714285714285</v>
      </c>
      <c r="Q3501" s="28">
        <f t="shared" si="328"/>
        <v>42131.827835648146</v>
      </c>
      <c r="R3501" s="28">
        <f t="shared" si="325"/>
        <v>42186.082638888889</v>
      </c>
      <c r="S3501" t="str">
        <f t="shared" si="329"/>
        <v>theater</v>
      </c>
      <c r="T3501" t="str">
        <f t="shared" si="326"/>
        <v>plays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 s="3">
        <v>1000</v>
      </c>
      <c r="E3502" s="3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7"/>
        <v>1.0629999999999999</v>
      </c>
      <c r="P3502" s="3">
        <f t="shared" si="324"/>
        <v>25.30952380952381</v>
      </c>
      <c r="Q3502" s="28">
        <f t="shared" si="328"/>
        <v>42419.711087962954</v>
      </c>
      <c r="R3502" s="28">
        <f t="shared" si="325"/>
        <v>42435.999305555553</v>
      </c>
      <c r="S3502" t="str">
        <f t="shared" si="329"/>
        <v>theater</v>
      </c>
      <c r="T3502" t="str">
        <f t="shared" si="326"/>
        <v>plays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 s="3">
        <v>1500</v>
      </c>
      <c r="E3503" s="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7"/>
        <v>1.0066666666666666</v>
      </c>
      <c r="P3503" s="3">
        <f t="shared" si="324"/>
        <v>35.952380952380949</v>
      </c>
      <c r="Q3503" s="28">
        <f t="shared" si="328"/>
        <v>42233.555497685178</v>
      </c>
      <c r="R3503" s="28">
        <f t="shared" si="325"/>
        <v>42258.555497685178</v>
      </c>
      <c r="S3503" t="str">
        <f t="shared" si="329"/>
        <v>theater</v>
      </c>
      <c r="T3503" t="str">
        <f t="shared" si="326"/>
        <v>plays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 s="3">
        <v>4000</v>
      </c>
      <c r="E3504" s="3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7"/>
        <v>1.054</v>
      </c>
      <c r="P3504" s="3">
        <f t="shared" si="324"/>
        <v>136</v>
      </c>
      <c r="Q3504" s="28">
        <f t="shared" si="328"/>
        <v>42430.631064814814</v>
      </c>
      <c r="R3504" s="28">
        <f t="shared" si="325"/>
        <v>42444.957638888889</v>
      </c>
      <c r="S3504" t="str">
        <f t="shared" si="329"/>
        <v>theater</v>
      </c>
      <c r="T3504" t="str">
        <f t="shared" si="326"/>
        <v>plays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 s="3">
        <v>2500</v>
      </c>
      <c r="E3505" s="3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7"/>
        <v>1.0755999999999999</v>
      </c>
      <c r="P3505" s="3">
        <f t="shared" si="324"/>
        <v>70.763157894736835</v>
      </c>
      <c r="Q3505" s="28">
        <f t="shared" si="328"/>
        <v>42545.27</v>
      </c>
      <c r="R3505" s="28">
        <f t="shared" si="325"/>
        <v>42575.27</v>
      </c>
      <c r="S3505" t="str">
        <f t="shared" si="329"/>
        <v>theater</v>
      </c>
      <c r="T3505" t="str">
        <f t="shared" si="326"/>
        <v>plays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 s="3">
        <v>1000</v>
      </c>
      <c r="E3506" s="3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7"/>
        <v>1</v>
      </c>
      <c r="P3506" s="3">
        <f t="shared" si="324"/>
        <v>125</v>
      </c>
      <c r="Q3506" s="28">
        <f t="shared" si="328"/>
        <v>42297.540405092594</v>
      </c>
      <c r="R3506" s="28">
        <f t="shared" si="325"/>
        <v>42327.582071759258</v>
      </c>
      <c r="S3506" t="str">
        <f t="shared" si="329"/>
        <v>theater</v>
      </c>
      <c r="T3506" t="str">
        <f t="shared" si="326"/>
        <v>plays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 s="3">
        <v>2500</v>
      </c>
      <c r="E3507" s="3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7"/>
        <v>1.0376000000000001</v>
      </c>
      <c r="P3507" s="3">
        <f t="shared" si="324"/>
        <v>66.512820512820511</v>
      </c>
      <c r="Q3507" s="28">
        <f t="shared" si="328"/>
        <v>41760.727372685185</v>
      </c>
      <c r="R3507" s="28">
        <f t="shared" si="325"/>
        <v>41771.958333333328</v>
      </c>
      <c r="S3507" t="str">
        <f t="shared" si="329"/>
        <v>theater</v>
      </c>
      <c r="T3507" t="str">
        <f t="shared" si="326"/>
        <v>plays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 s="3">
        <v>3000</v>
      </c>
      <c r="E3508" s="3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7"/>
        <v>1.0149999999999999</v>
      </c>
      <c r="P3508" s="3">
        <f t="shared" si="324"/>
        <v>105</v>
      </c>
      <c r="Q3508" s="28">
        <f t="shared" si="328"/>
        <v>41829.525925925926</v>
      </c>
      <c r="R3508" s="28">
        <f t="shared" si="325"/>
        <v>41874.525925925926</v>
      </c>
      <c r="S3508" t="str">
        <f t="shared" si="329"/>
        <v>theater</v>
      </c>
      <c r="T3508" t="str">
        <f t="shared" si="326"/>
        <v>plays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 s="3">
        <v>10000</v>
      </c>
      <c r="E3509" s="3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7"/>
        <v>1.044</v>
      </c>
      <c r="P3509" s="3">
        <f t="shared" si="324"/>
        <v>145</v>
      </c>
      <c r="Q3509" s="28">
        <f t="shared" si="328"/>
        <v>42491.714548611104</v>
      </c>
      <c r="R3509" s="28">
        <f t="shared" si="325"/>
        <v>42521.714548611104</v>
      </c>
      <c r="S3509" t="str">
        <f t="shared" si="329"/>
        <v>theater</v>
      </c>
      <c r="T3509" t="str">
        <f t="shared" si="326"/>
        <v>plays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 s="3">
        <v>100</v>
      </c>
      <c r="E3510" s="3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7"/>
        <v>1.8</v>
      </c>
      <c r="P3510" s="3">
        <f t="shared" si="324"/>
        <v>12</v>
      </c>
      <c r="Q3510" s="28">
        <f t="shared" si="328"/>
        <v>42477.521446759252</v>
      </c>
      <c r="R3510" s="28">
        <f t="shared" si="325"/>
        <v>42500.666666666664</v>
      </c>
      <c r="S3510" t="str">
        <f t="shared" si="329"/>
        <v>theater</v>
      </c>
      <c r="T3510" t="str">
        <f t="shared" si="326"/>
        <v>plays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 s="3">
        <v>3000</v>
      </c>
      <c r="E3511" s="3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7"/>
        <v>1.0633333333333332</v>
      </c>
      <c r="P3511" s="3">
        <f t="shared" si="324"/>
        <v>96.666666666666671</v>
      </c>
      <c r="Q3511" s="28">
        <f t="shared" si="328"/>
        <v>41950.651226851849</v>
      </c>
      <c r="R3511" s="28">
        <f t="shared" si="325"/>
        <v>41963.996527777774</v>
      </c>
      <c r="S3511" t="str">
        <f t="shared" si="329"/>
        <v>theater</v>
      </c>
      <c r="T3511" t="str">
        <f t="shared" si="326"/>
        <v>plays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 s="3">
        <v>900</v>
      </c>
      <c r="E3512" s="3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7"/>
        <v>1.0055555555555555</v>
      </c>
      <c r="P3512" s="3">
        <f t="shared" si="324"/>
        <v>60.333333333333336</v>
      </c>
      <c r="Q3512" s="28">
        <f t="shared" si="328"/>
        <v>41802.412569444445</v>
      </c>
      <c r="R3512" s="28">
        <f t="shared" si="325"/>
        <v>41822.412569444445</v>
      </c>
      <c r="S3512" t="str">
        <f t="shared" si="329"/>
        <v>theater</v>
      </c>
      <c r="T3512" t="str">
        <f t="shared" si="326"/>
        <v>plays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 s="3">
        <v>1500</v>
      </c>
      <c r="E3513" s="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7"/>
        <v>1.012</v>
      </c>
      <c r="P3513" s="3">
        <f t="shared" si="324"/>
        <v>79.89473684210526</v>
      </c>
      <c r="Q3513" s="28">
        <f t="shared" si="328"/>
        <v>41927.665451388886</v>
      </c>
      <c r="R3513" s="28">
        <f t="shared" si="325"/>
        <v>41950.5625</v>
      </c>
      <c r="S3513" t="str">
        <f t="shared" si="329"/>
        <v>theater</v>
      </c>
      <c r="T3513" t="str">
        <f t="shared" si="326"/>
        <v>plays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 s="3">
        <v>1000</v>
      </c>
      <c r="E3514" s="3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7"/>
        <v>1</v>
      </c>
      <c r="P3514" s="3">
        <f t="shared" si="324"/>
        <v>58.823529411764703</v>
      </c>
      <c r="Q3514" s="28">
        <f t="shared" si="328"/>
        <v>42057.328611111108</v>
      </c>
      <c r="R3514" s="28">
        <f t="shared" si="325"/>
        <v>42117.286944444444</v>
      </c>
      <c r="S3514" t="str">
        <f t="shared" si="329"/>
        <v>theater</v>
      </c>
      <c r="T3514" t="str">
        <f t="shared" si="326"/>
        <v>plays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 s="3">
        <v>2800</v>
      </c>
      <c r="E3515" s="3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7"/>
        <v>1.1839285714285714</v>
      </c>
      <c r="P3515" s="3">
        <f t="shared" si="324"/>
        <v>75.340909090909093</v>
      </c>
      <c r="Q3515" s="28">
        <f t="shared" si="328"/>
        <v>41780.887870370367</v>
      </c>
      <c r="R3515" s="28">
        <f t="shared" si="325"/>
        <v>41793.999305555553</v>
      </c>
      <c r="S3515" t="str">
        <f t="shared" si="329"/>
        <v>theater</v>
      </c>
      <c r="T3515" t="str">
        <f t="shared" si="326"/>
        <v>plays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 s="3">
        <v>500</v>
      </c>
      <c r="E3516" s="3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7"/>
        <v>1.1000000000000001</v>
      </c>
      <c r="P3516" s="3">
        <f t="shared" si="324"/>
        <v>55</v>
      </c>
      <c r="Q3516" s="28">
        <f t="shared" si="328"/>
        <v>42020.638333333329</v>
      </c>
      <c r="R3516" s="28">
        <f t="shared" si="325"/>
        <v>42036.999305555553</v>
      </c>
      <c r="S3516" t="str">
        <f t="shared" si="329"/>
        <v>theater</v>
      </c>
      <c r="T3516" t="str">
        <f t="shared" si="326"/>
        <v>plays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 s="3">
        <v>3000</v>
      </c>
      <c r="E3517" s="3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7"/>
        <v>1.0266666666666666</v>
      </c>
      <c r="P3517" s="3">
        <f t="shared" si="324"/>
        <v>66.956521739130437</v>
      </c>
      <c r="Q3517" s="28">
        <f t="shared" si="328"/>
        <v>42125.564479166664</v>
      </c>
      <c r="R3517" s="28">
        <f t="shared" si="325"/>
        <v>42155.564479166664</v>
      </c>
      <c r="S3517" t="str">
        <f t="shared" si="329"/>
        <v>theater</v>
      </c>
      <c r="T3517" t="str">
        <f t="shared" si="326"/>
        <v>plays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 s="3">
        <v>2500</v>
      </c>
      <c r="E3518" s="3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7"/>
        <v>1</v>
      </c>
      <c r="P3518" s="3">
        <f t="shared" si="324"/>
        <v>227.27272727272728</v>
      </c>
      <c r="Q3518" s="28">
        <f t="shared" si="328"/>
        <v>41855.801736111105</v>
      </c>
      <c r="R3518" s="28">
        <f t="shared" si="325"/>
        <v>41889.916666666664</v>
      </c>
      <c r="S3518" t="str">
        <f t="shared" si="329"/>
        <v>theater</v>
      </c>
      <c r="T3518" t="str">
        <f t="shared" si="326"/>
        <v>plays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 s="3">
        <v>4000</v>
      </c>
      <c r="E3519" s="3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7"/>
        <v>1</v>
      </c>
      <c r="P3519" s="3">
        <f t="shared" si="324"/>
        <v>307.69230769230768</v>
      </c>
      <c r="Q3519" s="28">
        <f t="shared" si="328"/>
        <v>41794.609189814815</v>
      </c>
      <c r="R3519" s="28">
        <f t="shared" si="325"/>
        <v>41824.25</v>
      </c>
      <c r="S3519" t="str">
        <f t="shared" si="329"/>
        <v>theater</v>
      </c>
      <c r="T3519" t="str">
        <f t="shared" si="326"/>
        <v>plays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 s="3">
        <v>1500</v>
      </c>
      <c r="E3520" s="3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7"/>
        <v>1.10046</v>
      </c>
      <c r="P3520" s="3">
        <f t="shared" si="324"/>
        <v>50.020909090909093</v>
      </c>
      <c r="Q3520" s="28">
        <f t="shared" si="328"/>
        <v>41893.575219907405</v>
      </c>
      <c r="R3520" s="28">
        <f t="shared" si="325"/>
        <v>41914.38958333333</v>
      </c>
      <c r="S3520" t="str">
        <f t="shared" si="329"/>
        <v>theater</v>
      </c>
      <c r="T3520" t="str">
        <f t="shared" si="326"/>
        <v>plays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 s="3">
        <v>2000</v>
      </c>
      <c r="E3521" s="3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7"/>
        <v>1.0135000000000001</v>
      </c>
      <c r="P3521" s="3">
        <f t="shared" si="324"/>
        <v>72.392857142857139</v>
      </c>
      <c r="Q3521" s="28">
        <f t="shared" si="328"/>
        <v>42037.390624999993</v>
      </c>
      <c r="R3521" s="28">
        <f t="shared" si="325"/>
        <v>42067.390624999993</v>
      </c>
      <c r="S3521" t="str">
        <f t="shared" si="329"/>
        <v>theater</v>
      </c>
      <c r="T3521" t="str">
        <f t="shared" si="326"/>
        <v>plays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 s="3">
        <v>2000</v>
      </c>
      <c r="E3522" s="3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7"/>
        <v>1.0075000000000001</v>
      </c>
      <c r="P3522" s="3">
        <f t="shared" si="324"/>
        <v>95.952380952380949</v>
      </c>
      <c r="Q3522" s="28">
        <f t="shared" si="328"/>
        <v>42227.615879629629</v>
      </c>
      <c r="R3522" s="28">
        <f t="shared" si="325"/>
        <v>42253.365972222215</v>
      </c>
      <c r="S3522" t="str">
        <f t="shared" si="329"/>
        <v>theater</v>
      </c>
      <c r="T3522" t="str">
        <f t="shared" si="326"/>
        <v>plays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 s="3">
        <v>350</v>
      </c>
      <c r="E3523" s="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327"/>
        <v>1.6942857142857144</v>
      </c>
      <c r="P3523" s="3">
        <f t="shared" ref="P3523:P3586" si="330">IFERROR(E3523/L3523,0)</f>
        <v>45.615384615384613</v>
      </c>
      <c r="Q3523" s="28">
        <f t="shared" si="328"/>
        <v>41881.153009259258</v>
      </c>
      <c r="R3523" s="28">
        <f t="shared" ref="R3523:R3586" si="331">(I3523/86400)+25569+(-5/24)</f>
        <v>41911.153009259258</v>
      </c>
      <c r="S3523" t="str">
        <f t="shared" si="329"/>
        <v>theater</v>
      </c>
      <c r="T3523" t="str">
        <f t="shared" ref="T3523:T3586" si="332">RIGHT(N3523,LEN(N3523)-FIND("/",N3523))</f>
        <v>plays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 s="3">
        <v>1395</v>
      </c>
      <c r="E3524" s="3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ref="O3524:O3587" si="333">E3524/D3524</f>
        <v>1</v>
      </c>
      <c r="P3524" s="3">
        <f t="shared" si="330"/>
        <v>41.029411764705884</v>
      </c>
      <c r="Q3524" s="28">
        <f t="shared" ref="Q3524:Q3587" si="334">(((J3524/60)/60)/24)+DATE(1970,1,1)+(-5/24)</f>
        <v>42234.581550925919</v>
      </c>
      <c r="R3524" s="28">
        <f t="shared" si="331"/>
        <v>42262.212500000001</v>
      </c>
      <c r="S3524" t="str">
        <f t="shared" ref="S3524:S3587" si="335">LEFT(N:N,FIND("/",N3524)-1)</f>
        <v>theater</v>
      </c>
      <c r="T3524" t="str">
        <f t="shared" si="332"/>
        <v>plays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 s="3">
        <v>4000</v>
      </c>
      <c r="E3525" s="3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3"/>
        <v>1.1365000000000001</v>
      </c>
      <c r="P3525" s="3">
        <f t="shared" si="330"/>
        <v>56.825000000000003</v>
      </c>
      <c r="Q3525" s="28">
        <f t="shared" si="334"/>
        <v>42581.189212962963</v>
      </c>
      <c r="R3525" s="28">
        <f t="shared" si="331"/>
        <v>42638.749999999993</v>
      </c>
      <c r="S3525" t="str">
        <f t="shared" si="335"/>
        <v>theater</v>
      </c>
      <c r="T3525" t="str">
        <f t="shared" si="332"/>
        <v>plays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 s="3">
        <v>10000</v>
      </c>
      <c r="E3526" s="3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3"/>
        <v>1.0156000000000001</v>
      </c>
      <c r="P3526" s="3">
        <f t="shared" si="330"/>
        <v>137.24324324324326</v>
      </c>
      <c r="Q3526" s="28">
        <f t="shared" si="334"/>
        <v>41880.555243055554</v>
      </c>
      <c r="R3526" s="28">
        <f t="shared" si="331"/>
        <v>41894.958333333328</v>
      </c>
      <c r="S3526" t="str">
        <f t="shared" si="335"/>
        <v>theater</v>
      </c>
      <c r="T3526" t="str">
        <f t="shared" si="332"/>
        <v>plays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 s="3">
        <v>500</v>
      </c>
      <c r="E3527" s="3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3"/>
        <v>1.06</v>
      </c>
      <c r="P3527" s="3">
        <f t="shared" si="330"/>
        <v>75.714285714285708</v>
      </c>
      <c r="Q3527" s="28">
        <f t="shared" si="334"/>
        <v>42214.487337962964</v>
      </c>
      <c r="R3527" s="28">
        <f t="shared" si="331"/>
        <v>42225.458333333336</v>
      </c>
      <c r="S3527" t="str">
        <f t="shared" si="335"/>
        <v>theater</v>
      </c>
      <c r="T3527" t="str">
        <f t="shared" si="332"/>
        <v>plays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 s="3">
        <v>3300</v>
      </c>
      <c r="E3528" s="3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3"/>
        <v>1.02</v>
      </c>
      <c r="P3528" s="3">
        <f t="shared" si="330"/>
        <v>99</v>
      </c>
      <c r="Q3528" s="28">
        <f t="shared" si="334"/>
        <v>42460.126979166664</v>
      </c>
      <c r="R3528" s="28">
        <f t="shared" si="331"/>
        <v>42488.040972222218</v>
      </c>
      <c r="S3528" t="str">
        <f t="shared" si="335"/>
        <v>theater</v>
      </c>
      <c r="T3528" t="str">
        <f t="shared" si="332"/>
        <v>plays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 s="3">
        <v>6000</v>
      </c>
      <c r="E3529" s="3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3"/>
        <v>1.1691666666666667</v>
      </c>
      <c r="P3529" s="3">
        <f t="shared" si="330"/>
        <v>81.569767441860463</v>
      </c>
      <c r="Q3529" s="28">
        <f t="shared" si="334"/>
        <v>42166.814872685187</v>
      </c>
      <c r="R3529" s="28">
        <f t="shared" si="331"/>
        <v>42195.957638888889</v>
      </c>
      <c r="S3529" t="str">
        <f t="shared" si="335"/>
        <v>theater</v>
      </c>
      <c r="T3529" t="str">
        <f t="shared" si="332"/>
        <v>plays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 s="3">
        <v>1650</v>
      </c>
      <c r="E3530" s="3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3"/>
        <v>1.0115151515151515</v>
      </c>
      <c r="P3530" s="3">
        <f t="shared" si="330"/>
        <v>45.108108108108105</v>
      </c>
      <c r="Q3530" s="28">
        <f t="shared" si="334"/>
        <v>42733.293032407404</v>
      </c>
      <c r="R3530" s="28">
        <f t="shared" si="331"/>
        <v>42753.293032407404</v>
      </c>
      <c r="S3530" t="str">
        <f t="shared" si="335"/>
        <v>theater</v>
      </c>
      <c r="T3530" t="str">
        <f t="shared" si="332"/>
        <v>plays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 s="3">
        <v>500</v>
      </c>
      <c r="E3531" s="3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3"/>
        <v>1.32</v>
      </c>
      <c r="P3531" s="3">
        <f t="shared" si="330"/>
        <v>36.666666666666664</v>
      </c>
      <c r="Q3531" s="28">
        <f t="shared" si="334"/>
        <v>42177.553449074076</v>
      </c>
      <c r="R3531" s="28">
        <f t="shared" si="331"/>
        <v>42197.833333333336</v>
      </c>
      <c r="S3531" t="str">
        <f t="shared" si="335"/>
        <v>theater</v>
      </c>
      <c r="T3531" t="str">
        <f t="shared" si="332"/>
        <v>plays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 s="3">
        <v>2750</v>
      </c>
      <c r="E3532" s="3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3"/>
        <v>1</v>
      </c>
      <c r="P3532" s="3">
        <f t="shared" si="330"/>
        <v>125</v>
      </c>
      <c r="Q3532" s="28">
        <f t="shared" si="334"/>
        <v>42442.41501157407</v>
      </c>
      <c r="R3532" s="28">
        <f t="shared" si="331"/>
        <v>42470.624999999993</v>
      </c>
      <c r="S3532" t="str">
        <f t="shared" si="335"/>
        <v>theater</v>
      </c>
      <c r="T3532" t="str">
        <f t="shared" si="332"/>
        <v>plays</v>
      </c>
    </row>
    <row r="3533" spans="1:20" x14ac:dyDescent="0.25">
      <c r="A3533">
        <v>3531</v>
      </c>
      <c r="B3533" s="1" t="s">
        <v>3530</v>
      </c>
      <c r="C3533" s="1" t="s">
        <v>7641</v>
      </c>
      <c r="D3533" s="3">
        <v>1000</v>
      </c>
      <c r="E3533" s="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3"/>
        <v>1.28</v>
      </c>
      <c r="P3533" s="3">
        <f t="shared" si="330"/>
        <v>49.230769230769234</v>
      </c>
      <c r="Q3533" s="28">
        <f t="shared" si="334"/>
        <v>42521.44599537037</v>
      </c>
      <c r="R3533" s="28">
        <f t="shared" si="331"/>
        <v>42551.44599537037</v>
      </c>
      <c r="S3533" t="str">
        <f t="shared" si="335"/>
        <v>theater</v>
      </c>
      <c r="T3533" t="str">
        <f t="shared" si="332"/>
        <v>plays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 s="3">
        <v>960</v>
      </c>
      <c r="E3534" s="3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3"/>
        <v>1.1895833333333334</v>
      </c>
      <c r="P3534" s="3">
        <f t="shared" si="330"/>
        <v>42.296296296296298</v>
      </c>
      <c r="Q3534" s="28">
        <f t="shared" si="334"/>
        <v>41884.391516203701</v>
      </c>
      <c r="R3534" s="28">
        <f t="shared" si="331"/>
        <v>41899.957638888889</v>
      </c>
      <c r="S3534" t="str">
        <f t="shared" si="335"/>
        <v>theater</v>
      </c>
      <c r="T3534" t="str">
        <f t="shared" si="332"/>
        <v>plays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 s="3">
        <v>500</v>
      </c>
      <c r="E3535" s="3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3"/>
        <v>1.262</v>
      </c>
      <c r="P3535" s="3">
        <f t="shared" si="330"/>
        <v>78.875</v>
      </c>
      <c r="Q3535" s="28">
        <f t="shared" si="334"/>
        <v>42289.552858796298</v>
      </c>
      <c r="R3535" s="28">
        <f t="shared" si="331"/>
        <v>42319.594525462962</v>
      </c>
      <c r="S3535" t="str">
        <f t="shared" si="335"/>
        <v>theater</v>
      </c>
      <c r="T3535" t="str">
        <f t="shared" si="332"/>
        <v>plays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 s="3">
        <v>5000</v>
      </c>
      <c r="E3536" s="3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3"/>
        <v>1.5620000000000001</v>
      </c>
      <c r="P3536" s="3">
        <f t="shared" si="330"/>
        <v>38.284313725490193</v>
      </c>
      <c r="Q3536" s="28">
        <f t="shared" si="334"/>
        <v>42243.416932870365</v>
      </c>
      <c r="R3536" s="28">
        <f t="shared" si="331"/>
        <v>42278.416932870365</v>
      </c>
      <c r="S3536" t="str">
        <f t="shared" si="335"/>
        <v>theater</v>
      </c>
      <c r="T3536" t="str">
        <f t="shared" si="332"/>
        <v>plays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 s="3">
        <v>2000</v>
      </c>
      <c r="E3537" s="3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3"/>
        <v>1.0315000000000001</v>
      </c>
      <c r="P3537" s="3">
        <f t="shared" si="330"/>
        <v>44.847826086956523</v>
      </c>
      <c r="Q3537" s="28">
        <f t="shared" si="334"/>
        <v>42248.431828703695</v>
      </c>
      <c r="R3537" s="28">
        <f t="shared" si="331"/>
        <v>42279.541666666664</v>
      </c>
      <c r="S3537" t="str">
        <f t="shared" si="335"/>
        <v>theater</v>
      </c>
      <c r="T3537" t="str">
        <f t="shared" si="332"/>
        <v>plays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 s="3">
        <v>150</v>
      </c>
      <c r="E3538" s="3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3"/>
        <v>1.5333333333333334</v>
      </c>
      <c r="P3538" s="3">
        <f t="shared" si="330"/>
        <v>13.529411764705882</v>
      </c>
      <c r="Q3538" s="28">
        <f t="shared" si="334"/>
        <v>42328.518807870372</v>
      </c>
      <c r="R3538" s="28">
        <f t="shared" si="331"/>
        <v>42358.290972222218</v>
      </c>
      <c r="S3538" t="str">
        <f t="shared" si="335"/>
        <v>theater</v>
      </c>
      <c r="T3538" t="str">
        <f t="shared" si="332"/>
        <v>plays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 s="3">
        <v>675</v>
      </c>
      <c r="E3539" s="3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3"/>
        <v>1.8044444444444445</v>
      </c>
      <c r="P3539" s="3">
        <f t="shared" si="330"/>
        <v>43.5</v>
      </c>
      <c r="Q3539" s="28">
        <f t="shared" si="334"/>
        <v>41923.146018518513</v>
      </c>
      <c r="R3539" s="28">
        <f t="shared" si="331"/>
        <v>41960.124305555553</v>
      </c>
      <c r="S3539" t="str">
        <f t="shared" si="335"/>
        <v>theater</v>
      </c>
      <c r="T3539" t="str">
        <f t="shared" si="332"/>
        <v>plays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 s="3">
        <v>2000</v>
      </c>
      <c r="E3540" s="3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3"/>
        <v>1.2845</v>
      </c>
      <c r="P3540" s="3">
        <f t="shared" si="330"/>
        <v>30.951807228915662</v>
      </c>
      <c r="Q3540" s="28">
        <f t="shared" si="334"/>
        <v>42571.212268518517</v>
      </c>
      <c r="R3540" s="28">
        <f t="shared" si="331"/>
        <v>42599.212268518517</v>
      </c>
      <c r="S3540" t="str">
        <f t="shared" si="335"/>
        <v>theater</v>
      </c>
      <c r="T3540" t="str">
        <f t="shared" si="332"/>
        <v>plays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 s="3">
        <v>600</v>
      </c>
      <c r="E3541" s="3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3"/>
        <v>1.1966666666666668</v>
      </c>
      <c r="P3541" s="3">
        <f t="shared" si="330"/>
        <v>55.230769230769234</v>
      </c>
      <c r="Q3541" s="28">
        <f t="shared" si="334"/>
        <v>42600.547708333332</v>
      </c>
      <c r="R3541" s="28">
        <f t="shared" si="331"/>
        <v>42621.547708333332</v>
      </c>
      <c r="S3541" t="str">
        <f t="shared" si="335"/>
        <v>theater</v>
      </c>
      <c r="T3541" t="str">
        <f t="shared" si="332"/>
        <v>plays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 s="3">
        <v>300</v>
      </c>
      <c r="E3542" s="3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3"/>
        <v>1.23</v>
      </c>
      <c r="P3542" s="3">
        <f t="shared" si="330"/>
        <v>46.125</v>
      </c>
      <c r="Q3542" s="28">
        <f t="shared" si="334"/>
        <v>42516.795034722221</v>
      </c>
      <c r="R3542" s="28">
        <f t="shared" si="331"/>
        <v>42546.795034722221</v>
      </c>
      <c r="S3542" t="str">
        <f t="shared" si="335"/>
        <v>theater</v>
      </c>
      <c r="T3542" t="str">
        <f t="shared" si="332"/>
        <v>plays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 s="3">
        <v>1200</v>
      </c>
      <c r="E3543" s="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3"/>
        <v>1.05</v>
      </c>
      <c r="P3543" s="3">
        <f t="shared" si="330"/>
        <v>39.375</v>
      </c>
      <c r="Q3543" s="28">
        <f t="shared" si="334"/>
        <v>42222.521701388883</v>
      </c>
      <c r="R3543" s="28">
        <f t="shared" si="331"/>
        <v>42247.521701388883</v>
      </c>
      <c r="S3543" t="str">
        <f t="shared" si="335"/>
        <v>theater</v>
      </c>
      <c r="T3543" t="str">
        <f t="shared" si="332"/>
        <v>plays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 s="3">
        <v>5500</v>
      </c>
      <c r="E3544" s="3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3"/>
        <v>1.0223636363636364</v>
      </c>
      <c r="P3544" s="3">
        <f t="shared" si="330"/>
        <v>66.152941176470591</v>
      </c>
      <c r="Q3544" s="28">
        <f t="shared" si="334"/>
        <v>41829.391458333332</v>
      </c>
      <c r="R3544" s="28">
        <f t="shared" si="331"/>
        <v>41889.391458333332</v>
      </c>
      <c r="S3544" t="str">
        <f t="shared" si="335"/>
        <v>theater</v>
      </c>
      <c r="T3544" t="str">
        <f t="shared" si="332"/>
        <v>plays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 s="3">
        <v>1500</v>
      </c>
      <c r="E3545" s="3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3"/>
        <v>1.0466666666666666</v>
      </c>
      <c r="P3545" s="3">
        <f t="shared" si="330"/>
        <v>54.137931034482762</v>
      </c>
      <c r="Q3545" s="28">
        <f t="shared" si="334"/>
        <v>42150.546979166662</v>
      </c>
      <c r="R3545" s="28">
        <f t="shared" si="331"/>
        <v>42180.546979166662</v>
      </c>
      <c r="S3545" t="str">
        <f t="shared" si="335"/>
        <v>theater</v>
      </c>
      <c r="T3545" t="str">
        <f t="shared" si="332"/>
        <v>plays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 s="3">
        <v>2500</v>
      </c>
      <c r="E3546" s="3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3"/>
        <v>1</v>
      </c>
      <c r="P3546" s="3">
        <f t="shared" si="330"/>
        <v>104.16666666666667</v>
      </c>
      <c r="Q3546" s="28">
        <f t="shared" si="334"/>
        <v>42040.623344907406</v>
      </c>
      <c r="R3546" s="28">
        <f t="shared" si="331"/>
        <v>42070.623344907406</v>
      </c>
      <c r="S3546" t="str">
        <f t="shared" si="335"/>
        <v>theater</v>
      </c>
      <c r="T3546" t="str">
        <f t="shared" si="332"/>
        <v>plays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 s="3">
        <v>250</v>
      </c>
      <c r="E3547" s="3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3"/>
        <v>1.004</v>
      </c>
      <c r="P3547" s="3">
        <f t="shared" si="330"/>
        <v>31.375</v>
      </c>
      <c r="Q3547" s="28">
        <f t="shared" si="334"/>
        <v>42075.599062499998</v>
      </c>
      <c r="R3547" s="28">
        <f t="shared" si="331"/>
        <v>42105.599062499998</v>
      </c>
      <c r="S3547" t="str">
        <f t="shared" si="335"/>
        <v>theater</v>
      </c>
      <c r="T3547" t="str">
        <f t="shared" si="332"/>
        <v>plays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 s="3">
        <v>1100</v>
      </c>
      <c r="E3548" s="3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3"/>
        <v>1.0227272727272727</v>
      </c>
      <c r="P3548" s="3">
        <f t="shared" si="330"/>
        <v>59.210526315789473</v>
      </c>
      <c r="Q3548" s="28">
        <f t="shared" si="334"/>
        <v>42073.452361111107</v>
      </c>
      <c r="R3548" s="28">
        <f t="shared" si="331"/>
        <v>42094.957638888889</v>
      </c>
      <c r="S3548" t="str">
        <f t="shared" si="335"/>
        <v>theater</v>
      </c>
      <c r="T3548" t="str">
        <f t="shared" si="332"/>
        <v>plays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 s="3">
        <v>35000</v>
      </c>
      <c r="E3549" s="3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3"/>
        <v>1.1440928571428572</v>
      </c>
      <c r="P3549" s="3">
        <f t="shared" si="330"/>
        <v>119.17633928571429</v>
      </c>
      <c r="Q3549" s="28">
        <f t="shared" si="334"/>
        <v>42479.870381944442</v>
      </c>
      <c r="R3549" s="28">
        <f t="shared" si="331"/>
        <v>42503.957638888889</v>
      </c>
      <c r="S3549" t="str">
        <f t="shared" si="335"/>
        <v>theater</v>
      </c>
      <c r="T3549" t="str">
        <f t="shared" si="332"/>
        <v>plays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 s="3">
        <v>2100</v>
      </c>
      <c r="E3550" s="3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3"/>
        <v>1.019047619047619</v>
      </c>
      <c r="P3550" s="3">
        <f t="shared" si="330"/>
        <v>164.61538461538461</v>
      </c>
      <c r="Q3550" s="28">
        <f t="shared" si="334"/>
        <v>42411.733958333331</v>
      </c>
      <c r="R3550" s="28">
        <f t="shared" si="331"/>
        <v>42433.833333333336</v>
      </c>
      <c r="S3550" t="str">
        <f t="shared" si="335"/>
        <v>theater</v>
      </c>
      <c r="T3550" t="str">
        <f t="shared" si="332"/>
        <v>plays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 s="3">
        <v>1000</v>
      </c>
      <c r="E3551" s="3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3"/>
        <v>1.02</v>
      </c>
      <c r="P3551" s="3">
        <f t="shared" si="330"/>
        <v>24.285714285714285</v>
      </c>
      <c r="Q3551" s="28">
        <f t="shared" si="334"/>
        <v>42223.186030092591</v>
      </c>
      <c r="R3551" s="28">
        <f t="shared" si="331"/>
        <v>42251.186030092591</v>
      </c>
      <c r="S3551" t="str">
        <f t="shared" si="335"/>
        <v>theater</v>
      </c>
      <c r="T3551" t="str">
        <f t="shared" si="332"/>
        <v>plays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 s="3">
        <v>2500</v>
      </c>
      <c r="E3552" s="3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3"/>
        <v>1.048</v>
      </c>
      <c r="P3552" s="3">
        <f t="shared" si="330"/>
        <v>40.9375</v>
      </c>
      <c r="Q3552" s="28">
        <f t="shared" si="334"/>
        <v>42462.685162037036</v>
      </c>
      <c r="R3552" s="28">
        <f t="shared" si="331"/>
        <v>42492.685162037036</v>
      </c>
      <c r="S3552" t="str">
        <f t="shared" si="335"/>
        <v>theater</v>
      </c>
      <c r="T3552" t="str">
        <f t="shared" si="332"/>
        <v>plays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 s="3">
        <v>1500</v>
      </c>
      <c r="E3553" s="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3"/>
        <v>1.0183333333333333</v>
      </c>
      <c r="P3553" s="3">
        <f t="shared" si="330"/>
        <v>61.1</v>
      </c>
      <c r="Q3553" s="28">
        <f t="shared" si="334"/>
        <v>41753.307523148142</v>
      </c>
      <c r="R3553" s="28">
        <f t="shared" si="331"/>
        <v>41781.713194444441</v>
      </c>
      <c r="S3553" t="str">
        <f t="shared" si="335"/>
        <v>theater</v>
      </c>
      <c r="T3553" t="str">
        <f t="shared" si="332"/>
        <v>plays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 s="3">
        <v>773</v>
      </c>
      <c r="E3554" s="3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3"/>
        <v>1</v>
      </c>
      <c r="P3554" s="3">
        <f t="shared" si="330"/>
        <v>38.65</v>
      </c>
      <c r="Q3554" s="28">
        <f t="shared" si="334"/>
        <v>41788.378749999996</v>
      </c>
      <c r="R3554" s="28">
        <f t="shared" si="331"/>
        <v>41818.378749999996</v>
      </c>
      <c r="S3554" t="str">
        <f t="shared" si="335"/>
        <v>theater</v>
      </c>
      <c r="T3554" t="str">
        <f t="shared" si="332"/>
        <v>plays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 s="3">
        <v>5500</v>
      </c>
      <c r="E3555" s="3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3"/>
        <v>1.0627272727272727</v>
      </c>
      <c r="P3555" s="3">
        <f t="shared" si="330"/>
        <v>56.20192307692308</v>
      </c>
      <c r="Q3555" s="28">
        <f t="shared" si="334"/>
        <v>42195.820370370369</v>
      </c>
      <c r="R3555" s="28">
        <f t="shared" si="331"/>
        <v>42227.791666666664</v>
      </c>
      <c r="S3555" t="str">
        <f t="shared" si="335"/>
        <v>theater</v>
      </c>
      <c r="T3555" t="str">
        <f t="shared" si="332"/>
        <v>plays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 s="3">
        <v>5000</v>
      </c>
      <c r="E3556" s="3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3"/>
        <v>1.1342219999999998</v>
      </c>
      <c r="P3556" s="3">
        <f t="shared" si="330"/>
        <v>107.00207547169811</v>
      </c>
      <c r="Q3556" s="28">
        <f t="shared" si="334"/>
        <v>42015.842118055552</v>
      </c>
      <c r="R3556" s="28">
        <f t="shared" si="331"/>
        <v>42046.499999999993</v>
      </c>
      <c r="S3556" t="str">
        <f t="shared" si="335"/>
        <v>theater</v>
      </c>
      <c r="T3556" t="str">
        <f t="shared" si="332"/>
        <v>plays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 s="3">
        <v>2400</v>
      </c>
      <c r="E3557" s="3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3"/>
        <v>1</v>
      </c>
      <c r="P3557" s="3">
        <f t="shared" si="330"/>
        <v>171.42857142857142</v>
      </c>
      <c r="Q3557" s="28">
        <f t="shared" si="334"/>
        <v>42661.233726851853</v>
      </c>
      <c r="R3557" s="28">
        <f t="shared" si="331"/>
        <v>42691.275393518517</v>
      </c>
      <c r="S3557" t="str">
        <f t="shared" si="335"/>
        <v>theater</v>
      </c>
      <c r="T3557" t="str">
        <f t="shared" si="332"/>
        <v>plays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 s="3">
        <v>2200</v>
      </c>
      <c r="E3558" s="3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3"/>
        <v>1.0045454545454546</v>
      </c>
      <c r="P3558" s="3">
        <f t="shared" si="330"/>
        <v>110.5</v>
      </c>
      <c r="Q3558" s="28">
        <f t="shared" si="334"/>
        <v>41808.441249999996</v>
      </c>
      <c r="R3558" s="28">
        <f t="shared" si="331"/>
        <v>41868.441249999996</v>
      </c>
      <c r="S3558" t="str">
        <f t="shared" si="335"/>
        <v>theater</v>
      </c>
      <c r="T3558" t="str">
        <f t="shared" si="332"/>
        <v>plays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 s="3">
        <v>100000</v>
      </c>
      <c r="E3559" s="3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3"/>
        <v>1.0003599999999999</v>
      </c>
      <c r="P3559" s="3">
        <f t="shared" si="330"/>
        <v>179.27598566308242</v>
      </c>
      <c r="Q3559" s="28">
        <f t="shared" si="334"/>
        <v>41730.068414351852</v>
      </c>
      <c r="R3559" s="28">
        <f t="shared" si="331"/>
        <v>41764.068414351852</v>
      </c>
      <c r="S3559" t="str">
        <f t="shared" si="335"/>
        <v>theater</v>
      </c>
      <c r="T3559" t="str">
        <f t="shared" si="332"/>
        <v>plays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 s="3">
        <v>350</v>
      </c>
      <c r="E3560" s="3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3"/>
        <v>1.44</v>
      </c>
      <c r="P3560" s="3">
        <f t="shared" si="330"/>
        <v>22.90909090909091</v>
      </c>
      <c r="Q3560" s="28">
        <f t="shared" si="334"/>
        <v>42139.608506944445</v>
      </c>
      <c r="R3560" s="28">
        <f t="shared" si="331"/>
        <v>42181.666666666664</v>
      </c>
      <c r="S3560" t="str">
        <f t="shared" si="335"/>
        <v>theater</v>
      </c>
      <c r="T3560" t="str">
        <f t="shared" si="332"/>
        <v>plays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 s="3">
        <v>1000</v>
      </c>
      <c r="E3561" s="3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3"/>
        <v>1.0349999999999999</v>
      </c>
      <c r="P3561" s="3">
        <f t="shared" si="330"/>
        <v>43.125</v>
      </c>
      <c r="Q3561" s="28">
        <f t="shared" si="334"/>
        <v>42193.887824074067</v>
      </c>
      <c r="R3561" s="28">
        <f t="shared" si="331"/>
        <v>42216.165277777771</v>
      </c>
      <c r="S3561" t="str">
        <f t="shared" si="335"/>
        <v>theater</v>
      </c>
      <c r="T3561" t="str">
        <f t="shared" si="332"/>
        <v>plays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 s="3">
        <v>3200</v>
      </c>
      <c r="E3562" s="3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3"/>
        <v>1.0843750000000001</v>
      </c>
      <c r="P3562" s="3">
        <f t="shared" si="330"/>
        <v>46.891891891891895</v>
      </c>
      <c r="Q3562" s="28">
        <f t="shared" si="334"/>
        <v>42115.681319444448</v>
      </c>
      <c r="R3562" s="28">
        <f t="shared" si="331"/>
        <v>42150.906249999993</v>
      </c>
      <c r="S3562" t="str">
        <f t="shared" si="335"/>
        <v>theater</v>
      </c>
      <c r="T3562" t="str">
        <f t="shared" si="332"/>
        <v>plays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 s="3">
        <v>2500</v>
      </c>
      <c r="E3563" s="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3"/>
        <v>1.024</v>
      </c>
      <c r="P3563" s="3">
        <f t="shared" si="330"/>
        <v>47.407407407407405</v>
      </c>
      <c r="Q3563" s="28">
        <f t="shared" si="334"/>
        <v>42203.471967592595</v>
      </c>
      <c r="R3563" s="28">
        <f t="shared" si="331"/>
        <v>42221.566666666666</v>
      </c>
      <c r="S3563" t="str">
        <f t="shared" si="335"/>
        <v>theater</v>
      </c>
      <c r="T3563" t="str">
        <f t="shared" si="332"/>
        <v>plays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 s="3">
        <v>315</v>
      </c>
      <c r="E3564" s="3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3"/>
        <v>1.4888888888888889</v>
      </c>
      <c r="P3564" s="3">
        <f t="shared" si="330"/>
        <v>15.129032258064516</v>
      </c>
      <c r="Q3564" s="28">
        <f t="shared" si="334"/>
        <v>42433.553553240738</v>
      </c>
      <c r="R3564" s="28">
        <f t="shared" si="331"/>
        <v>42442.708333333336</v>
      </c>
      <c r="S3564" t="str">
        <f t="shared" si="335"/>
        <v>theater</v>
      </c>
      <c r="T3564" t="str">
        <f t="shared" si="332"/>
        <v>plays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 s="3">
        <v>500</v>
      </c>
      <c r="E3565" s="3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3"/>
        <v>1.0549000000000002</v>
      </c>
      <c r="P3565" s="3">
        <f t="shared" si="330"/>
        <v>21.098000000000003</v>
      </c>
      <c r="Q3565" s="28">
        <f t="shared" si="334"/>
        <v>42555.46361111111</v>
      </c>
      <c r="R3565" s="28">
        <f t="shared" si="331"/>
        <v>42583.583333333336</v>
      </c>
      <c r="S3565" t="str">
        <f t="shared" si="335"/>
        <v>theater</v>
      </c>
      <c r="T3565" t="str">
        <f t="shared" si="332"/>
        <v>plays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 s="3">
        <v>1000</v>
      </c>
      <c r="E3566" s="3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3"/>
        <v>1.0049999999999999</v>
      </c>
      <c r="P3566" s="3">
        <f t="shared" si="330"/>
        <v>59.117647058823529</v>
      </c>
      <c r="Q3566" s="28">
        <f t="shared" si="334"/>
        <v>42236.414918981485</v>
      </c>
      <c r="R3566" s="28">
        <f t="shared" si="331"/>
        <v>42282.458333333336</v>
      </c>
      <c r="S3566" t="str">
        <f t="shared" si="335"/>
        <v>theater</v>
      </c>
      <c r="T3566" t="str">
        <f t="shared" si="332"/>
        <v>plays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 s="3">
        <v>900</v>
      </c>
      <c r="E3567" s="3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3"/>
        <v>1.3055555555555556</v>
      </c>
      <c r="P3567" s="3">
        <f t="shared" si="330"/>
        <v>97.916666666666671</v>
      </c>
      <c r="Q3567" s="28">
        <f t="shared" si="334"/>
        <v>41974.534814814811</v>
      </c>
      <c r="R3567" s="28">
        <f t="shared" si="331"/>
        <v>42004.534814814811</v>
      </c>
      <c r="S3567" t="str">
        <f t="shared" si="335"/>
        <v>theater</v>
      </c>
      <c r="T3567" t="str">
        <f t="shared" si="332"/>
        <v>plays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 s="3">
        <v>2000</v>
      </c>
      <c r="E3568" s="3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3"/>
        <v>1.0475000000000001</v>
      </c>
      <c r="P3568" s="3">
        <f t="shared" si="330"/>
        <v>55.131578947368418</v>
      </c>
      <c r="Q3568" s="28">
        <f t="shared" si="334"/>
        <v>41997.299571759257</v>
      </c>
      <c r="R3568" s="28">
        <f t="shared" si="331"/>
        <v>42027.299571759257</v>
      </c>
      <c r="S3568" t="str">
        <f t="shared" si="335"/>
        <v>theater</v>
      </c>
      <c r="T3568" t="str">
        <f t="shared" si="332"/>
        <v>plays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 s="3">
        <v>1000</v>
      </c>
      <c r="E3569" s="3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3"/>
        <v>1.0880000000000001</v>
      </c>
      <c r="P3569" s="3">
        <f t="shared" si="330"/>
        <v>26.536585365853657</v>
      </c>
      <c r="Q3569" s="28">
        <f t="shared" si="334"/>
        <v>42135.602361111109</v>
      </c>
      <c r="R3569" s="28">
        <f t="shared" si="331"/>
        <v>42165.602361111109</v>
      </c>
      <c r="S3569" t="str">
        <f t="shared" si="335"/>
        <v>theater</v>
      </c>
      <c r="T3569" t="str">
        <f t="shared" si="332"/>
        <v>plays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 s="3">
        <v>1000</v>
      </c>
      <c r="E3570" s="3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3"/>
        <v>1.1100000000000001</v>
      </c>
      <c r="P3570" s="3">
        <f t="shared" si="330"/>
        <v>58.421052631578945</v>
      </c>
      <c r="Q3570" s="28">
        <f t="shared" si="334"/>
        <v>41869.532337962963</v>
      </c>
      <c r="R3570" s="28">
        <f t="shared" si="331"/>
        <v>41899.532337962963</v>
      </c>
      <c r="S3570" t="str">
        <f t="shared" si="335"/>
        <v>theater</v>
      </c>
      <c r="T3570" t="str">
        <f t="shared" si="332"/>
        <v>plays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 s="3">
        <v>5000</v>
      </c>
      <c r="E3571" s="3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3"/>
        <v>1.0047999999999999</v>
      </c>
      <c r="P3571" s="3">
        <f t="shared" si="330"/>
        <v>122.53658536585365</v>
      </c>
      <c r="Q3571" s="28">
        <f t="shared" si="334"/>
        <v>41982.480277777773</v>
      </c>
      <c r="R3571" s="28">
        <f t="shared" si="331"/>
        <v>42012.480277777773</v>
      </c>
      <c r="S3571" t="str">
        <f t="shared" si="335"/>
        <v>theater</v>
      </c>
      <c r="T3571" t="str">
        <f t="shared" si="332"/>
        <v>plays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 s="3">
        <v>2000</v>
      </c>
      <c r="E3572" s="3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3"/>
        <v>1.1435</v>
      </c>
      <c r="P3572" s="3">
        <f t="shared" si="330"/>
        <v>87.961538461538467</v>
      </c>
      <c r="Q3572" s="28">
        <f t="shared" si="334"/>
        <v>41976.123645833337</v>
      </c>
      <c r="R3572" s="28">
        <f t="shared" si="331"/>
        <v>42004.083333333336</v>
      </c>
      <c r="S3572" t="str">
        <f t="shared" si="335"/>
        <v>theater</v>
      </c>
      <c r="T3572" t="str">
        <f t="shared" si="332"/>
        <v>plays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 s="3">
        <v>1500</v>
      </c>
      <c r="E3573" s="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3"/>
        <v>1.2206666666666666</v>
      </c>
      <c r="P3573" s="3">
        <f t="shared" si="330"/>
        <v>73.239999999999995</v>
      </c>
      <c r="Q3573" s="28">
        <f t="shared" si="334"/>
        <v>41912.650613425925</v>
      </c>
      <c r="R3573" s="28">
        <f t="shared" si="331"/>
        <v>41942.650613425925</v>
      </c>
      <c r="S3573" t="str">
        <f t="shared" si="335"/>
        <v>theater</v>
      </c>
      <c r="T3573" t="str">
        <f t="shared" si="332"/>
        <v>plays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 s="3">
        <v>500</v>
      </c>
      <c r="E3574" s="3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3"/>
        <v>1</v>
      </c>
      <c r="P3574" s="3">
        <f t="shared" si="330"/>
        <v>55.555555555555557</v>
      </c>
      <c r="Q3574" s="28">
        <f t="shared" si="334"/>
        <v>42146.36206018518</v>
      </c>
      <c r="R3574" s="28">
        <f t="shared" si="331"/>
        <v>42176.36206018518</v>
      </c>
      <c r="S3574" t="str">
        <f t="shared" si="335"/>
        <v>theater</v>
      </c>
      <c r="T3574" t="str">
        <f t="shared" si="332"/>
        <v>plays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 s="3">
        <v>3000</v>
      </c>
      <c r="E3575" s="3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3"/>
        <v>1.028</v>
      </c>
      <c r="P3575" s="3">
        <f t="shared" si="330"/>
        <v>39.53846153846154</v>
      </c>
      <c r="Q3575" s="28">
        <f t="shared" si="334"/>
        <v>41921.167199074072</v>
      </c>
      <c r="R3575" s="28">
        <f t="shared" si="331"/>
        <v>41951.208865740737</v>
      </c>
      <c r="S3575" t="str">
        <f t="shared" si="335"/>
        <v>theater</v>
      </c>
      <c r="T3575" t="str">
        <f t="shared" si="332"/>
        <v>plays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 s="3">
        <v>5800</v>
      </c>
      <c r="E3576" s="3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3"/>
        <v>1.0612068965517241</v>
      </c>
      <c r="P3576" s="3">
        <f t="shared" si="330"/>
        <v>136.77777777777777</v>
      </c>
      <c r="Q3576" s="28">
        <f t="shared" si="334"/>
        <v>41926.734351851846</v>
      </c>
      <c r="R3576" s="28">
        <f t="shared" si="331"/>
        <v>41956.776018518511</v>
      </c>
      <c r="S3576" t="str">
        <f t="shared" si="335"/>
        <v>theater</v>
      </c>
      <c r="T3576" t="str">
        <f t="shared" si="332"/>
        <v>plays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 s="3">
        <v>10000</v>
      </c>
      <c r="E3577" s="3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3"/>
        <v>1.0133000000000001</v>
      </c>
      <c r="P3577" s="3">
        <f t="shared" si="330"/>
        <v>99.343137254901961</v>
      </c>
      <c r="Q3577" s="28">
        <f t="shared" si="334"/>
        <v>42561.575543981475</v>
      </c>
      <c r="R3577" s="28">
        <f t="shared" si="331"/>
        <v>42592.957638888889</v>
      </c>
      <c r="S3577" t="str">
        <f t="shared" si="335"/>
        <v>theater</v>
      </c>
      <c r="T3577" t="str">
        <f t="shared" si="332"/>
        <v>plays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 s="3">
        <v>100</v>
      </c>
      <c r="E3578" s="3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3"/>
        <v>1</v>
      </c>
      <c r="P3578" s="3">
        <f t="shared" si="330"/>
        <v>20</v>
      </c>
      <c r="Q3578" s="28">
        <f t="shared" si="334"/>
        <v>42649.340902777774</v>
      </c>
      <c r="R3578" s="28">
        <f t="shared" si="331"/>
        <v>42709.382569444446</v>
      </c>
      <c r="S3578" t="str">
        <f t="shared" si="335"/>
        <v>theater</v>
      </c>
      <c r="T3578" t="str">
        <f t="shared" si="332"/>
        <v>plays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 s="3">
        <v>600</v>
      </c>
      <c r="E3579" s="3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3"/>
        <v>1.3</v>
      </c>
      <c r="P3579" s="3">
        <f t="shared" si="330"/>
        <v>28.888888888888889</v>
      </c>
      <c r="Q3579" s="28">
        <f t="shared" si="334"/>
        <v>42093.578506944446</v>
      </c>
      <c r="R3579" s="28">
        <f t="shared" si="331"/>
        <v>42120.061111111114</v>
      </c>
      <c r="S3579" t="str">
        <f t="shared" si="335"/>
        <v>theater</v>
      </c>
      <c r="T3579" t="str">
        <f t="shared" si="332"/>
        <v>plays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 s="3">
        <v>1500</v>
      </c>
      <c r="E3580" s="3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3"/>
        <v>1.0001333333333333</v>
      </c>
      <c r="P3580" s="3">
        <f t="shared" si="330"/>
        <v>40.545945945945945</v>
      </c>
      <c r="Q3580" s="28">
        <f t="shared" si="334"/>
        <v>42460.525196759256</v>
      </c>
      <c r="R3580" s="28">
        <f t="shared" si="331"/>
        <v>42490.525196759256</v>
      </c>
      <c r="S3580" t="str">
        <f t="shared" si="335"/>
        <v>theater</v>
      </c>
      <c r="T3580" t="str">
        <f t="shared" si="332"/>
        <v>plays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 s="3">
        <v>500</v>
      </c>
      <c r="E3581" s="3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3"/>
        <v>1</v>
      </c>
      <c r="P3581" s="3">
        <f t="shared" si="330"/>
        <v>35.714285714285715</v>
      </c>
      <c r="Q3581" s="28">
        <f t="shared" si="334"/>
        <v>42430.553888888891</v>
      </c>
      <c r="R3581" s="28">
        <f t="shared" si="331"/>
        <v>42460.51222222222</v>
      </c>
      <c r="S3581" t="str">
        <f t="shared" si="335"/>
        <v>theater</v>
      </c>
      <c r="T3581" t="str">
        <f t="shared" si="332"/>
        <v>plays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 s="3">
        <v>900</v>
      </c>
      <c r="E3582" s="3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3"/>
        <v>1.1388888888888888</v>
      </c>
      <c r="P3582" s="3">
        <f t="shared" si="330"/>
        <v>37.962962962962962</v>
      </c>
      <c r="Q3582" s="28">
        <f t="shared" si="334"/>
        <v>42025.967847222222</v>
      </c>
      <c r="R3582" s="28">
        <f t="shared" si="331"/>
        <v>42063.999305555553</v>
      </c>
      <c r="S3582" t="str">
        <f t="shared" si="335"/>
        <v>theater</v>
      </c>
      <c r="T3582" t="str">
        <f t="shared" si="332"/>
        <v>plays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 s="3">
        <v>1500</v>
      </c>
      <c r="E3583" s="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3"/>
        <v>1</v>
      </c>
      <c r="P3583" s="3">
        <f t="shared" si="330"/>
        <v>33.333333333333336</v>
      </c>
      <c r="Q3583" s="28">
        <f t="shared" si="334"/>
        <v>41836.26284722222</v>
      </c>
      <c r="R3583" s="28">
        <f t="shared" si="331"/>
        <v>41850.26284722222</v>
      </c>
      <c r="S3583" t="str">
        <f t="shared" si="335"/>
        <v>theater</v>
      </c>
      <c r="T3583" t="str">
        <f t="shared" si="332"/>
        <v>plays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 s="3">
        <v>1000</v>
      </c>
      <c r="E3584" s="3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3"/>
        <v>2.87</v>
      </c>
      <c r="P3584" s="3">
        <f t="shared" si="330"/>
        <v>58.571428571428569</v>
      </c>
      <c r="Q3584" s="28">
        <f t="shared" si="334"/>
        <v>42450.887523148143</v>
      </c>
      <c r="R3584" s="28">
        <f t="shared" si="331"/>
        <v>42464.887523148143</v>
      </c>
      <c r="S3584" t="str">
        <f t="shared" si="335"/>
        <v>theater</v>
      </c>
      <c r="T3584" t="str">
        <f t="shared" si="332"/>
        <v>plays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 s="3">
        <v>3000</v>
      </c>
      <c r="E3585" s="3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3"/>
        <v>1.085</v>
      </c>
      <c r="P3585" s="3">
        <f t="shared" si="330"/>
        <v>135.625</v>
      </c>
      <c r="Q3585" s="28">
        <f t="shared" si="334"/>
        <v>42418.217650462961</v>
      </c>
      <c r="R3585" s="28">
        <f t="shared" si="331"/>
        <v>42478.175983796296</v>
      </c>
      <c r="S3585" t="str">
        <f t="shared" si="335"/>
        <v>theater</v>
      </c>
      <c r="T3585" t="str">
        <f t="shared" si="332"/>
        <v>plays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 s="3">
        <v>3000</v>
      </c>
      <c r="E3586" s="3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3"/>
        <v>1.155</v>
      </c>
      <c r="P3586" s="3">
        <f t="shared" si="330"/>
        <v>30.9375</v>
      </c>
      <c r="Q3586" s="28">
        <f t="shared" si="334"/>
        <v>42168.108148148145</v>
      </c>
      <c r="R3586" s="28">
        <f t="shared" si="331"/>
        <v>42198.108148148145</v>
      </c>
      <c r="S3586" t="str">
        <f t="shared" si="335"/>
        <v>theater</v>
      </c>
      <c r="T3586" t="str">
        <f t="shared" si="332"/>
        <v>plays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 s="3">
        <v>3400</v>
      </c>
      <c r="E3587" s="3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333"/>
        <v>1.1911764705882353</v>
      </c>
      <c r="P3587" s="3">
        <f t="shared" ref="P3587:P3650" si="336">IFERROR(E3587/L3587,0)</f>
        <v>176.08695652173913</v>
      </c>
      <c r="Q3587" s="28">
        <f t="shared" si="334"/>
        <v>41964.507986111108</v>
      </c>
      <c r="R3587" s="28">
        <f t="shared" ref="R3587:R3650" si="337">(I3587/86400)+25569+(-5/24)</f>
        <v>41994.507986111108</v>
      </c>
      <c r="S3587" t="str">
        <f t="shared" si="335"/>
        <v>theater</v>
      </c>
      <c r="T3587" t="str">
        <f t="shared" ref="T3587:T3650" si="338">RIGHT(N3587,LEN(N3587)-FIND("/",N3587))</f>
        <v>plays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 s="3">
        <v>7500</v>
      </c>
      <c r="E3588" s="3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ref="O3588:O3651" si="339">E3588/D3588</f>
        <v>1.0942666666666667</v>
      </c>
      <c r="P3588" s="3">
        <f t="shared" si="336"/>
        <v>151.9814814814815</v>
      </c>
      <c r="Q3588" s="28">
        <f t="shared" ref="Q3588:Q3651" si="340">(((J3588/60)/60)/24)+DATE(1970,1,1)+(-5/24)</f>
        <v>42576.489236111105</v>
      </c>
      <c r="R3588" s="28">
        <f t="shared" si="337"/>
        <v>42636.489236111105</v>
      </c>
      <c r="S3588" t="str">
        <f t="shared" ref="S3588:S3651" si="341">LEFT(N:N,FIND("/",N3588)-1)</f>
        <v>theater</v>
      </c>
      <c r="T3588" t="str">
        <f t="shared" si="338"/>
        <v>plays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 s="3">
        <v>500</v>
      </c>
      <c r="E3589" s="3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9"/>
        <v>1.266</v>
      </c>
      <c r="P3589" s="3">
        <f t="shared" si="336"/>
        <v>22.607142857142858</v>
      </c>
      <c r="Q3589" s="28">
        <f t="shared" si="340"/>
        <v>42503.331643518519</v>
      </c>
      <c r="R3589" s="28">
        <f t="shared" si="337"/>
        <v>42548.583333333336</v>
      </c>
      <c r="S3589" t="str">
        <f t="shared" si="341"/>
        <v>theater</v>
      </c>
      <c r="T3589" t="str">
        <f t="shared" si="338"/>
        <v>plays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 s="3">
        <v>200</v>
      </c>
      <c r="E3590" s="3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9"/>
        <v>1.0049999999999999</v>
      </c>
      <c r="P3590" s="3">
        <f t="shared" si="336"/>
        <v>18.272727272727273</v>
      </c>
      <c r="Q3590" s="28">
        <f t="shared" si="340"/>
        <v>42101.620486111111</v>
      </c>
      <c r="R3590" s="28">
        <f t="shared" si="337"/>
        <v>42123.749999999993</v>
      </c>
      <c r="S3590" t="str">
        <f t="shared" si="341"/>
        <v>theater</v>
      </c>
      <c r="T3590" t="str">
        <f t="shared" si="338"/>
        <v>plays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 s="3">
        <v>4000</v>
      </c>
      <c r="E3591" s="3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9"/>
        <v>1.2749999999999999</v>
      </c>
      <c r="P3591" s="3">
        <f t="shared" si="336"/>
        <v>82.258064516129039</v>
      </c>
      <c r="Q3591" s="28">
        <f t="shared" si="340"/>
        <v>42125.439201388886</v>
      </c>
      <c r="R3591" s="28">
        <f t="shared" si="337"/>
        <v>42150.439201388886</v>
      </c>
      <c r="S3591" t="str">
        <f t="shared" si="341"/>
        <v>theater</v>
      </c>
      <c r="T3591" t="str">
        <f t="shared" si="338"/>
        <v>plays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 s="3">
        <v>5000</v>
      </c>
      <c r="E3592" s="3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9"/>
        <v>1.0005999999999999</v>
      </c>
      <c r="P3592" s="3">
        <f t="shared" si="336"/>
        <v>68.534246575342465</v>
      </c>
      <c r="Q3592" s="28">
        <f t="shared" si="340"/>
        <v>41902.125393518516</v>
      </c>
      <c r="R3592" s="28">
        <f t="shared" si="337"/>
        <v>41932.125393518516</v>
      </c>
      <c r="S3592" t="str">
        <f t="shared" si="341"/>
        <v>theater</v>
      </c>
      <c r="T3592" t="str">
        <f t="shared" si="338"/>
        <v>plays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 s="3">
        <v>700</v>
      </c>
      <c r="E3593" s="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9"/>
        <v>1.75</v>
      </c>
      <c r="P3593" s="3">
        <f t="shared" si="336"/>
        <v>68.055555555555557</v>
      </c>
      <c r="Q3593" s="28">
        <f t="shared" si="340"/>
        <v>42003.74009259259</v>
      </c>
      <c r="R3593" s="28">
        <f t="shared" si="337"/>
        <v>42027.999305555553</v>
      </c>
      <c r="S3593" t="str">
        <f t="shared" si="341"/>
        <v>theater</v>
      </c>
      <c r="T3593" t="str">
        <f t="shared" si="338"/>
        <v>plays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 s="3">
        <v>2000</v>
      </c>
      <c r="E3594" s="3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9"/>
        <v>1.2725</v>
      </c>
      <c r="P3594" s="3">
        <f t="shared" si="336"/>
        <v>72.714285714285708</v>
      </c>
      <c r="Q3594" s="28">
        <f t="shared" si="340"/>
        <v>41988.621608796289</v>
      </c>
      <c r="R3594" s="28">
        <f t="shared" si="337"/>
        <v>42045.999305555553</v>
      </c>
      <c r="S3594" t="str">
        <f t="shared" si="341"/>
        <v>theater</v>
      </c>
      <c r="T3594" t="str">
        <f t="shared" si="338"/>
        <v>plays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 s="3">
        <v>3000</v>
      </c>
      <c r="E3595" s="3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9"/>
        <v>1.1063333333333334</v>
      </c>
      <c r="P3595" s="3">
        <f t="shared" si="336"/>
        <v>77.186046511627907</v>
      </c>
      <c r="Q3595" s="28">
        <f t="shared" si="340"/>
        <v>41974.690266203703</v>
      </c>
      <c r="R3595" s="28">
        <f t="shared" si="337"/>
        <v>42009.643055555549</v>
      </c>
      <c r="S3595" t="str">
        <f t="shared" si="341"/>
        <v>theater</v>
      </c>
      <c r="T3595" t="str">
        <f t="shared" si="338"/>
        <v>plays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 s="3">
        <v>1600</v>
      </c>
      <c r="E3596" s="3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9"/>
        <v>1.2593749999999999</v>
      </c>
      <c r="P3596" s="3">
        <f t="shared" si="336"/>
        <v>55.972222222222221</v>
      </c>
      <c r="Q3596" s="28">
        <f t="shared" si="340"/>
        <v>42591.858587962961</v>
      </c>
      <c r="R3596" s="28">
        <f t="shared" si="337"/>
        <v>42616.858587962961</v>
      </c>
      <c r="S3596" t="str">
        <f t="shared" si="341"/>
        <v>theater</v>
      </c>
      <c r="T3596" t="str">
        <f t="shared" si="338"/>
        <v>plays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 s="3">
        <v>2600</v>
      </c>
      <c r="E3597" s="3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9"/>
        <v>1.1850000000000001</v>
      </c>
      <c r="P3597" s="3">
        <f t="shared" si="336"/>
        <v>49.693548387096776</v>
      </c>
      <c r="Q3597" s="28">
        <f t="shared" si="340"/>
        <v>42049.800034722219</v>
      </c>
      <c r="R3597" s="28">
        <f t="shared" si="337"/>
        <v>42076.082638888889</v>
      </c>
      <c r="S3597" t="str">
        <f t="shared" si="341"/>
        <v>theater</v>
      </c>
      <c r="T3597" t="str">
        <f t="shared" si="338"/>
        <v>plays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 s="3">
        <v>1100</v>
      </c>
      <c r="E3598" s="3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9"/>
        <v>1.0772727272727274</v>
      </c>
      <c r="P3598" s="3">
        <f t="shared" si="336"/>
        <v>79</v>
      </c>
      <c r="Q3598" s="28">
        <f t="shared" si="340"/>
        <v>41856.506736111107</v>
      </c>
      <c r="R3598" s="28">
        <f t="shared" si="337"/>
        <v>41877.506736111107</v>
      </c>
      <c r="S3598" t="str">
        <f t="shared" si="341"/>
        <v>theater</v>
      </c>
      <c r="T3598" t="str">
        <f t="shared" si="338"/>
        <v>plays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 s="3">
        <v>2500</v>
      </c>
      <c r="E3599" s="3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9"/>
        <v>1.026</v>
      </c>
      <c r="P3599" s="3">
        <f t="shared" si="336"/>
        <v>77.727272727272734</v>
      </c>
      <c r="Q3599" s="28">
        <f t="shared" si="340"/>
        <v>42417.377199074072</v>
      </c>
      <c r="R3599" s="28">
        <f t="shared" si="337"/>
        <v>42432.040972222218</v>
      </c>
      <c r="S3599" t="str">
        <f t="shared" si="341"/>
        <v>theater</v>
      </c>
      <c r="T3599" t="str">
        <f t="shared" si="338"/>
        <v>plays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 s="3">
        <v>1000</v>
      </c>
      <c r="E3600" s="3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9"/>
        <v>1.101</v>
      </c>
      <c r="P3600" s="3">
        <f t="shared" si="336"/>
        <v>40.777777777777779</v>
      </c>
      <c r="Q3600" s="28">
        <f t="shared" si="340"/>
        <v>41866.590532407405</v>
      </c>
      <c r="R3600" s="28">
        <f t="shared" si="337"/>
        <v>41884.999305555553</v>
      </c>
      <c r="S3600" t="str">
        <f t="shared" si="341"/>
        <v>theater</v>
      </c>
      <c r="T3600" t="str">
        <f t="shared" si="338"/>
        <v>plays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 s="3">
        <v>500</v>
      </c>
      <c r="E3601" s="3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9"/>
        <v>2.02</v>
      </c>
      <c r="P3601" s="3">
        <f t="shared" si="336"/>
        <v>59.411764705882355</v>
      </c>
      <c r="Q3601" s="28">
        <f t="shared" si="340"/>
        <v>42220.586539351854</v>
      </c>
      <c r="R3601" s="28">
        <f t="shared" si="337"/>
        <v>42245.791666666664</v>
      </c>
      <c r="S3601" t="str">
        <f t="shared" si="341"/>
        <v>theater</v>
      </c>
      <c r="T3601" t="str">
        <f t="shared" si="338"/>
        <v>plays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 s="3">
        <v>10</v>
      </c>
      <c r="E3602" s="3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9"/>
        <v>1.3</v>
      </c>
      <c r="P3602" s="3">
        <f t="shared" si="336"/>
        <v>3.25</v>
      </c>
      <c r="Q3602" s="28">
        <f t="shared" si="340"/>
        <v>42628.640787037039</v>
      </c>
      <c r="R3602" s="28">
        <f t="shared" si="337"/>
        <v>42656.640787037039</v>
      </c>
      <c r="S3602" t="str">
        <f t="shared" si="341"/>
        <v>theater</v>
      </c>
      <c r="T3602" t="str">
        <f t="shared" si="338"/>
        <v>plays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 s="3">
        <v>2000</v>
      </c>
      <c r="E3603" s="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9"/>
        <v>1.0435000000000001</v>
      </c>
      <c r="P3603" s="3">
        <f t="shared" si="336"/>
        <v>39.377358490566039</v>
      </c>
      <c r="Q3603" s="28">
        <f t="shared" si="340"/>
        <v>41990.790300925924</v>
      </c>
      <c r="R3603" s="28">
        <f t="shared" si="337"/>
        <v>42020.790300925924</v>
      </c>
      <c r="S3603" t="str">
        <f t="shared" si="341"/>
        <v>theater</v>
      </c>
      <c r="T3603" t="str">
        <f t="shared" si="338"/>
        <v>plays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 s="3">
        <v>4000</v>
      </c>
      <c r="E3604" s="3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9"/>
        <v>1.0004999999999999</v>
      </c>
      <c r="P3604" s="3">
        <f t="shared" si="336"/>
        <v>81.673469387755105</v>
      </c>
      <c r="Q3604" s="28">
        <f t="shared" si="340"/>
        <v>42447.68609953703</v>
      </c>
      <c r="R3604" s="28">
        <f t="shared" si="337"/>
        <v>42507.68609953703</v>
      </c>
      <c r="S3604" t="str">
        <f t="shared" si="341"/>
        <v>theater</v>
      </c>
      <c r="T3604" t="str">
        <f t="shared" si="338"/>
        <v>plays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 s="3">
        <v>1500</v>
      </c>
      <c r="E3605" s="3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9"/>
        <v>1.7066666666666668</v>
      </c>
      <c r="P3605" s="3">
        <f t="shared" si="336"/>
        <v>44.912280701754383</v>
      </c>
      <c r="Q3605" s="28">
        <f t="shared" si="340"/>
        <v>42283.656018518515</v>
      </c>
      <c r="R3605" s="28">
        <f t="shared" si="337"/>
        <v>42313.697685185187</v>
      </c>
      <c r="S3605" t="str">
        <f t="shared" si="341"/>
        <v>theater</v>
      </c>
      <c r="T3605" t="str">
        <f t="shared" si="338"/>
        <v>plays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 s="3">
        <v>3000</v>
      </c>
      <c r="E3606" s="3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9"/>
        <v>1.1283333333333334</v>
      </c>
      <c r="P3606" s="3">
        <f t="shared" si="336"/>
        <v>49.05797101449275</v>
      </c>
      <c r="Q3606" s="28">
        <f t="shared" si="340"/>
        <v>42482.80736111111</v>
      </c>
      <c r="R3606" s="28">
        <f t="shared" si="337"/>
        <v>42489.082638888889</v>
      </c>
      <c r="S3606" t="str">
        <f t="shared" si="341"/>
        <v>theater</v>
      </c>
      <c r="T3606" t="str">
        <f t="shared" si="338"/>
        <v>plays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 s="3">
        <v>250</v>
      </c>
      <c r="E3607" s="3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9"/>
        <v>1.84</v>
      </c>
      <c r="P3607" s="3">
        <f t="shared" si="336"/>
        <v>30.666666666666668</v>
      </c>
      <c r="Q3607" s="28">
        <f t="shared" si="340"/>
        <v>42383.584791666661</v>
      </c>
      <c r="R3607" s="28">
        <f t="shared" si="337"/>
        <v>42413.584791666661</v>
      </c>
      <c r="S3607" t="str">
        <f t="shared" si="341"/>
        <v>theater</v>
      </c>
      <c r="T3607" t="str">
        <f t="shared" si="338"/>
        <v>plays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 s="3">
        <v>3000</v>
      </c>
      <c r="E3608" s="3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9"/>
        <v>1.3026666666666666</v>
      </c>
      <c r="P3608" s="3">
        <f t="shared" si="336"/>
        <v>61.0625</v>
      </c>
      <c r="Q3608" s="28">
        <f t="shared" si="340"/>
        <v>42566.396493055552</v>
      </c>
      <c r="R3608" s="28">
        <f t="shared" si="337"/>
        <v>42596.396493055552</v>
      </c>
      <c r="S3608" t="str">
        <f t="shared" si="341"/>
        <v>theater</v>
      </c>
      <c r="T3608" t="str">
        <f t="shared" si="338"/>
        <v>plays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 s="3">
        <v>550</v>
      </c>
      <c r="E3609" s="3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9"/>
        <v>1.0545454545454545</v>
      </c>
      <c r="P3609" s="3">
        <f t="shared" si="336"/>
        <v>29</v>
      </c>
      <c r="Q3609" s="28">
        <f t="shared" si="340"/>
        <v>42338.755578703705</v>
      </c>
      <c r="R3609" s="28">
        <f t="shared" si="337"/>
        <v>42352.791666666664</v>
      </c>
      <c r="S3609" t="str">
        <f t="shared" si="341"/>
        <v>theater</v>
      </c>
      <c r="T3609" t="str">
        <f t="shared" si="338"/>
        <v>plays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 s="3">
        <v>800</v>
      </c>
      <c r="E3610" s="3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9"/>
        <v>1</v>
      </c>
      <c r="P3610" s="3">
        <f t="shared" si="336"/>
        <v>29.62962962962963</v>
      </c>
      <c r="Q3610" s="28">
        <f t="shared" si="340"/>
        <v>42506.50104166667</v>
      </c>
      <c r="R3610" s="28">
        <f t="shared" si="337"/>
        <v>42538.374999999993</v>
      </c>
      <c r="S3610" t="str">
        <f t="shared" si="341"/>
        <v>theater</v>
      </c>
      <c r="T3610" t="str">
        <f t="shared" si="338"/>
        <v>plays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 s="3">
        <v>1960</v>
      </c>
      <c r="E3611" s="3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9"/>
        <v>1.5331632653061225</v>
      </c>
      <c r="P3611" s="3">
        <f t="shared" si="336"/>
        <v>143.0952380952381</v>
      </c>
      <c r="Q3611" s="28">
        <f t="shared" si="340"/>
        <v>42429.783391203695</v>
      </c>
      <c r="R3611" s="28">
        <f t="shared" si="337"/>
        <v>42459.741724537038</v>
      </c>
      <c r="S3611" t="str">
        <f t="shared" si="341"/>
        <v>theater</v>
      </c>
      <c r="T3611" t="str">
        <f t="shared" si="338"/>
        <v>plays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 s="3">
        <v>1000</v>
      </c>
      <c r="E3612" s="3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9"/>
        <v>1.623</v>
      </c>
      <c r="P3612" s="3">
        <f t="shared" si="336"/>
        <v>52.354838709677416</v>
      </c>
      <c r="Q3612" s="28">
        <f t="shared" si="340"/>
        <v>42203.22379629629</v>
      </c>
      <c r="R3612" s="28">
        <f t="shared" si="337"/>
        <v>42233.22379629629</v>
      </c>
      <c r="S3612" t="str">
        <f t="shared" si="341"/>
        <v>theater</v>
      </c>
      <c r="T3612" t="str">
        <f t="shared" si="338"/>
        <v>plays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 s="3">
        <v>2500</v>
      </c>
      <c r="E3613" s="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9"/>
        <v>1.36</v>
      </c>
      <c r="P3613" s="3">
        <f t="shared" si="336"/>
        <v>66.666666666666671</v>
      </c>
      <c r="Q3613" s="28">
        <f t="shared" si="340"/>
        <v>42072.162048611113</v>
      </c>
      <c r="R3613" s="28">
        <f t="shared" si="337"/>
        <v>42102.162048611113</v>
      </c>
      <c r="S3613" t="str">
        <f t="shared" si="341"/>
        <v>theater</v>
      </c>
      <c r="T3613" t="str">
        <f t="shared" si="338"/>
        <v>plays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 s="3">
        <v>5000</v>
      </c>
      <c r="E3614" s="3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9"/>
        <v>1.444</v>
      </c>
      <c r="P3614" s="3">
        <f t="shared" si="336"/>
        <v>126.66666666666667</v>
      </c>
      <c r="Q3614" s="28">
        <f t="shared" si="340"/>
        <v>41789.518645833334</v>
      </c>
      <c r="R3614" s="28">
        <f t="shared" si="337"/>
        <v>41799.518645833326</v>
      </c>
      <c r="S3614" t="str">
        <f t="shared" si="341"/>
        <v>theater</v>
      </c>
      <c r="T3614" t="str">
        <f t="shared" si="338"/>
        <v>plays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 s="3">
        <v>1250</v>
      </c>
      <c r="E3615" s="3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9"/>
        <v>1</v>
      </c>
      <c r="P3615" s="3">
        <f t="shared" si="336"/>
        <v>62.5</v>
      </c>
      <c r="Q3615" s="28">
        <f t="shared" si="340"/>
        <v>41788.381643518514</v>
      </c>
      <c r="R3615" s="28">
        <f t="shared" si="337"/>
        <v>41818.381643518514</v>
      </c>
      <c r="S3615" t="str">
        <f t="shared" si="341"/>
        <v>theater</v>
      </c>
      <c r="T3615" t="str">
        <f t="shared" si="338"/>
        <v>plays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 s="3">
        <v>2500</v>
      </c>
      <c r="E3616" s="3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9"/>
        <v>1.008</v>
      </c>
      <c r="P3616" s="3">
        <f t="shared" si="336"/>
        <v>35.492957746478872</v>
      </c>
      <c r="Q3616" s="28">
        <f t="shared" si="340"/>
        <v>42143.833518518521</v>
      </c>
      <c r="R3616" s="28">
        <f t="shared" si="337"/>
        <v>42173.833518518521</v>
      </c>
      <c r="S3616" t="str">
        <f t="shared" si="341"/>
        <v>theater</v>
      </c>
      <c r="T3616" t="str">
        <f t="shared" si="338"/>
        <v>plays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 s="3">
        <v>2500</v>
      </c>
      <c r="E3617" s="3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9"/>
        <v>1.0680000000000001</v>
      </c>
      <c r="P3617" s="3">
        <f t="shared" si="336"/>
        <v>37.083333333333336</v>
      </c>
      <c r="Q3617" s="28">
        <f t="shared" si="340"/>
        <v>42318.385370370372</v>
      </c>
      <c r="R3617" s="28">
        <f t="shared" si="337"/>
        <v>42348.385370370372</v>
      </c>
      <c r="S3617" t="str">
        <f t="shared" si="341"/>
        <v>theater</v>
      </c>
      <c r="T3617" t="str">
        <f t="shared" si="338"/>
        <v>plays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 s="3">
        <v>2500</v>
      </c>
      <c r="E3618" s="3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9"/>
        <v>1.248</v>
      </c>
      <c r="P3618" s="3">
        <f t="shared" si="336"/>
        <v>69.333333333333329</v>
      </c>
      <c r="Q3618" s="28">
        <f t="shared" si="340"/>
        <v>42052.741481481477</v>
      </c>
      <c r="R3618" s="28">
        <f t="shared" si="337"/>
        <v>42082.699814814812</v>
      </c>
      <c r="S3618" t="str">
        <f t="shared" si="341"/>
        <v>theater</v>
      </c>
      <c r="T3618" t="str">
        <f t="shared" si="338"/>
        <v>plays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 s="3">
        <v>740</v>
      </c>
      <c r="E3619" s="3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9"/>
        <v>1.1891891891891893</v>
      </c>
      <c r="P3619" s="3">
        <f t="shared" si="336"/>
        <v>17.254901960784313</v>
      </c>
      <c r="Q3619" s="28">
        <f t="shared" si="340"/>
        <v>42779.401956018519</v>
      </c>
      <c r="R3619" s="28">
        <f t="shared" si="337"/>
        <v>42793.791666666664</v>
      </c>
      <c r="S3619" t="str">
        <f t="shared" si="341"/>
        <v>theater</v>
      </c>
      <c r="T3619" t="str">
        <f t="shared" si="338"/>
        <v>plays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 s="3">
        <v>2000</v>
      </c>
      <c r="E3620" s="3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9"/>
        <v>1.01</v>
      </c>
      <c r="P3620" s="3">
        <f t="shared" si="336"/>
        <v>36.071428571428569</v>
      </c>
      <c r="Q3620" s="28">
        <f t="shared" si="340"/>
        <v>42128.419560185182</v>
      </c>
      <c r="R3620" s="28">
        <f t="shared" si="337"/>
        <v>42158.419560185182</v>
      </c>
      <c r="S3620" t="str">
        <f t="shared" si="341"/>
        <v>theater</v>
      </c>
      <c r="T3620" t="str">
        <f t="shared" si="338"/>
        <v>plays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 s="3">
        <v>1000</v>
      </c>
      <c r="E3621" s="3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9"/>
        <v>1.1299999999999999</v>
      </c>
      <c r="P3621" s="3">
        <f t="shared" si="336"/>
        <v>66.470588235294116</v>
      </c>
      <c r="Q3621" s="28">
        <f t="shared" si="340"/>
        <v>42660.92391203704</v>
      </c>
      <c r="R3621" s="28">
        <f t="shared" si="337"/>
        <v>42693.708333333336</v>
      </c>
      <c r="S3621" t="str">
        <f t="shared" si="341"/>
        <v>theater</v>
      </c>
      <c r="T3621" t="str">
        <f t="shared" si="338"/>
        <v>plays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 s="3">
        <v>10500</v>
      </c>
      <c r="E3622" s="3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9"/>
        <v>1.0519047619047619</v>
      </c>
      <c r="P3622" s="3">
        <f t="shared" si="336"/>
        <v>56.065989847715734</v>
      </c>
      <c r="Q3622" s="28">
        <f t="shared" si="340"/>
        <v>42037.72987268518</v>
      </c>
      <c r="R3622" s="28">
        <f t="shared" si="337"/>
        <v>42067.958333333336</v>
      </c>
      <c r="S3622" t="str">
        <f t="shared" si="341"/>
        <v>theater</v>
      </c>
      <c r="T3622" t="str">
        <f t="shared" si="338"/>
        <v>plays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 s="3">
        <v>3000</v>
      </c>
      <c r="E3623" s="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9"/>
        <v>1.0973333333333333</v>
      </c>
      <c r="P3623" s="3">
        <f t="shared" si="336"/>
        <v>47.028571428571432</v>
      </c>
      <c r="Q3623" s="28">
        <f t="shared" si="340"/>
        <v>42619.727361111109</v>
      </c>
      <c r="R3623" s="28">
        <f t="shared" si="337"/>
        <v>42643.666666666664</v>
      </c>
      <c r="S3623" t="str">
        <f t="shared" si="341"/>
        <v>theater</v>
      </c>
      <c r="T3623" t="str">
        <f t="shared" si="338"/>
        <v>plays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 s="3">
        <v>1000</v>
      </c>
      <c r="E3624" s="3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9"/>
        <v>1.00099</v>
      </c>
      <c r="P3624" s="3">
        <f t="shared" si="336"/>
        <v>47.666190476190479</v>
      </c>
      <c r="Q3624" s="28">
        <f t="shared" si="340"/>
        <v>41877.013553240737</v>
      </c>
      <c r="R3624" s="28">
        <f t="shared" si="337"/>
        <v>41909.932638888888</v>
      </c>
      <c r="S3624" t="str">
        <f t="shared" si="341"/>
        <v>theater</v>
      </c>
      <c r="T3624" t="str">
        <f t="shared" si="338"/>
        <v>plays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 s="3">
        <v>2500</v>
      </c>
      <c r="E3625" s="3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9"/>
        <v>1.2</v>
      </c>
      <c r="P3625" s="3">
        <f t="shared" si="336"/>
        <v>88.235294117647058</v>
      </c>
      <c r="Q3625" s="28">
        <f t="shared" si="340"/>
        <v>41828.528587962959</v>
      </c>
      <c r="R3625" s="28">
        <f t="shared" si="337"/>
        <v>41846.083333333328</v>
      </c>
      <c r="S3625" t="str">
        <f t="shared" si="341"/>
        <v>theater</v>
      </c>
      <c r="T3625" t="str">
        <f t="shared" si="338"/>
        <v>plays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 s="3">
        <v>3000</v>
      </c>
      <c r="E3626" s="3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9"/>
        <v>1.0493333333333332</v>
      </c>
      <c r="P3626" s="3">
        <f t="shared" si="336"/>
        <v>80.717948717948715</v>
      </c>
      <c r="Q3626" s="28">
        <f t="shared" si="340"/>
        <v>42545.565856481473</v>
      </c>
      <c r="R3626" s="28">
        <f t="shared" si="337"/>
        <v>42605.56585648148</v>
      </c>
      <c r="S3626" t="str">
        <f t="shared" si="341"/>
        <v>theater</v>
      </c>
      <c r="T3626" t="str">
        <f t="shared" si="338"/>
        <v>plays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 s="3">
        <v>3000</v>
      </c>
      <c r="E3627" s="3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9"/>
        <v>1.0266666666666666</v>
      </c>
      <c r="P3627" s="3">
        <f t="shared" si="336"/>
        <v>39.487179487179489</v>
      </c>
      <c r="Q3627" s="28">
        <f t="shared" si="340"/>
        <v>42157.444178240738</v>
      </c>
      <c r="R3627" s="28">
        <f t="shared" si="337"/>
        <v>42187.444178240738</v>
      </c>
      <c r="S3627" t="str">
        <f t="shared" si="341"/>
        <v>theater</v>
      </c>
      <c r="T3627" t="str">
        <f t="shared" si="338"/>
        <v>plays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 s="3">
        <v>4000</v>
      </c>
      <c r="E3628" s="3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9"/>
        <v>1.0182500000000001</v>
      </c>
      <c r="P3628" s="3">
        <f t="shared" si="336"/>
        <v>84.854166666666671</v>
      </c>
      <c r="Q3628" s="28">
        <f t="shared" si="340"/>
        <v>41846.458993055552</v>
      </c>
      <c r="R3628" s="28">
        <f t="shared" si="337"/>
        <v>41867.458993055552</v>
      </c>
      <c r="S3628" t="str">
        <f t="shared" si="341"/>
        <v>theater</v>
      </c>
      <c r="T3628" t="str">
        <f t="shared" si="338"/>
        <v>plays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 s="3">
        <v>2000</v>
      </c>
      <c r="E3629" s="3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9"/>
        <v>1</v>
      </c>
      <c r="P3629" s="3">
        <f t="shared" si="336"/>
        <v>68.965517241379317</v>
      </c>
      <c r="Q3629" s="28">
        <f t="shared" si="340"/>
        <v>42460.533414351848</v>
      </c>
      <c r="R3629" s="28">
        <f t="shared" si="337"/>
        <v>42510.957638888889</v>
      </c>
      <c r="S3629" t="str">
        <f t="shared" si="341"/>
        <v>theater</v>
      </c>
      <c r="T3629" t="str">
        <f t="shared" si="338"/>
        <v>plays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 s="3">
        <v>100000</v>
      </c>
      <c r="E3630" s="3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9"/>
        <v>0</v>
      </c>
      <c r="P3630" s="3">
        <f t="shared" si="336"/>
        <v>0</v>
      </c>
      <c r="Q3630" s="28">
        <f t="shared" si="340"/>
        <v>42291.6249537037</v>
      </c>
      <c r="R3630" s="28">
        <f t="shared" si="337"/>
        <v>42351.666620370372</v>
      </c>
      <c r="S3630" t="str">
        <f t="shared" si="341"/>
        <v>theater</v>
      </c>
      <c r="T3630" t="str">
        <f t="shared" si="338"/>
        <v>musical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 s="3">
        <v>1000000</v>
      </c>
      <c r="E3631" s="3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9"/>
        <v>1.9999999999999999E-6</v>
      </c>
      <c r="P3631" s="3">
        <f t="shared" si="336"/>
        <v>1</v>
      </c>
      <c r="Q3631" s="28">
        <f t="shared" si="340"/>
        <v>42436.886157407404</v>
      </c>
      <c r="R3631" s="28">
        <f t="shared" si="337"/>
        <v>42495.499999999993</v>
      </c>
      <c r="S3631" t="str">
        <f t="shared" si="341"/>
        <v>theater</v>
      </c>
      <c r="T3631" t="str">
        <f t="shared" si="338"/>
        <v>musical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 s="3">
        <v>3000</v>
      </c>
      <c r="E3632" s="3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9"/>
        <v>3.3333333333333332E-4</v>
      </c>
      <c r="P3632" s="3">
        <f t="shared" si="336"/>
        <v>1</v>
      </c>
      <c r="Q3632" s="28">
        <f t="shared" si="340"/>
        <v>41942.638773148145</v>
      </c>
      <c r="R3632" s="28">
        <f t="shared" si="337"/>
        <v>41972.680439814816</v>
      </c>
      <c r="S3632" t="str">
        <f t="shared" si="341"/>
        <v>theater</v>
      </c>
      <c r="T3632" t="str">
        <f t="shared" si="338"/>
        <v>musical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 s="3">
        <v>17100</v>
      </c>
      <c r="E3633" s="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9"/>
        <v>0.51023391812865493</v>
      </c>
      <c r="P3633" s="3">
        <f t="shared" si="336"/>
        <v>147.88135593220338</v>
      </c>
      <c r="Q3633" s="28">
        <f t="shared" si="340"/>
        <v>41880.54510416666</v>
      </c>
      <c r="R3633" s="28">
        <f t="shared" si="337"/>
        <v>41904.957638888889</v>
      </c>
      <c r="S3633" t="str">
        <f t="shared" si="341"/>
        <v>theater</v>
      </c>
      <c r="T3633" t="str">
        <f t="shared" si="338"/>
        <v>musical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 s="3">
        <v>500</v>
      </c>
      <c r="E3634" s="3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9"/>
        <v>0.2</v>
      </c>
      <c r="P3634" s="3">
        <f t="shared" si="336"/>
        <v>100</v>
      </c>
      <c r="Q3634" s="28">
        <f t="shared" si="340"/>
        <v>41946.728576388887</v>
      </c>
      <c r="R3634" s="28">
        <f t="shared" si="337"/>
        <v>41966.728576388887</v>
      </c>
      <c r="S3634" t="str">
        <f t="shared" si="341"/>
        <v>theater</v>
      </c>
      <c r="T3634" t="str">
        <f t="shared" si="338"/>
        <v>musical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 s="3">
        <v>5000</v>
      </c>
      <c r="E3635" s="3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9"/>
        <v>0.35239999999999999</v>
      </c>
      <c r="P3635" s="3">
        <f t="shared" si="336"/>
        <v>56.838709677419352</v>
      </c>
      <c r="Q3635" s="28">
        <f t="shared" si="340"/>
        <v>42649.415127314809</v>
      </c>
      <c r="R3635" s="28">
        <f t="shared" si="337"/>
        <v>42692.833333333336</v>
      </c>
      <c r="S3635" t="str">
        <f t="shared" si="341"/>
        <v>theater</v>
      </c>
      <c r="T3635" t="str">
        <f t="shared" si="338"/>
        <v>musical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 s="3">
        <v>75000</v>
      </c>
      <c r="E3636" s="3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9"/>
        <v>4.2466666666666666E-2</v>
      </c>
      <c r="P3636" s="3">
        <f t="shared" si="336"/>
        <v>176.94444444444446</v>
      </c>
      <c r="Q3636" s="28">
        <f t="shared" si="340"/>
        <v>42700.958032407405</v>
      </c>
      <c r="R3636" s="28">
        <f t="shared" si="337"/>
        <v>42748.957638888889</v>
      </c>
      <c r="S3636" t="str">
        <f t="shared" si="341"/>
        <v>theater</v>
      </c>
      <c r="T3636" t="str">
        <f t="shared" si="338"/>
        <v>musical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 s="3">
        <v>3500</v>
      </c>
      <c r="E3637" s="3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9"/>
        <v>0.36457142857142855</v>
      </c>
      <c r="P3637" s="3">
        <f t="shared" si="336"/>
        <v>127.6</v>
      </c>
      <c r="Q3637" s="28">
        <f t="shared" si="340"/>
        <v>42450.674490740734</v>
      </c>
      <c r="R3637" s="28">
        <f t="shared" si="337"/>
        <v>42480.674490740734</v>
      </c>
      <c r="S3637" t="str">
        <f t="shared" si="341"/>
        <v>theater</v>
      </c>
      <c r="T3637" t="str">
        <f t="shared" si="338"/>
        <v>musical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 s="3">
        <v>150000</v>
      </c>
      <c r="E3638" s="3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9"/>
        <v>0</v>
      </c>
      <c r="P3638" s="3">
        <f t="shared" si="336"/>
        <v>0</v>
      </c>
      <c r="Q3638" s="28">
        <f t="shared" si="340"/>
        <v>42226.486446759263</v>
      </c>
      <c r="R3638" s="28">
        <f t="shared" si="337"/>
        <v>42261.486446759256</v>
      </c>
      <c r="S3638" t="str">
        <f t="shared" si="341"/>
        <v>theater</v>
      </c>
      <c r="T3638" t="str">
        <f t="shared" si="338"/>
        <v>musical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 s="3">
        <v>3000</v>
      </c>
      <c r="E3639" s="3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9"/>
        <v>0.30866666666666664</v>
      </c>
      <c r="P3639" s="3">
        <f t="shared" si="336"/>
        <v>66.142857142857139</v>
      </c>
      <c r="Q3639" s="28">
        <f t="shared" si="340"/>
        <v>41975.492303240739</v>
      </c>
      <c r="R3639" s="28">
        <f t="shared" si="337"/>
        <v>42005.492303240739</v>
      </c>
      <c r="S3639" t="str">
        <f t="shared" si="341"/>
        <v>theater</v>
      </c>
      <c r="T3639" t="str">
        <f t="shared" si="338"/>
        <v>musical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 s="3">
        <v>3300</v>
      </c>
      <c r="E3640" s="3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9"/>
        <v>6.545454545454546E-2</v>
      </c>
      <c r="P3640" s="3">
        <f t="shared" si="336"/>
        <v>108</v>
      </c>
      <c r="Q3640" s="28">
        <f t="shared" si="340"/>
        <v>42053.464490740742</v>
      </c>
      <c r="R3640" s="28">
        <f t="shared" si="337"/>
        <v>42113.42282407407</v>
      </c>
      <c r="S3640" t="str">
        <f t="shared" si="341"/>
        <v>theater</v>
      </c>
      <c r="T3640" t="str">
        <f t="shared" si="338"/>
        <v>musical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 s="3">
        <v>25000</v>
      </c>
      <c r="E3641" s="3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9"/>
        <v>4.0000000000000003E-5</v>
      </c>
      <c r="P3641" s="3">
        <f t="shared" si="336"/>
        <v>1</v>
      </c>
      <c r="Q3641" s="28">
        <f t="shared" si="340"/>
        <v>42590.468819444439</v>
      </c>
      <c r="R3641" s="28">
        <f t="shared" si="337"/>
        <v>42650.424305555549</v>
      </c>
      <c r="S3641" t="str">
        <f t="shared" si="341"/>
        <v>theater</v>
      </c>
      <c r="T3641" t="str">
        <f t="shared" si="338"/>
        <v>musical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 s="3">
        <v>1000</v>
      </c>
      <c r="E3642" s="3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9"/>
        <v>5.5E-2</v>
      </c>
      <c r="P3642" s="3">
        <f t="shared" si="336"/>
        <v>18.333333333333332</v>
      </c>
      <c r="Q3642" s="28">
        <f t="shared" si="340"/>
        <v>42104.573263888888</v>
      </c>
      <c r="R3642" s="28">
        <f t="shared" si="337"/>
        <v>42134.573263888888</v>
      </c>
      <c r="S3642" t="str">
        <f t="shared" si="341"/>
        <v>theater</v>
      </c>
      <c r="T3642" t="str">
        <f t="shared" si="338"/>
        <v>musical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 s="3">
        <v>3000</v>
      </c>
      <c r="E3643" s="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9"/>
        <v>0</v>
      </c>
      <c r="P3643" s="3">
        <f t="shared" si="336"/>
        <v>0</v>
      </c>
      <c r="Q3643" s="28">
        <f t="shared" si="340"/>
        <v>41899.418738425928</v>
      </c>
      <c r="R3643" s="28">
        <f t="shared" si="337"/>
        <v>41917</v>
      </c>
      <c r="S3643" t="str">
        <f t="shared" si="341"/>
        <v>theater</v>
      </c>
      <c r="T3643" t="str">
        <f t="shared" si="338"/>
        <v>musical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 s="3">
        <v>700</v>
      </c>
      <c r="E3644" s="3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9"/>
        <v>2.1428571428571429E-2</v>
      </c>
      <c r="P3644" s="3">
        <f t="shared" si="336"/>
        <v>7.5</v>
      </c>
      <c r="Q3644" s="28">
        <f t="shared" si="340"/>
        <v>42297.607951388891</v>
      </c>
      <c r="R3644" s="28">
        <f t="shared" si="337"/>
        <v>42338.499999999993</v>
      </c>
      <c r="S3644" t="str">
        <f t="shared" si="341"/>
        <v>theater</v>
      </c>
      <c r="T3644" t="str">
        <f t="shared" si="338"/>
        <v>musical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 s="3">
        <v>25000</v>
      </c>
      <c r="E3645" s="3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9"/>
        <v>0</v>
      </c>
      <c r="P3645" s="3">
        <f t="shared" si="336"/>
        <v>0</v>
      </c>
      <c r="Q3645" s="28">
        <f t="shared" si="340"/>
        <v>42284.935636574075</v>
      </c>
      <c r="R3645" s="28">
        <f t="shared" si="337"/>
        <v>42324.977303240739</v>
      </c>
      <c r="S3645" t="str">
        <f t="shared" si="341"/>
        <v>theater</v>
      </c>
      <c r="T3645" t="str">
        <f t="shared" si="338"/>
        <v>musical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 s="3">
        <v>5000</v>
      </c>
      <c r="E3646" s="3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9"/>
        <v>0.16420000000000001</v>
      </c>
      <c r="P3646" s="3">
        <f t="shared" si="336"/>
        <v>68.416666666666671</v>
      </c>
      <c r="Q3646" s="28">
        <f t="shared" si="340"/>
        <v>42409.033414351848</v>
      </c>
      <c r="R3646" s="28">
        <f t="shared" si="337"/>
        <v>42436.999305555553</v>
      </c>
      <c r="S3646" t="str">
        <f t="shared" si="341"/>
        <v>theater</v>
      </c>
      <c r="T3646" t="str">
        <f t="shared" si="338"/>
        <v>musical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 s="3">
        <v>1000</v>
      </c>
      <c r="E3647" s="3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9"/>
        <v>1E-3</v>
      </c>
      <c r="P3647" s="3">
        <f t="shared" si="336"/>
        <v>1</v>
      </c>
      <c r="Q3647" s="28">
        <f t="shared" si="340"/>
        <v>42665.762013888881</v>
      </c>
      <c r="R3647" s="28">
        <f t="shared" si="337"/>
        <v>42695.803680555553</v>
      </c>
      <c r="S3647" t="str">
        <f t="shared" si="341"/>
        <v>theater</v>
      </c>
      <c r="T3647" t="str">
        <f t="shared" si="338"/>
        <v>musical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 s="3">
        <v>10000</v>
      </c>
      <c r="E3648" s="3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9"/>
        <v>4.8099999999999997E-2</v>
      </c>
      <c r="P3648" s="3">
        <f t="shared" si="336"/>
        <v>60.125</v>
      </c>
      <c r="Q3648" s="28">
        <f t="shared" si="340"/>
        <v>42140.21298611111</v>
      </c>
      <c r="R3648" s="28">
        <f t="shared" si="337"/>
        <v>42171.770833333336</v>
      </c>
      <c r="S3648" t="str">
        <f t="shared" si="341"/>
        <v>theater</v>
      </c>
      <c r="T3648" t="str">
        <f t="shared" si="338"/>
        <v>musical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 s="3">
        <v>500</v>
      </c>
      <c r="E3649" s="3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9"/>
        <v>0.06</v>
      </c>
      <c r="P3649" s="3">
        <f t="shared" si="336"/>
        <v>15</v>
      </c>
      <c r="Q3649" s="28">
        <f t="shared" si="340"/>
        <v>42598.540821759256</v>
      </c>
      <c r="R3649" s="28">
        <f t="shared" si="337"/>
        <v>42643.540821759256</v>
      </c>
      <c r="S3649" t="str">
        <f t="shared" si="341"/>
        <v>theater</v>
      </c>
      <c r="T3649" t="str">
        <f t="shared" si="338"/>
        <v>musical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 s="3">
        <v>40000</v>
      </c>
      <c r="E3650" s="3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9"/>
        <v>1.003825</v>
      </c>
      <c r="P3650" s="3">
        <f t="shared" si="336"/>
        <v>550.04109589041093</v>
      </c>
      <c r="Q3650" s="28">
        <f t="shared" si="340"/>
        <v>41887.083854166667</v>
      </c>
      <c r="R3650" s="28">
        <f t="shared" si="337"/>
        <v>41917.083854166667</v>
      </c>
      <c r="S3650" t="str">
        <f t="shared" si="341"/>
        <v>theater</v>
      </c>
      <c r="T3650" t="str">
        <f t="shared" si="338"/>
        <v>plays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 s="3">
        <v>750</v>
      </c>
      <c r="E3651" s="3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339"/>
        <v>1.04</v>
      </c>
      <c r="P3651" s="3">
        <f t="shared" ref="P3651:P3714" si="342">IFERROR(E3651/L3651,0)</f>
        <v>97.5</v>
      </c>
      <c r="Q3651" s="28">
        <f t="shared" si="340"/>
        <v>41780.504560185182</v>
      </c>
      <c r="R3651" s="28">
        <f t="shared" ref="R3651:R3714" si="343">(I3651/86400)+25569+(-5/24)</f>
        <v>41806.504560185182</v>
      </c>
      <c r="S3651" t="str">
        <f t="shared" si="341"/>
        <v>theater</v>
      </c>
      <c r="T3651" t="str">
        <f t="shared" ref="T3651:T3714" si="344">RIGHT(N3651,LEN(N3651)-FIND("/",N3651))</f>
        <v>plays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 s="3">
        <v>500</v>
      </c>
      <c r="E3652" s="3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ref="O3652:O3715" si="345">E3652/D3652</f>
        <v>1</v>
      </c>
      <c r="P3652" s="3">
        <f t="shared" si="342"/>
        <v>29.411764705882351</v>
      </c>
      <c r="Q3652" s="28">
        <f t="shared" ref="Q3652:Q3715" si="346">(((J3652/60)/60)/24)+DATE(1970,1,1)+(-5/24)</f>
        <v>42381.270648148151</v>
      </c>
      <c r="R3652" s="28">
        <f t="shared" si="343"/>
        <v>42402.270648148151</v>
      </c>
      <c r="S3652" t="str">
        <f t="shared" ref="S3652:S3715" si="347">LEFT(N:N,FIND("/",N3652)-1)</f>
        <v>theater</v>
      </c>
      <c r="T3652" t="str">
        <f t="shared" si="344"/>
        <v>plays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 s="3">
        <v>500</v>
      </c>
      <c r="E3653" s="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5"/>
        <v>1.04</v>
      </c>
      <c r="P3653" s="3">
        <f t="shared" si="342"/>
        <v>57.777777777777779</v>
      </c>
      <c r="Q3653" s="28">
        <f t="shared" si="346"/>
        <v>41828.437986111108</v>
      </c>
      <c r="R3653" s="28">
        <f t="shared" si="343"/>
        <v>41861.457638888889</v>
      </c>
      <c r="S3653" t="str">
        <f t="shared" si="347"/>
        <v>theater</v>
      </c>
      <c r="T3653" t="str">
        <f t="shared" si="344"/>
        <v>plays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 s="3">
        <v>300</v>
      </c>
      <c r="E3654" s="3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5"/>
        <v>2.5066666666666668</v>
      </c>
      <c r="P3654" s="3">
        <f t="shared" si="342"/>
        <v>44.235294117647058</v>
      </c>
      <c r="Q3654" s="28">
        <f t="shared" si="346"/>
        <v>42596.436365740738</v>
      </c>
      <c r="R3654" s="28">
        <f t="shared" si="343"/>
        <v>42606.957638888889</v>
      </c>
      <c r="S3654" t="str">
        <f t="shared" si="347"/>
        <v>theater</v>
      </c>
      <c r="T3654" t="str">
        <f t="shared" si="344"/>
        <v>plays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 s="3">
        <v>2000</v>
      </c>
      <c r="E3655" s="3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5"/>
        <v>1.0049999999999999</v>
      </c>
      <c r="P3655" s="3">
        <f t="shared" si="342"/>
        <v>60.909090909090907</v>
      </c>
      <c r="Q3655" s="28">
        <f t="shared" si="346"/>
        <v>42191.155173611107</v>
      </c>
      <c r="R3655" s="28">
        <f t="shared" si="343"/>
        <v>42221.155173611107</v>
      </c>
      <c r="S3655" t="str">
        <f t="shared" si="347"/>
        <v>theater</v>
      </c>
      <c r="T3655" t="str">
        <f t="shared" si="344"/>
        <v>plays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 s="3">
        <v>1500</v>
      </c>
      <c r="E3656" s="3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5"/>
        <v>1.744</v>
      </c>
      <c r="P3656" s="3">
        <f t="shared" si="342"/>
        <v>68.84210526315789</v>
      </c>
      <c r="Q3656" s="28">
        <f t="shared" si="346"/>
        <v>42440.20817129629</v>
      </c>
      <c r="R3656" s="28">
        <f t="shared" si="343"/>
        <v>42463.499999999993</v>
      </c>
      <c r="S3656" t="str">
        <f t="shared" si="347"/>
        <v>theater</v>
      </c>
      <c r="T3656" t="str">
        <f t="shared" si="344"/>
        <v>plays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 s="3">
        <v>5000</v>
      </c>
      <c r="E3657" s="3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5"/>
        <v>1.1626000000000001</v>
      </c>
      <c r="P3657" s="3">
        <f t="shared" si="342"/>
        <v>73.582278481012665</v>
      </c>
      <c r="Q3657" s="28">
        <f t="shared" si="346"/>
        <v>42173.594884259255</v>
      </c>
      <c r="R3657" s="28">
        <f t="shared" si="343"/>
        <v>42203.082638888889</v>
      </c>
      <c r="S3657" t="str">
        <f t="shared" si="347"/>
        <v>theater</v>
      </c>
      <c r="T3657" t="str">
        <f t="shared" si="344"/>
        <v>plays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 s="3">
        <v>5000</v>
      </c>
      <c r="E3658" s="3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5"/>
        <v>1.0582</v>
      </c>
      <c r="P3658" s="3">
        <f t="shared" si="342"/>
        <v>115.02173913043478</v>
      </c>
      <c r="Q3658" s="28">
        <f t="shared" si="346"/>
        <v>42737.70180555556</v>
      </c>
      <c r="R3658" s="28">
        <f t="shared" si="343"/>
        <v>42767.749305555553</v>
      </c>
      <c r="S3658" t="str">
        <f t="shared" si="347"/>
        <v>theater</v>
      </c>
      <c r="T3658" t="str">
        <f t="shared" si="344"/>
        <v>plays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 s="3">
        <v>2000</v>
      </c>
      <c r="E3659" s="3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5"/>
        <v>1.1074999999999999</v>
      </c>
      <c r="P3659" s="3">
        <f t="shared" si="342"/>
        <v>110.75</v>
      </c>
      <c r="Q3659" s="28">
        <f t="shared" si="346"/>
        <v>42499.421516203707</v>
      </c>
      <c r="R3659" s="28">
        <f t="shared" si="343"/>
        <v>42522.695833333331</v>
      </c>
      <c r="S3659" t="str">
        <f t="shared" si="347"/>
        <v>theater</v>
      </c>
      <c r="T3659" t="str">
        <f t="shared" si="344"/>
        <v>plays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 s="3">
        <v>1500</v>
      </c>
      <c r="E3660" s="3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5"/>
        <v>1.0066666666666666</v>
      </c>
      <c r="P3660" s="3">
        <f t="shared" si="342"/>
        <v>75.5</v>
      </c>
      <c r="Q3660" s="28">
        <f t="shared" si="346"/>
        <v>41775.650231481479</v>
      </c>
      <c r="R3660" s="28">
        <f t="shared" si="343"/>
        <v>41821.957638888889</v>
      </c>
      <c r="S3660" t="str">
        <f t="shared" si="347"/>
        <v>theater</v>
      </c>
      <c r="T3660" t="str">
        <f t="shared" si="344"/>
        <v>plays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 s="3">
        <v>3000</v>
      </c>
      <c r="E3661" s="3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5"/>
        <v>1.0203333333333333</v>
      </c>
      <c r="P3661" s="3">
        <f t="shared" si="342"/>
        <v>235.46153846153845</v>
      </c>
      <c r="Q3661" s="28">
        <f t="shared" si="346"/>
        <v>42055.068865740737</v>
      </c>
      <c r="R3661" s="28">
        <f t="shared" si="343"/>
        <v>42082.402083333327</v>
      </c>
      <c r="S3661" t="str">
        <f t="shared" si="347"/>
        <v>theater</v>
      </c>
      <c r="T3661" t="str">
        <f t="shared" si="344"/>
        <v>plays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 s="3">
        <v>250</v>
      </c>
      <c r="E3662" s="3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5"/>
        <v>1</v>
      </c>
      <c r="P3662" s="3">
        <f t="shared" si="342"/>
        <v>11.363636363636363</v>
      </c>
      <c r="Q3662" s="28">
        <f t="shared" si="346"/>
        <v>41971.672743055555</v>
      </c>
      <c r="R3662" s="28">
        <f t="shared" si="343"/>
        <v>41996.672743055555</v>
      </c>
      <c r="S3662" t="str">
        <f t="shared" si="347"/>
        <v>theater</v>
      </c>
      <c r="T3662" t="str">
        <f t="shared" si="344"/>
        <v>plays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 s="3">
        <v>3000</v>
      </c>
      <c r="E3663" s="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5"/>
        <v>1.1100000000000001</v>
      </c>
      <c r="P3663" s="3">
        <f t="shared" si="342"/>
        <v>92.5</v>
      </c>
      <c r="Q3663" s="28">
        <f t="shared" si="346"/>
        <v>42447.688333333332</v>
      </c>
      <c r="R3663" s="28">
        <f t="shared" si="343"/>
        <v>42469.958333333336</v>
      </c>
      <c r="S3663" t="str">
        <f t="shared" si="347"/>
        <v>theater</v>
      </c>
      <c r="T3663" t="str">
        <f t="shared" si="344"/>
        <v>plays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 s="3">
        <v>8000</v>
      </c>
      <c r="E3664" s="3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5"/>
        <v>1.0142500000000001</v>
      </c>
      <c r="P3664" s="3">
        <f t="shared" si="342"/>
        <v>202.85</v>
      </c>
      <c r="Q3664" s="28">
        <f t="shared" si="346"/>
        <v>42064.011736111112</v>
      </c>
      <c r="R3664" s="28">
        <f t="shared" si="343"/>
        <v>42093.97006944444</v>
      </c>
      <c r="S3664" t="str">
        <f t="shared" si="347"/>
        <v>theater</v>
      </c>
      <c r="T3664" t="str">
        <f t="shared" si="344"/>
        <v>plays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 s="3">
        <v>225</v>
      </c>
      <c r="E3665" s="3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5"/>
        <v>1.04</v>
      </c>
      <c r="P3665" s="3">
        <f t="shared" si="342"/>
        <v>26</v>
      </c>
      <c r="Q3665" s="28">
        <f t="shared" si="346"/>
        <v>42665.243402777771</v>
      </c>
      <c r="R3665" s="28">
        <f t="shared" si="343"/>
        <v>42725.285069444442</v>
      </c>
      <c r="S3665" t="str">
        <f t="shared" si="347"/>
        <v>theater</v>
      </c>
      <c r="T3665" t="str">
        <f t="shared" si="344"/>
        <v>plays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 s="3">
        <v>800</v>
      </c>
      <c r="E3666" s="3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5"/>
        <v>1.09375</v>
      </c>
      <c r="P3666" s="3">
        <f t="shared" si="342"/>
        <v>46.05263157894737</v>
      </c>
      <c r="Q3666" s="28">
        <f t="shared" si="346"/>
        <v>42523.04038194444</v>
      </c>
      <c r="R3666" s="28">
        <f t="shared" si="343"/>
        <v>42537.04038194444</v>
      </c>
      <c r="S3666" t="str">
        <f t="shared" si="347"/>
        <v>theater</v>
      </c>
      <c r="T3666" t="str">
        <f t="shared" si="344"/>
        <v>plays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 s="3">
        <v>620</v>
      </c>
      <c r="E3667" s="3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5"/>
        <v>1.1516129032258065</v>
      </c>
      <c r="P3667" s="3">
        <f t="shared" si="342"/>
        <v>51</v>
      </c>
      <c r="Q3667" s="28">
        <f t="shared" si="346"/>
        <v>42294.59979166666</v>
      </c>
      <c r="R3667" s="28">
        <f t="shared" si="343"/>
        <v>42305.620833333327</v>
      </c>
      <c r="S3667" t="str">
        <f t="shared" si="347"/>
        <v>theater</v>
      </c>
      <c r="T3667" t="str">
        <f t="shared" si="344"/>
        <v>plays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 s="3">
        <v>1200</v>
      </c>
      <c r="E3668" s="3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5"/>
        <v>1</v>
      </c>
      <c r="P3668" s="3">
        <f t="shared" si="342"/>
        <v>31.578947368421051</v>
      </c>
      <c r="Q3668" s="28">
        <f t="shared" si="346"/>
        <v>41822.696550925924</v>
      </c>
      <c r="R3668" s="28">
        <f t="shared" si="343"/>
        <v>41844.083333333328</v>
      </c>
      <c r="S3668" t="str">
        <f t="shared" si="347"/>
        <v>theater</v>
      </c>
      <c r="T3668" t="str">
        <f t="shared" si="344"/>
        <v>plays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 s="3">
        <v>3000</v>
      </c>
      <c r="E3669" s="3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5"/>
        <v>1.0317033333333334</v>
      </c>
      <c r="P3669" s="3">
        <f t="shared" si="342"/>
        <v>53.363965517241382</v>
      </c>
      <c r="Q3669" s="28">
        <f t="shared" si="346"/>
        <v>42173.761793981481</v>
      </c>
      <c r="R3669" s="28">
        <f t="shared" si="343"/>
        <v>42203.761793981474</v>
      </c>
      <c r="S3669" t="str">
        <f t="shared" si="347"/>
        <v>theater</v>
      </c>
      <c r="T3669" t="str">
        <f t="shared" si="344"/>
        <v>plays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 s="3">
        <v>1000</v>
      </c>
      <c r="E3670" s="3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5"/>
        <v>1.0349999999999999</v>
      </c>
      <c r="P3670" s="3">
        <f t="shared" si="342"/>
        <v>36.964285714285715</v>
      </c>
      <c r="Q3670" s="28">
        <f t="shared" si="346"/>
        <v>42185.347824074073</v>
      </c>
      <c r="R3670" s="28">
        <f t="shared" si="343"/>
        <v>42208.564583333333</v>
      </c>
      <c r="S3670" t="str">
        <f t="shared" si="347"/>
        <v>theater</v>
      </c>
      <c r="T3670" t="str">
        <f t="shared" si="344"/>
        <v>plays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 s="3">
        <v>1000</v>
      </c>
      <c r="E3671" s="3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5"/>
        <v>1.3819999999999999</v>
      </c>
      <c r="P3671" s="3">
        <f t="shared" si="342"/>
        <v>81.294117647058826</v>
      </c>
      <c r="Q3671" s="28">
        <f t="shared" si="346"/>
        <v>42136.466863425921</v>
      </c>
      <c r="R3671" s="28">
        <f t="shared" si="343"/>
        <v>42166.466863425921</v>
      </c>
      <c r="S3671" t="str">
        <f t="shared" si="347"/>
        <v>theater</v>
      </c>
      <c r="T3671" t="str">
        <f t="shared" si="344"/>
        <v>plays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 s="3">
        <v>220</v>
      </c>
      <c r="E3672" s="3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5"/>
        <v>1.0954545454545455</v>
      </c>
      <c r="P3672" s="3">
        <f t="shared" si="342"/>
        <v>20.083333333333332</v>
      </c>
      <c r="Q3672" s="28">
        <f t="shared" si="346"/>
        <v>42142.305682870363</v>
      </c>
      <c r="R3672" s="28">
        <f t="shared" si="343"/>
        <v>42155.749999999993</v>
      </c>
      <c r="S3672" t="str">
        <f t="shared" si="347"/>
        <v>theater</v>
      </c>
      <c r="T3672" t="str">
        <f t="shared" si="344"/>
        <v>plays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 s="3">
        <v>3500</v>
      </c>
      <c r="E3673" s="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5"/>
        <v>1.0085714285714287</v>
      </c>
      <c r="P3673" s="3">
        <f t="shared" si="342"/>
        <v>88.25</v>
      </c>
      <c r="Q3673" s="28">
        <f t="shared" si="346"/>
        <v>41820.419756944444</v>
      </c>
      <c r="R3673" s="28">
        <f t="shared" si="343"/>
        <v>41840.957638888889</v>
      </c>
      <c r="S3673" t="str">
        <f t="shared" si="347"/>
        <v>theater</v>
      </c>
      <c r="T3673" t="str">
        <f t="shared" si="344"/>
        <v>plays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 s="3">
        <v>3000</v>
      </c>
      <c r="E3674" s="3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5"/>
        <v>1.0153333333333334</v>
      </c>
      <c r="P3674" s="3">
        <f t="shared" si="342"/>
        <v>53.438596491228068</v>
      </c>
      <c r="Q3674" s="28">
        <f t="shared" si="346"/>
        <v>41878.738240740735</v>
      </c>
      <c r="R3674" s="28">
        <f t="shared" si="343"/>
        <v>41908.738240740735</v>
      </c>
      <c r="S3674" t="str">
        <f t="shared" si="347"/>
        <v>theater</v>
      </c>
      <c r="T3674" t="str">
        <f t="shared" si="344"/>
        <v>plays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 s="3">
        <v>4000</v>
      </c>
      <c r="E3675" s="3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5"/>
        <v>1.13625</v>
      </c>
      <c r="P3675" s="3">
        <f t="shared" si="342"/>
        <v>39.868421052631582</v>
      </c>
      <c r="Q3675" s="28">
        <f t="shared" si="346"/>
        <v>41914.086770833332</v>
      </c>
      <c r="R3675" s="28">
        <f t="shared" si="343"/>
        <v>41948.327777777777</v>
      </c>
      <c r="S3675" t="str">
        <f t="shared" si="347"/>
        <v>theater</v>
      </c>
      <c r="T3675" t="str">
        <f t="shared" si="344"/>
        <v>plays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 s="3">
        <v>4500</v>
      </c>
      <c r="E3676" s="3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5"/>
        <v>1</v>
      </c>
      <c r="P3676" s="3">
        <f t="shared" si="342"/>
        <v>145.16129032258064</v>
      </c>
      <c r="Q3676" s="28">
        <f t="shared" si="346"/>
        <v>42556.664687499993</v>
      </c>
      <c r="R3676" s="28">
        <f t="shared" si="343"/>
        <v>42616.664687499993</v>
      </c>
      <c r="S3676" t="str">
        <f t="shared" si="347"/>
        <v>theater</v>
      </c>
      <c r="T3676" t="str">
        <f t="shared" si="344"/>
        <v>plays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 s="3">
        <v>50</v>
      </c>
      <c r="E3677" s="3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5"/>
        <v>1.4</v>
      </c>
      <c r="P3677" s="3">
        <f t="shared" si="342"/>
        <v>23.333333333333332</v>
      </c>
      <c r="Q3677" s="28">
        <f t="shared" si="346"/>
        <v>42493.388680555552</v>
      </c>
      <c r="R3677" s="28">
        <f t="shared" si="343"/>
        <v>42505.749999999993</v>
      </c>
      <c r="S3677" t="str">
        <f t="shared" si="347"/>
        <v>theater</v>
      </c>
      <c r="T3677" t="str">
        <f t="shared" si="344"/>
        <v>plays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 s="3">
        <v>800</v>
      </c>
      <c r="E3678" s="3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5"/>
        <v>1.2875000000000001</v>
      </c>
      <c r="P3678" s="3">
        <f t="shared" si="342"/>
        <v>64.375</v>
      </c>
      <c r="Q3678" s="28">
        <f t="shared" si="346"/>
        <v>41876.607453703698</v>
      </c>
      <c r="R3678" s="28">
        <f t="shared" si="343"/>
        <v>41894.607453703698</v>
      </c>
      <c r="S3678" t="str">
        <f t="shared" si="347"/>
        <v>theater</v>
      </c>
      <c r="T3678" t="str">
        <f t="shared" si="344"/>
        <v>plays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 s="3">
        <v>12000</v>
      </c>
      <c r="E3679" s="3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5"/>
        <v>1.0290416666666666</v>
      </c>
      <c r="P3679" s="3">
        <f t="shared" si="342"/>
        <v>62.052763819095475</v>
      </c>
      <c r="Q3679" s="28">
        <f t="shared" si="346"/>
        <v>41802.365949074068</v>
      </c>
      <c r="R3679" s="28">
        <f t="shared" si="343"/>
        <v>41822.957638888889</v>
      </c>
      <c r="S3679" t="str">
        <f t="shared" si="347"/>
        <v>theater</v>
      </c>
      <c r="T3679" t="str">
        <f t="shared" si="344"/>
        <v>plays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 s="3">
        <v>2000</v>
      </c>
      <c r="E3680" s="3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5"/>
        <v>1.0249999999999999</v>
      </c>
      <c r="P3680" s="3">
        <f t="shared" si="342"/>
        <v>66.129032258064512</v>
      </c>
      <c r="Q3680" s="28">
        <f t="shared" si="346"/>
        <v>42120.322893518511</v>
      </c>
      <c r="R3680" s="28">
        <f t="shared" si="343"/>
        <v>42155.322893518511</v>
      </c>
      <c r="S3680" t="str">
        <f t="shared" si="347"/>
        <v>theater</v>
      </c>
      <c r="T3680" t="str">
        <f t="shared" si="344"/>
        <v>plays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 s="3">
        <v>2000</v>
      </c>
      <c r="E3681" s="3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5"/>
        <v>1.101</v>
      </c>
      <c r="P3681" s="3">
        <f t="shared" si="342"/>
        <v>73.400000000000006</v>
      </c>
      <c r="Q3681" s="28">
        <f t="shared" si="346"/>
        <v>41786.553020833329</v>
      </c>
      <c r="R3681" s="28">
        <f t="shared" si="343"/>
        <v>41820.999305555553</v>
      </c>
      <c r="S3681" t="str">
        <f t="shared" si="347"/>
        <v>theater</v>
      </c>
      <c r="T3681" t="str">
        <f t="shared" si="344"/>
        <v>plays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 s="3">
        <v>3000</v>
      </c>
      <c r="E3682" s="3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5"/>
        <v>1.1276666666666666</v>
      </c>
      <c r="P3682" s="3">
        <f t="shared" si="342"/>
        <v>99.5</v>
      </c>
      <c r="Q3682" s="28">
        <f t="shared" si="346"/>
        <v>42627.245763888881</v>
      </c>
      <c r="R3682" s="28">
        <f t="shared" si="343"/>
        <v>42648.245763888888</v>
      </c>
      <c r="S3682" t="str">
        <f t="shared" si="347"/>
        <v>theater</v>
      </c>
      <c r="T3682" t="str">
        <f t="shared" si="344"/>
        <v>plays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 s="3">
        <v>1000</v>
      </c>
      <c r="E3683" s="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5"/>
        <v>1.119</v>
      </c>
      <c r="P3683" s="3">
        <f t="shared" si="342"/>
        <v>62.166666666666664</v>
      </c>
      <c r="Q3683" s="28">
        <f t="shared" si="346"/>
        <v>42374.443171296291</v>
      </c>
      <c r="R3683" s="28">
        <f t="shared" si="343"/>
        <v>42384.443171296291</v>
      </c>
      <c r="S3683" t="str">
        <f t="shared" si="347"/>
        <v>theater</v>
      </c>
      <c r="T3683" t="str">
        <f t="shared" si="344"/>
        <v>plays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 s="3">
        <v>3000</v>
      </c>
      <c r="E3684" s="3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5"/>
        <v>1.3919999999999999</v>
      </c>
      <c r="P3684" s="3">
        <f t="shared" si="342"/>
        <v>62.328358208955223</v>
      </c>
      <c r="Q3684" s="28">
        <f t="shared" si="346"/>
        <v>41772.477060185185</v>
      </c>
      <c r="R3684" s="28">
        <f t="shared" si="343"/>
        <v>41806.082638888889</v>
      </c>
      <c r="S3684" t="str">
        <f t="shared" si="347"/>
        <v>theater</v>
      </c>
      <c r="T3684" t="str">
        <f t="shared" si="344"/>
        <v>plays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 s="3">
        <v>3500</v>
      </c>
      <c r="E3685" s="3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5"/>
        <v>1.1085714285714285</v>
      </c>
      <c r="P3685" s="3">
        <f t="shared" si="342"/>
        <v>58.787878787878789</v>
      </c>
      <c r="Q3685" s="28">
        <f t="shared" si="346"/>
        <v>42632.908518518518</v>
      </c>
      <c r="R3685" s="28">
        <f t="shared" si="343"/>
        <v>42662.908518518518</v>
      </c>
      <c r="S3685" t="str">
        <f t="shared" si="347"/>
        <v>theater</v>
      </c>
      <c r="T3685" t="str">
        <f t="shared" si="344"/>
        <v>plays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 s="3">
        <v>750</v>
      </c>
      <c r="E3686" s="3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5"/>
        <v>1.3906666666666667</v>
      </c>
      <c r="P3686" s="3">
        <f t="shared" si="342"/>
        <v>45.347826086956523</v>
      </c>
      <c r="Q3686" s="28">
        <f t="shared" si="346"/>
        <v>42218.97206018518</v>
      </c>
      <c r="R3686" s="28">
        <f t="shared" si="343"/>
        <v>42248.97206018518</v>
      </c>
      <c r="S3686" t="str">
        <f t="shared" si="347"/>
        <v>theater</v>
      </c>
      <c r="T3686" t="str">
        <f t="shared" si="344"/>
        <v>plays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 s="3">
        <v>5000</v>
      </c>
      <c r="E3687" s="3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5"/>
        <v>1.0569999999999999</v>
      </c>
      <c r="P3687" s="3">
        <f t="shared" si="342"/>
        <v>41.944444444444443</v>
      </c>
      <c r="Q3687" s="28">
        <f t="shared" si="346"/>
        <v>41753.384942129625</v>
      </c>
      <c r="R3687" s="28">
        <f t="shared" si="343"/>
        <v>41778.666666666664</v>
      </c>
      <c r="S3687" t="str">
        <f t="shared" si="347"/>
        <v>theater</v>
      </c>
      <c r="T3687" t="str">
        <f t="shared" si="344"/>
        <v>plays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 s="3">
        <v>350</v>
      </c>
      <c r="E3688" s="3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5"/>
        <v>1.0142857142857142</v>
      </c>
      <c r="P3688" s="3">
        <f t="shared" si="342"/>
        <v>59.166666666666664</v>
      </c>
      <c r="Q3688" s="28">
        <f t="shared" si="346"/>
        <v>42230.454398148147</v>
      </c>
      <c r="R3688" s="28">
        <f t="shared" si="343"/>
        <v>42244.957638888889</v>
      </c>
      <c r="S3688" t="str">
        <f t="shared" si="347"/>
        <v>theater</v>
      </c>
      <c r="T3688" t="str">
        <f t="shared" si="344"/>
        <v>plays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 s="3">
        <v>5000</v>
      </c>
      <c r="E3689" s="3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5"/>
        <v>1.0024500000000001</v>
      </c>
      <c r="P3689" s="3">
        <f t="shared" si="342"/>
        <v>200.49</v>
      </c>
      <c r="Q3689" s="28">
        <f t="shared" si="346"/>
        <v>41787.009895833333</v>
      </c>
      <c r="R3689" s="28">
        <f t="shared" si="343"/>
        <v>41817.009895833333</v>
      </c>
      <c r="S3689" t="str">
        <f t="shared" si="347"/>
        <v>theater</v>
      </c>
      <c r="T3689" t="str">
        <f t="shared" si="344"/>
        <v>plays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 s="3">
        <v>3000</v>
      </c>
      <c r="E3690" s="3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5"/>
        <v>1.0916666666666666</v>
      </c>
      <c r="P3690" s="3">
        <f t="shared" si="342"/>
        <v>83.974358974358978</v>
      </c>
      <c r="Q3690" s="28">
        <f t="shared" si="346"/>
        <v>41829.578749999993</v>
      </c>
      <c r="R3690" s="28">
        <f t="shared" si="343"/>
        <v>41859.578749999993</v>
      </c>
      <c r="S3690" t="str">
        <f t="shared" si="347"/>
        <v>theater</v>
      </c>
      <c r="T3690" t="str">
        <f t="shared" si="344"/>
        <v>plays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 s="3">
        <v>3000</v>
      </c>
      <c r="E3691" s="3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5"/>
        <v>1.1833333333333333</v>
      </c>
      <c r="P3691" s="3">
        <f t="shared" si="342"/>
        <v>57.258064516129032</v>
      </c>
      <c r="Q3691" s="28">
        <f t="shared" si="346"/>
        <v>42147.61850694444</v>
      </c>
      <c r="R3691" s="28">
        <f t="shared" si="343"/>
        <v>42176.725694444445</v>
      </c>
      <c r="S3691" t="str">
        <f t="shared" si="347"/>
        <v>theater</v>
      </c>
      <c r="T3691" t="str">
        <f t="shared" si="344"/>
        <v>plays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 s="3">
        <v>1500</v>
      </c>
      <c r="E3692" s="3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5"/>
        <v>1.2</v>
      </c>
      <c r="P3692" s="3">
        <f t="shared" si="342"/>
        <v>58.064516129032256</v>
      </c>
      <c r="Q3692" s="28">
        <f t="shared" si="346"/>
        <v>41940.389849537038</v>
      </c>
      <c r="R3692" s="28">
        <f t="shared" si="343"/>
        <v>41970.431516203702</v>
      </c>
      <c r="S3692" t="str">
        <f t="shared" si="347"/>
        <v>theater</v>
      </c>
      <c r="T3692" t="str">
        <f t="shared" si="344"/>
        <v>plays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 s="3">
        <v>40000</v>
      </c>
      <c r="E3693" s="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5"/>
        <v>1.2796000000000001</v>
      </c>
      <c r="P3693" s="3">
        <f t="shared" si="342"/>
        <v>186.80291970802921</v>
      </c>
      <c r="Q3693" s="28">
        <f t="shared" si="346"/>
        <v>42020.492233796293</v>
      </c>
      <c r="R3693" s="28">
        <f t="shared" si="343"/>
        <v>42064.999305555553</v>
      </c>
      <c r="S3693" t="str">
        <f t="shared" si="347"/>
        <v>theater</v>
      </c>
      <c r="T3693" t="str">
        <f t="shared" si="344"/>
        <v>plays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 s="3">
        <v>1000</v>
      </c>
      <c r="E3694" s="3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5"/>
        <v>1.26</v>
      </c>
      <c r="P3694" s="3">
        <f t="shared" si="342"/>
        <v>74.117647058823536</v>
      </c>
      <c r="Q3694" s="28">
        <f t="shared" si="346"/>
        <v>41891.756701388884</v>
      </c>
      <c r="R3694" s="28">
        <f t="shared" si="343"/>
        <v>41900.791666666664</v>
      </c>
      <c r="S3694" t="str">
        <f t="shared" si="347"/>
        <v>theater</v>
      </c>
      <c r="T3694" t="str">
        <f t="shared" si="344"/>
        <v>plays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 s="3">
        <v>333</v>
      </c>
      <c r="E3695" s="3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5"/>
        <v>1.2912912912912913</v>
      </c>
      <c r="P3695" s="3">
        <f t="shared" si="342"/>
        <v>30.714285714285715</v>
      </c>
      <c r="Q3695" s="28">
        <f t="shared" si="346"/>
        <v>42308.98297453703</v>
      </c>
      <c r="R3695" s="28">
        <f t="shared" si="343"/>
        <v>42338.729166666664</v>
      </c>
      <c r="S3695" t="str">
        <f t="shared" si="347"/>
        <v>theater</v>
      </c>
      <c r="T3695" t="str">
        <f t="shared" si="344"/>
        <v>plays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 s="3">
        <v>3500</v>
      </c>
      <c r="E3696" s="3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5"/>
        <v>1.0742857142857143</v>
      </c>
      <c r="P3696" s="3">
        <f t="shared" si="342"/>
        <v>62.666666666666664</v>
      </c>
      <c r="Q3696" s="28">
        <f t="shared" si="346"/>
        <v>42489.925543981481</v>
      </c>
      <c r="R3696" s="28">
        <f t="shared" si="343"/>
        <v>42526.874999999993</v>
      </c>
      <c r="S3696" t="str">
        <f t="shared" si="347"/>
        <v>theater</v>
      </c>
      <c r="T3696" t="str">
        <f t="shared" si="344"/>
        <v>plays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 s="3">
        <v>4000</v>
      </c>
      <c r="E3697" s="3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5"/>
        <v>1.00125</v>
      </c>
      <c r="P3697" s="3">
        <f t="shared" si="342"/>
        <v>121.36363636363636</v>
      </c>
      <c r="Q3697" s="28">
        <f t="shared" si="346"/>
        <v>41995.662152777775</v>
      </c>
      <c r="R3697" s="28">
        <f t="shared" si="343"/>
        <v>42015.662152777775</v>
      </c>
      <c r="S3697" t="str">
        <f t="shared" si="347"/>
        <v>theater</v>
      </c>
      <c r="T3697" t="str">
        <f t="shared" si="344"/>
        <v>plays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 s="3">
        <v>2000</v>
      </c>
      <c r="E3698" s="3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5"/>
        <v>1.55</v>
      </c>
      <c r="P3698" s="3">
        <f t="shared" si="342"/>
        <v>39.743589743589745</v>
      </c>
      <c r="Q3698" s="28">
        <f t="shared" si="346"/>
        <v>41988.408749999995</v>
      </c>
      <c r="R3698" s="28">
        <f t="shared" si="343"/>
        <v>42048.408749999995</v>
      </c>
      <c r="S3698" t="str">
        <f t="shared" si="347"/>
        <v>theater</v>
      </c>
      <c r="T3698" t="str">
        <f t="shared" si="344"/>
        <v>plays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 s="3">
        <v>2000</v>
      </c>
      <c r="E3699" s="3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5"/>
        <v>1.08</v>
      </c>
      <c r="P3699" s="3">
        <f t="shared" si="342"/>
        <v>72</v>
      </c>
      <c r="Q3699" s="28">
        <f t="shared" si="346"/>
        <v>42479.2575</v>
      </c>
      <c r="R3699" s="28">
        <f t="shared" si="343"/>
        <v>42500.2575</v>
      </c>
      <c r="S3699" t="str">
        <f t="shared" si="347"/>
        <v>theater</v>
      </c>
      <c r="T3699" t="str">
        <f t="shared" si="344"/>
        <v>plays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 s="3">
        <v>5000</v>
      </c>
      <c r="E3700" s="3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5"/>
        <v>1.1052</v>
      </c>
      <c r="P3700" s="3">
        <f t="shared" si="342"/>
        <v>40.632352941176471</v>
      </c>
      <c r="Q3700" s="28">
        <f t="shared" si="346"/>
        <v>42401.598229166666</v>
      </c>
      <c r="R3700" s="28">
        <f t="shared" si="343"/>
        <v>42431.598229166666</v>
      </c>
      <c r="S3700" t="str">
        <f t="shared" si="347"/>
        <v>theater</v>
      </c>
      <c r="T3700" t="str">
        <f t="shared" si="344"/>
        <v>plays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 s="3">
        <v>2500</v>
      </c>
      <c r="E3701" s="3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5"/>
        <v>1.008</v>
      </c>
      <c r="P3701" s="3">
        <f t="shared" si="342"/>
        <v>63</v>
      </c>
      <c r="Q3701" s="28">
        <f t="shared" si="346"/>
        <v>41897.393703703703</v>
      </c>
      <c r="R3701" s="28">
        <f t="shared" si="343"/>
        <v>41927.393703703703</v>
      </c>
      <c r="S3701" t="str">
        <f t="shared" si="347"/>
        <v>theater</v>
      </c>
      <c r="T3701" t="str">
        <f t="shared" si="344"/>
        <v>plays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 s="3">
        <v>500</v>
      </c>
      <c r="E3702" s="3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5"/>
        <v>1.212</v>
      </c>
      <c r="P3702" s="3">
        <f t="shared" si="342"/>
        <v>33.666666666666664</v>
      </c>
      <c r="Q3702" s="28">
        <f t="shared" si="346"/>
        <v>41882.37731481481</v>
      </c>
      <c r="R3702" s="28">
        <f t="shared" si="343"/>
        <v>41912.458333333328</v>
      </c>
      <c r="S3702" t="str">
        <f t="shared" si="347"/>
        <v>theater</v>
      </c>
      <c r="T3702" t="str">
        <f t="shared" si="344"/>
        <v>plays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 s="3">
        <v>1500</v>
      </c>
      <c r="E3703" s="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5"/>
        <v>1.0033333333333334</v>
      </c>
      <c r="P3703" s="3">
        <f t="shared" si="342"/>
        <v>38.589743589743591</v>
      </c>
      <c r="Q3703" s="28">
        <f t="shared" si="346"/>
        <v>42129.333252314813</v>
      </c>
      <c r="R3703" s="28">
        <f t="shared" si="343"/>
        <v>42159.333252314813</v>
      </c>
      <c r="S3703" t="str">
        <f t="shared" si="347"/>
        <v>theater</v>
      </c>
      <c r="T3703" t="str">
        <f t="shared" si="344"/>
        <v>plays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 s="3">
        <v>3000</v>
      </c>
      <c r="E3704" s="3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5"/>
        <v>1.0916666666666666</v>
      </c>
      <c r="P3704" s="3">
        <f t="shared" si="342"/>
        <v>155.95238095238096</v>
      </c>
      <c r="Q3704" s="28">
        <f t="shared" si="346"/>
        <v>42524.329675925925</v>
      </c>
      <c r="R3704" s="28">
        <f t="shared" si="343"/>
        <v>42561.749305555553</v>
      </c>
      <c r="S3704" t="str">
        <f t="shared" si="347"/>
        <v>theater</v>
      </c>
      <c r="T3704" t="str">
        <f t="shared" si="344"/>
        <v>plays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 s="3">
        <v>1050</v>
      </c>
      <c r="E3705" s="3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5"/>
        <v>1.2342857142857142</v>
      </c>
      <c r="P3705" s="3">
        <f t="shared" si="342"/>
        <v>43.2</v>
      </c>
      <c r="Q3705" s="28">
        <f t="shared" si="346"/>
        <v>42556.296157407407</v>
      </c>
      <c r="R3705" s="28">
        <f t="shared" si="343"/>
        <v>42595.082638888889</v>
      </c>
      <c r="S3705" t="str">
        <f t="shared" si="347"/>
        <v>theater</v>
      </c>
      <c r="T3705" t="str">
        <f t="shared" si="344"/>
        <v>plays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 s="3">
        <v>300</v>
      </c>
      <c r="E3706" s="3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5"/>
        <v>1.3633666666666666</v>
      </c>
      <c r="P3706" s="3">
        <f t="shared" si="342"/>
        <v>15.148518518518518</v>
      </c>
      <c r="Q3706" s="28">
        <f t="shared" si="346"/>
        <v>42461.481412037036</v>
      </c>
      <c r="R3706" s="28">
        <f t="shared" si="343"/>
        <v>42521.481412037036</v>
      </c>
      <c r="S3706" t="str">
        <f t="shared" si="347"/>
        <v>theater</v>
      </c>
      <c r="T3706" t="str">
        <f t="shared" si="344"/>
        <v>plays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 s="3">
        <v>2827</v>
      </c>
      <c r="E3707" s="3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5"/>
        <v>1.0346657233816767</v>
      </c>
      <c r="P3707" s="3">
        <f t="shared" si="342"/>
        <v>83.571428571428569</v>
      </c>
      <c r="Q3707" s="28">
        <f t="shared" si="346"/>
        <v>41792.334652777776</v>
      </c>
      <c r="R3707" s="28">
        <f t="shared" si="343"/>
        <v>41813.541666666664</v>
      </c>
      <c r="S3707" t="str">
        <f t="shared" si="347"/>
        <v>theater</v>
      </c>
      <c r="T3707" t="str">
        <f t="shared" si="344"/>
        <v>plays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 s="3">
        <v>1500</v>
      </c>
      <c r="E3708" s="3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5"/>
        <v>1.2133333333333334</v>
      </c>
      <c r="P3708" s="3">
        <f t="shared" si="342"/>
        <v>140</v>
      </c>
      <c r="Q3708" s="28">
        <f t="shared" si="346"/>
        <v>41879.705428240741</v>
      </c>
      <c r="R3708" s="28">
        <f t="shared" si="343"/>
        <v>41894.705428240741</v>
      </c>
      <c r="S3708" t="str">
        <f t="shared" si="347"/>
        <v>theater</v>
      </c>
      <c r="T3708" t="str">
        <f t="shared" si="344"/>
        <v>plays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 s="3">
        <v>1000</v>
      </c>
      <c r="E3709" s="3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5"/>
        <v>1.86</v>
      </c>
      <c r="P3709" s="3">
        <f t="shared" si="342"/>
        <v>80.869565217391298</v>
      </c>
      <c r="Q3709" s="28">
        <f t="shared" si="346"/>
        <v>42551.840023148143</v>
      </c>
      <c r="R3709" s="28">
        <f t="shared" si="343"/>
        <v>42573.018055555549</v>
      </c>
      <c r="S3709" t="str">
        <f t="shared" si="347"/>
        <v>theater</v>
      </c>
      <c r="T3709" t="str">
        <f t="shared" si="344"/>
        <v>plays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 s="3">
        <v>700</v>
      </c>
      <c r="E3710" s="3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5"/>
        <v>3</v>
      </c>
      <c r="P3710" s="3">
        <f t="shared" si="342"/>
        <v>53.846153846153847</v>
      </c>
      <c r="Q3710" s="28">
        <f t="shared" si="346"/>
        <v>41809.933865740735</v>
      </c>
      <c r="R3710" s="28">
        <f t="shared" si="343"/>
        <v>41823.933865740742</v>
      </c>
      <c r="S3710" t="str">
        <f t="shared" si="347"/>
        <v>theater</v>
      </c>
      <c r="T3710" t="str">
        <f t="shared" si="344"/>
        <v>plays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 s="3">
        <v>1000</v>
      </c>
      <c r="E3711" s="3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5"/>
        <v>1.0825</v>
      </c>
      <c r="P3711" s="3">
        <f t="shared" si="342"/>
        <v>30.928571428571427</v>
      </c>
      <c r="Q3711" s="28">
        <f t="shared" si="346"/>
        <v>41785.499374999999</v>
      </c>
      <c r="R3711" s="28">
        <f t="shared" si="343"/>
        <v>41815.499374999999</v>
      </c>
      <c r="S3711" t="str">
        <f t="shared" si="347"/>
        <v>theater</v>
      </c>
      <c r="T3711" t="str">
        <f t="shared" si="344"/>
        <v>plays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 s="3">
        <v>1300</v>
      </c>
      <c r="E3712" s="3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5"/>
        <v>1.4115384615384616</v>
      </c>
      <c r="P3712" s="3">
        <f t="shared" si="342"/>
        <v>67.962962962962962</v>
      </c>
      <c r="Q3712" s="28">
        <f t="shared" si="346"/>
        <v>42072.367916666662</v>
      </c>
      <c r="R3712" s="28">
        <f t="shared" si="343"/>
        <v>42097.367916666662</v>
      </c>
      <c r="S3712" t="str">
        <f t="shared" si="347"/>
        <v>theater</v>
      </c>
      <c r="T3712" t="str">
        <f t="shared" si="344"/>
        <v>plays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 s="3">
        <v>500</v>
      </c>
      <c r="E3713" s="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5"/>
        <v>1.1399999999999999</v>
      </c>
      <c r="P3713" s="3">
        <f t="shared" si="342"/>
        <v>27.142857142857142</v>
      </c>
      <c r="Q3713" s="28">
        <f t="shared" si="346"/>
        <v>41779.5158912037</v>
      </c>
      <c r="R3713" s="28">
        <f t="shared" si="343"/>
        <v>41805.458333333328</v>
      </c>
      <c r="S3713" t="str">
        <f t="shared" si="347"/>
        <v>theater</v>
      </c>
      <c r="T3713" t="str">
        <f t="shared" si="344"/>
        <v>plays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 s="3">
        <v>7500</v>
      </c>
      <c r="E3714" s="3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5"/>
        <v>1.5373333333333334</v>
      </c>
      <c r="P3714" s="3">
        <f t="shared" si="342"/>
        <v>110.86538461538461</v>
      </c>
      <c r="Q3714" s="28">
        <f t="shared" si="346"/>
        <v>42133.963738425926</v>
      </c>
      <c r="R3714" s="28">
        <f t="shared" si="343"/>
        <v>42155.082638888889</v>
      </c>
      <c r="S3714" t="str">
        <f t="shared" si="347"/>
        <v>theater</v>
      </c>
      <c r="T3714" t="str">
        <f t="shared" si="344"/>
        <v>plays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 s="3">
        <v>2000</v>
      </c>
      <c r="E3715" s="3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345"/>
        <v>1.0149999999999999</v>
      </c>
      <c r="P3715" s="3">
        <f t="shared" ref="P3715:P3778" si="348">IFERROR(E3715/L3715,0)</f>
        <v>106.84210526315789</v>
      </c>
      <c r="Q3715" s="28">
        <f t="shared" si="346"/>
        <v>42505.529699074068</v>
      </c>
      <c r="R3715" s="28">
        <f t="shared" ref="R3715:R3778" si="349">(I3715/86400)+25569+(-5/24)</f>
        <v>42525.529699074068</v>
      </c>
      <c r="S3715" t="str">
        <f t="shared" si="347"/>
        <v>theater</v>
      </c>
      <c r="T3715" t="str">
        <f t="shared" ref="T3715:T3778" si="350">RIGHT(N3715,LEN(N3715)-FIND("/",N3715))</f>
        <v>plays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 s="3">
        <v>10000</v>
      </c>
      <c r="E3716" s="3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ref="O3716:O3779" si="351">E3716/D3716</f>
        <v>1.0235000000000001</v>
      </c>
      <c r="P3716" s="3">
        <f t="shared" si="348"/>
        <v>105.51546391752578</v>
      </c>
      <c r="Q3716" s="28">
        <f t="shared" ref="Q3716:Q3779" si="352">(((J3716/60)/60)/24)+DATE(1970,1,1)+(-5/24)</f>
        <v>42118.347997685189</v>
      </c>
      <c r="R3716" s="28">
        <f t="shared" si="349"/>
        <v>42149.957638888889</v>
      </c>
      <c r="S3716" t="str">
        <f t="shared" ref="S3716:S3779" si="353">LEFT(N:N,FIND("/",N3716)-1)</f>
        <v>theater</v>
      </c>
      <c r="T3716" t="str">
        <f t="shared" si="350"/>
        <v>plays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 s="3">
        <v>3500</v>
      </c>
      <c r="E3717" s="3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51"/>
        <v>1.0257142857142858</v>
      </c>
      <c r="P3717" s="3">
        <f t="shared" si="348"/>
        <v>132.96296296296296</v>
      </c>
      <c r="Q3717" s="28">
        <f t="shared" si="352"/>
        <v>42036.787256944437</v>
      </c>
      <c r="R3717" s="28">
        <f t="shared" si="349"/>
        <v>42094.327777777777</v>
      </c>
      <c r="S3717" t="str">
        <f t="shared" si="353"/>
        <v>theater</v>
      </c>
      <c r="T3717" t="str">
        <f t="shared" si="350"/>
        <v>plays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 s="3">
        <v>800</v>
      </c>
      <c r="E3718" s="3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51"/>
        <v>1.5575000000000001</v>
      </c>
      <c r="P3718" s="3">
        <f t="shared" si="348"/>
        <v>51.916666666666664</v>
      </c>
      <c r="Q3718" s="28">
        <f t="shared" si="352"/>
        <v>42360.679502314808</v>
      </c>
      <c r="R3718" s="28">
        <f t="shared" si="349"/>
        <v>42390.679502314808</v>
      </c>
      <c r="S3718" t="str">
        <f t="shared" si="353"/>
        <v>theater</v>
      </c>
      <c r="T3718" t="str">
        <f t="shared" si="350"/>
        <v>plays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 s="3">
        <v>4000</v>
      </c>
      <c r="E3719" s="3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51"/>
        <v>1.0075000000000001</v>
      </c>
      <c r="P3719" s="3">
        <f t="shared" si="348"/>
        <v>310</v>
      </c>
      <c r="Q3719" s="28">
        <f t="shared" si="352"/>
        <v>42102.657974537033</v>
      </c>
      <c r="R3719" s="28">
        <f t="shared" si="349"/>
        <v>42133.657974537033</v>
      </c>
      <c r="S3719" t="str">
        <f t="shared" si="353"/>
        <v>theater</v>
      </c>
      <c r="T3719" t="str">
        <f t="shared" si="350"/>
        <v>plays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 s="3">
        <v>500</v>
      </c>
      <c r="E3720" s="3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51"/>
        <v>2.3940000000000001</v>
      </c>
      <c r="P3720" s="3">
        <f t="shared" si="348"/>
        <v>26.021739130434781</v>
      </c>
      <c r="Q3720" s="28">
        <f t="shared" si="352"/>
        <v>42032.507812499993</v>
      </c>
      <c r="R3720" s="28">
        <f t="shared" si="349"/>
        <v>42062.507812499993</v>
      </c>
      <c r="S3720" t="str">
        <f t="shared" si="353"/>
        <v>theater</v>
      </c>
      <c r="T3720" t="str">
        <f t="shared" si="350"/>
        <v>plays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 s="3">
        <v>200</v>
      </c>
      <c r="E3721" s="3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51"/>
        <v>2.1</v>
      </c>
      <c r="P3721" s="3">
        <f t="shared" si="348"/>
        <v>105</v>
      </c>
      <c r="Q3721" s="28">
        <f t="shared" si="352"/>
        <v>42147.521597222221</v>
      </c>
      <c r="R3721" s="28">
        <f t="shared" si="349"/>
        <v>42177.521597222221</v>
      </c>
      <c r="S3721" t="str">
        <f t="shared" si="353"/>
        <v>theater</v>
      </c>
      <c r="T3721" t="str">
        <f t="shared" si="350"/>
        <v>plays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 s="3">
        <v>3300</v>
      </c>
      <c r="E3722" s="3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51"/>
        <v>1.0451515151515152</v>
      </c>
      <c r="P3722" s="3">
        <f t="shared" si="348"/>
        <v>86.224999999999994</v>
      </c>
      <c r="Q3722" s="28">
        <f t="shared" si="352"/>
        <v>42165.784791666665</v>
      </c>
      <c r="R3722" s="28">
        <f t="shared" si="349"/>
        <v>42187.784791666665</v>
      </c>
      <c r="S3722" t="str">
        <f t="shared" si="353"/>
        <v>theater</v>
      </c>
      <c r="T3722" t="str">
        <f t="shared" si="350"/>
        <v>plays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 s="3">
        <v>5000</v>
      </c>
      <c r="E3723" s="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51"/>
        <v>1.008</v>
      </c>
      <c r="P3723" s="3">
        <f t="shared" si="348"/>
        <v>114.54545454545455</v>
      </c>
      <c r="Q3723" s="28">
        <f t="shared" si="352"/>
        <v>41927.727824074071</v>
      </c>
      <c r="R3723" s="28">
        <f t="shared" si="349"/>
        <v>41948.769490740735</v>
      </c>
      <c r="S3723" t="str">
        <f t="shared" si="353"/>
        <v>theater</v>
      </c>
      <c r="T3723" t="str">
        <f t="shared" si="350"/>
        <v>plays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 s="3">
        <v>1500</v>
      </c>
      <c r="E3724" s="3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51"/>
        <v>1.1120000000000001</v>
      </c>
      <c r="P3724" s="3">
        <f t="shared" si="348"/>
        <v>47.657142857142858</v>
      </c>
      <c r="Q3724" s="28">
        <f t="shared" si="352"/>
        <v>42381.463506944441</v>
      </c>
      <c r="R3724" s="28">
        <f t="shared" si="349"/>
        <v>42411.749305555553</v>
      </c>
      <c r="S3724" t="str">
        <f t="shared" si="353"/>
        <v>theater</v>
      </c>
      <c r="T3724" t="str">
        <f t="shared" si="350"/>
        <v>plays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 s="3">
        <v>4500</v>
      </c>
      <c r="E3725" s="3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51"/>
        <v>1.0204444444444445</v>
      </c>
      <c r="P3725" s="3">
        <f t="shared" si="348"/>
        <v>72.888888888888886</v>
      </c>
      <c r="Q3725" s="28">
        <f t="shared" si="352"/>
        <v>41943.544699074075</v>
      </c>
      <c r="R3725" s="28">
        <f t="shared" si="349"/>
        <v>41973.586365740739</v>
      </c>
      <c r="S3725" t="str">
        <f t="shared" si="353"/>
        <v>theater</v>
      </c>
      <c r="T3725" t="str">
        <f t="shared" si="350"/>
        <v>plays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 s="3">
        <v>4300</v>
      </c>
      <c r="E3726" s="3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51"/>
        <v>1.0254767441860466</v>
      </c>
      <c r="P3726" s="3">
        <f t="shared" si="348"/>
        <v>49.545505617977533</v>
      </c>
      <c r="Q3726" s="28">
        <f t="shared" si="352"/>
        <v>42465.283101851855</v>
      </c>
      <c r="R3726" s="28">
        <f t="shared" si="349"/>
        <v>42494.749999999993</v>
      </c>
      <c r="S3726" t="str">
        <f t="shared" si="353"/>
        <v>theater</v>
      </c>
      <c r="T3726" t="str">
        <f t="shared" si="350"/>
        <v>plays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 s="3">
        <v>300</v>
      </c>
      <c r="E3727" s="3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51"/>
        <v>1.27</v>
      </c>
      <c r="P3727" s="3">
        <f t="shared" si="348"/>
        <v>25.4</v>
      </c>
      <c r="Q3727" s="28">
        <f t="shared" si="352"/>
        <v>42401.736886574072</v>
      </c>
      <c r="R3727" s="28">
        <f t="shared" si="349"/>
        <v>42418.687499999993</v>
      </c>
      <c r="S3727" t="str">
        <f t="shared" si="353"/>
        <v>theater</v>
      </c>
      <c r="T3727" t="str">
        <f t="shared" si="350"/>
        <v>plays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 s="3">
        <v>850</v>
      </c>
      <c r="E3728" s="3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51"/>
        <v>3.3870588235294119</v>
      </c>
      <c r="P3728" s="3">
        <f t="shared" si="348"/>
        <v>62.586956521739133</v>
      </c>
      <c r="Q3728" s="28">
        <f t="shared" si="352"/>
        <v>42461.932534722226</v>
      </c>
      <c r="R3728" s="28">
        <f t="shared" si="349"/>
        <v>42489.666666666664</v>
      </c>
      <c r="S3728" t="str">
        <f t="shared" si="353"/>
        <v>theater</v>
      </c>
      <c r="T3728" t="str">
        <f t="shared" si="350"/>
        <v>plays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 s="3">
        <v>2000</v>
      </c>
      <c r="E3729" s="3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51"/>
        <v>1.0075000000000001</v>
      </c>
      <c r="P3729" s="3">
        <f t="shared" si="348"/>
        <v>61.060606060606062</v>
      </c>
      <c r="Q3729" s="28">
        <f t="shared" si="352"/>
        <v>42632.139976851853</v>
      </c>
      <c r="R3729" s="28">
        <f t="shared" si="349"/>
        <v>42662.996527777774</v>
      </c>
      <c r="S3729" t="str">
        <f t="shared" si="353"/>
        <v>theater</v>
      </c>
      <c r="T3729" t="str">
        <f t="shared" si="350"/>
        <v>plays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 s="3">
        <v>20000</v>
      </c>
      <c r="E3730" s="3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51"/>
        <v>9.3100000000000002E-2</v>
      </c>
      <c r="P3730" s="3">
        <f t="shared" si="348"/>
        <v>60.064516129032256</v>
      </c>
      <c r="Q3730" s="28">
        <f t="shared" si="352"/>
        <v>42204.962685185186</v>
      </c>
      <c r="R3730" s="28">
        <f t="shared" si="349"/>
        <v>42234.962685185186</v>
      </c>
      <c r="S3730" t="str">
        <f t="shared" si="353"/>
        <v>theater</v>
      </c>
      <c r="T3730" t="str">
        <f t="shared" si="350"/>
        <v>plays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 s="3">
        <v>5000</v>
      </c>
      <c r="E3731" s="3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51"/>
        <v>7.2400000000000006E-2</v>
      </c>
      <c r="P3731" s="3">
        <f t="shared" si="348"/>
        <v>72.400000000000006</v>
      </c>
      <c r="Q3731" s="28">
        <f t="shared" si="352"/>
        <v>42040.996666666666</v>
      </c>
      <c r="R3731" s="28">
        <f t="shared" si="349"/>
        <v>42085.954999999994</v>
      </c>
      <c r="S3731" t="str">
        <f t="shared" si="353"/>
        <v>theater</v>
      </c>
      <c r="T3731" t="str">
        <f t="shared" si="350"/>
        <v>plays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 s="3">
        <v>1000</v>
      </c>
      <c r="E3732" s="3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51"/>
        <v>0.1</v>
      </c>
      <c r="P3732" s="3">
        <f t="shared" si="348"/>
        <v>100</v>
      </c>
      <c r="Q3732" s="28">
        <f t="shared" si="352"/>
        <v>42203.46943287037</v>
      </c>
      <c r="R3732" s="28">
        <f t="shared" si="349"/>
        <v>42233.46943287037</v>
      </c>
      <c r="S3732" t="str">
        <f t="shared" si="353"/>
        <v>theater</v>
      </c>
      <c r="T3732" t="str">
        <f t="shared" si="350"/>
        <v>plays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 s="3">
        <v>5500</v>
      </c>
      <c r="E3733" s="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51"/>
        <v>0.11272727272727273</v>
      </c>
      <c r="P3733" s="3">
        <f t="shared" si="348"/>
        <v>51.666666666666664</v>
      </c>
      <c r="Q3733" s="28">
        <f t="shared" si="352"/>
        <v>41983.544513888883</v>
      </c>
      <c r="R3733" s="28">
        <f t="shared" si="349"/>
        <v>42013.932638888888</v>
      </c>
      <c r="S3733" t="str">
        <f t="shared" si="353"/>
        <v>theater</v>
      </c>
      <c r="T3733" t="str">
        <f t="shared" si="350"/>
        <v>plays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 s="3">
        <v>850</v>
      </c>
      <c r="E3734" s="3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51"/>
        <v>0.15411764705882353</v>
      </c>
      <c r="P3734" s="3">
        <f t="shared" si="348"/>
        <v>32.75</v>
      </c>
      <c r="Q3734" s="28">
        <f t="shared" si="352"/>
        <v>41968.469131944446</v>
      </c>
      <c r="R3734" s="28">
        <f t="shared" si="349"/>
        <v>42028.291666666664</v>
      </c>
      <c r="S3734" t="str">
        <f t="shared" si="353"/>
        <v>theater</v>
      </c>
      <c r="T3734" t="str">
        <f t="shared" si="350"/>
        <v>plays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 s="3">
        <v>1500</v>
      </c>
      <c r="E3735" s="3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51"/>
        <v>0</v>
      </c>
      <c r="P3735" s="3">
        <f t="shared" si="348"/>
        <v>0</v>
      </c>
      <c r="Q3735" s="28">
        <f t="shared" si="352"/>
        <v>42102.816064814811</v>
      </c>
      <c r="R3735" s="28">
        <f t="shared" si="349"/>
        <v>42112.729166666664</v>
      </c>
      <c r="S3735" t="str">
        <f t="shared" si="353"/>
        <v>theater</v>
      </c>
      <c r="T3735" t="str">
        <f t="shared" si="350"/>
        <v>plays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 s="3">
        <v>1500</v>
      </c>
      <c r="E3736" s="3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51"/>
        <v>0.28466666666666668</v>
      </c>
      <c r="P3736" s="3">
        <f t="shared" si="348"/>
        <v>61</v>
      </c>
      <c r="Q3736" s="28">
        <f t="shared" si="352"/>
        <v>42089.693240740737</v>
      </c>
      <c r="R3736" s="28">
        <f t="shared" si="349"/>
        <v>42149.693240740737</v>
      </c>
      <c r="S3736" t="str">
        <f t="shared" si="353"/>
        <v>theater</v>
      </c>
      <c r="T3736" t="str">
        <f t="shared" si="350"/>
        <v>plays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 s="3">
        <v>150</v>
      </c>
      <c r="E3737" s="3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51"/>
        <v>0.13333333333333333</v>
      </c>
      <c r="P3737" s="3">
        <f t="shared" si="348"/>
        <v>10</v>
      </c>
      <c r="Q3737" s="28">
        <f t="shared" si="352"/>
        <v>42122.484826388885</v>
      </c>
      <c r="R3737" s="28">
        <f t="shared" si="349"/>
        <v>42152.484826388885</v>
      </c>
      <c r="S3737" t="str">
        <f t="shared" si="353"/>
        <v>theater</v>
      </c>
      <c r="T3737" t="str">
        <f t="shared" si="350"/>
        <v>plays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 s="3">
        <v>1500</v>
      </c>
      <c r="E3738" s="3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51"/>
        <v>6.6666666666666671E-3</v>
      </c>
      <c r="P3738" s="3">
        <f t="shared" si="348"/>
        <v>10</v>
      </c>
      <c r="Q3738" s="28">
        <f t="shared" si="352"/>
        <v>42048.503391203696</v>
      </c>
      <c r="R3738" s="28">
        <f t="shared" si="349"/>
        <v>42086.541666666664</v>
      </c>
      <c r="S3738" t="str">
        <f t="shared" si="353"/>
        <v>theater</v>
      </c>
      <c r="T3738" t="str">
        <f t="shared" si="350"/>
        <v>plays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 s="3">
        <v>700</v>
      </c>
      <c r="E3739" s="3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51"/>
        <v>0.21428571428571427</v>
      </c>
      <c r="P3739" s="3">
        <f t="shared" si="348"/>
        <v>37.5</v>
      </c>
      <c r="Q3739" s="28">
        <f t="shared" si="352"/>
        <v>42297.482673611106</v>
      </c>
      <c r="R3739" s="28">
        <f t="shared" si="349"/>
        <v>42320.082638888889</v>
      </c>
      <c r="S3739" t="str">
        <f t="shared" si="353"/>
        <v>theater</v>
      </c>
      <c r="T3739" t="str">
        <f t="shared" si="350"/>
        <v>plays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 s="3">
        <v>1500</v>
      </c>
      <c r="E3740" s="3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51"/>
        <v>0.18</v>
      </c>
      <c r="P3740" s="3">
        <f t="shared" si="348"/>
        <v>45</v>
      </c>
      <c r="Q3740" s="28">
        <f t="shared" si="352"/>
        <v>41813.730381944442</v>
      </c>
      <c r="R3740" s="28">
        <f t="shared" si="349"/>
        <v>41835.708333333328</v>
      </c>
      <c r="S3740" t="str">
        <f t="shared" si="353"/>
        <v>theater</v>
      </c>
      <c r="T3740" t="str">
        <f t="shared" si="350"/>
        <v>plays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 s="3">
        <v>4000</v>
      </c>
      <c r="E3741" s="3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51"/>
        <v>0.20125000000000001</v>
      </c>
      <c r="P3741" s="3">
        <f t="shared" si="348"/>
        <v>100.625</v>
      </c>
      <c r="Q3741" s="28">
        <f t="shared" si="352"/>
        <v>42548.241527777776</v>
      </c>
      <c r="R3741" s="28">
        <f t="shared" si="349"/>
        <v>42568.241527777776</v>
      </c>
      <c r="S3741" t="str">
        <f t="shared" si="353"/>
        <v>theater</v>
      </c>
      <c r="T3741" t="str">
        <f t="shared" si="350"/>
        <v>plays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 s="3">
        <v>2000</v>
      </c>
      <c r="E3742" s="3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51"/>
        <v>0.17899999999999999</v>
      </c>
      <c r="P3742" s="3">
        <f t="shared" si="348"/>
        <v>25.571428571428573</v>
      </c>
      <c r="Q3742" s="28">
        <f t="shared" si="352"/>
        <v>41832.881423611107</v>
      </c>
      <c r="R3742" s="28">
        <f t="shared" si="349"/>
        <v>41862.870810185181</v>
      </c>
      <c r="S3742" t="str">
        <f t="shared" si="353"/>
        <v>theater</v>
      </c>
      <c r="T3742" t="str">
        <f t="shared" si="350"/>
        <v>plays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 s="3">
        <v>20000</v>
      </c>
      <c r="E3743" s="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51"/>
        <v>0</v>
      </c>
      <c r="P3743" s="3">
        <f t="shared" si="348"/>
        <v>0</v>
      </c>
      <c r="Q3743" s="28">
        <f t="shared" si="352"/>
        <v>42325.712384259255</v>
      </c>
      <c r="R3743" s="28">
        <f t="shared" si="349"/>
        <v>42355.712384259255</v>
      </c>
      <c r="S3743" t="str">
        <f t="shared" si="353"/>
        <v>theater</v>
      </c>
      <c r="T3743" t="str">
        <f t="shared" si="350"/>
        <v>plays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 s="3">
        <v>5000</v>
      </c>
      <c r="E3744" s="3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51"/>
        <v>0.02</v>
      </c>
      <c r="P3744" s="3">
        <f t="shared" si="348"/>
        <v>25</v>
      </c>
      <c r="Q3744" s="28">
        <f t="shared" si="352"/>
        <v>41858.006296296291</v>
      </c>
      <c r="R3744" s="28">
        <f t="shared" si="349"/>
        <v>41888.006296296291</v>
      </c>
      <c r="S3744" t="str">
        <f t="shared" si="353"/>
        <v>theater</v>
      </c>
      <c r="T3744" t="str">
        <f t="shared" si="350"/>
        <v>plays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 s="3">
        <v>2200</v>
      </c>
      <c r="E3745" s="3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51"/>
        <v>0</v>
      </c>
      <c r="P3745" s="3">
        <f t="shared" si="348"/>
        <v>0</v>
      </c>
      <c r="Q3745" s="28">
        <f t="shared" si="352"/>
        <v>41793.501898148148</v>
      </c>
      <c r="R3745" s="28">
        <f t="shared" si="349"/>
        <v>41823.501898148148</v>
      </c>
      <c r="S3745" t="str">
        <f t="shared" si="353"/>
        <v>theater</v>
      </c>
      <c r="T3745" t="str">
        <f t="shared" si="350"/>
        <v>plays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 s="3">
        <v>1200</v>
      </c>
      <c r="E3746" s="3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51"/>
        <v>0</v>
      </c>
      <c r="P3746" s="3">
        <f t="shared" si="348"/>
        <v>0</v>
      </c>
      <c r="Q3746" s="28">
        <f t="shared" si="352"/>
        <v>41793.605925925927</v>
      </c>
      <c r="R3746" s="28">
        <f t="shared" si="349"/>
        <v>41824.957638888889</v>
      </c>
      <c r="S3746" t="str">
        <f t="shared" si="353"/>
        <v>theater</v>
      </c>
      <c r="T3746" t="str">
        <f t="shared" si="350"/>
        <v>plays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 s="3">
        <v>100</v>
      </c>
      <c r="E3747" s="3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51"/>
        <v>0.1</v>
      </c>
      <c r="P3747" s="3">
        <f t="shared" si="348"/>
        <v>10</v>
      </c>
      <c r="Q3747" s="28">
        <f t="shared" si="352"/>
        <v>41831.489606481482</v>
      </c>
      <c r="R3747" s="28">
        <f t="shared" si="349"/>
        <v>41861.489606481475</v>
      </c>
      <c r="S3747" t="str">
        <f t="shared" si="353"/>
        <v>theater</v>
      </c>
      <c r="T3747" t="str">
        <f t="shared" si="350"/>
        <v>plays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 s="3">
        <v>8500</v>
      </c>
      <c r="E3748" s="3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51"/>
        <v>2.3764705882352941E-2</v>
      </c>
      <c r="P3748" s="3">
        <f t="shared" si="348"/>
        <v>202</v>
      </c>
      <c r="Q3748" s="28">
        <f t="shared" si="352"/>
        <v>42621.18100694444</v>
      </c>
      <c r="R3748" s="28">
        <f t="shared" si="349"/>
        <v>42651.18100694444</v>
      </c>
      <c r="S3748" t="str">
        <f t="shared" si="353"/>
        <v>theater</v>
      </c>
      <c r="T3748" t="str">
        <f t="shared" si="350"/>
        <v>plays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 s="3">
        <v>2500</v>
      </c>
      <c r="E3749" s="3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51"/>
        <v>0.01</v>
      </c>
      <c r="P3749" s="3">
        <f t="shared" si="348"/>
        <v>25</v>
      </c>
      <c r="Q3749" s="28">
        <f t="shared" si="352"/>
        <v>42164.091388888883</v>
      </c>
      <c r="R3749" s="28">
        <f t="shared" si="349"/>
        <v>42190.749305555553</v>
      </c>
      <c r="S3749" t="str">
        <f t="shared" si="353"/>
        <v>theater</v>
      </c>
      <c r="T3749" t="str">
        <f t="shared" si="350"/>
        <v>plays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 s="3">
        <v>5000</v>
      </c>
      <c r="E3750" s="3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51"/>
        <v>1.0351999999999999</v>
      </c>
      <c r="P3750" s="3">
        <f t="shared" si="348"/>
        <v>99.538461538461533</v>
      </c>
      <c r="Q3750" s="28">
        <f t="shared" si="352"/>
        <v>42395.498101851852</v>
      </c>
      <c r="R3750" s="28">
        <f t="shared" si="349"/>
        <v>42416.040972222218</v>
      </c>
      <c r="S3750" t="str">
        <f t="shared" si="353"/>
        <v>theater</v>
      </c>
      <c r="T3750" t="str">
        <f t="shared" si="350"/>
        <v>musical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 s="3">
        <v>500</v>
      </c>
      <c r="E3751" s="3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51"/>
        <v>1.05</v>
      </c>
      <c r="P3751" s="3">
        <f t="shared" si="348"/>
        <v>75</v>
      </c>
      <c r="Q3751" s="28">
        <f t="shared" si="352"/>
        <v>42457.918842592589</v>
      </c>
      <c r="R3751" s="28">
        <f t="shared" si="349"/>
        <v>42488.957638888889</v>
      </c>
      <c r="S3751" t="str">
        <f t="shared" si="353"/>
        <v>theater</v>
      </c>
      <c r="T3751" t="str">
        <f t="shared" si="350"/>
        <v>musical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 s="3">
        <v>6000</v>
      </c>
      <c r="E3752" s="3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51"/>
        <v>1.0044999999999999</v>
      </c>
      <c r="P3752" s="3">
        <f t="shared" si="348"/>
        <v>215.25</v>
      </c>
      <c r="Q3752" s="28">
        <f t="shared" si="352"/>
        <v>42016.773240740738</v>
      </c>
      <c r="R3752" s="28">
        <f t="shared" si="349"/>
        <v>42045.124305555553</v>
      </c>
      <c r="S3752" t="str">
        <f t="shared" si="353"/>
        <v>theater</v>
      </c>
      <c r="T3752" t="str">
        <f t="shared" si="350"/>
        <v>musical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 s="3">
        <v>1000</v>
      </c>
      <c r="E3753" s="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51"/>
        <v>1.3260000000000001</v>
      </c>
      <c r="P3753" s="3">
        <f t="shared" si="348"/>
        <v>120.54545454545455</v>
      </c>
      <c r="Q3753" s="28">
        <f t="shared" si="352"/>
        <v>42402.827233796292</v>
      </c>
      <c r="R3753" s="28">
        <f t="shared" si="349"/>
        <v>42462.785567129627</v>
      </c>
      <c r="S3753" t="str">
        <f t="shared" si="353"/>
        <v>theater</v>
      </c>
      <c r="T3753" t="str">
        <f t="shared" si="350"/>
        <v>musical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 s="3">
        <v>500</v>
      </c>
      <c r="E3754" s="3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51"/>
        <v>1.1299999999999999</v>
      </c>
      <c r="P3754" s="3">
        <f t="shared" si="348"/>
        <v>37.666666666666664</v>
      </c>
      <c r="Q3754" s="28">
        <f t="shared" si="352"/>
        <v>42619.594155092585</v>
      </c>
      <c r="R3754" s="28">
        <f t="shared" si="349"/>
        <v>42659.666666666664</v>
      </c>
      <c r="S3754" t="str">
        <f t="shared" si="353"/>
        <v>theater</v>
      </c>
      <c r="T3754" t="str">
        <f t="shared" si="350"/>
        <v>musical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 s="3">
        <v>5000</v>
      </c>
      <c r="E3755" s="3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51"/>
        <v>1.0334000000000001</v>
      </c>
      <c r="P3755" s="3">
        <f t="shared" si="348"/>
        <v>172.23333333333332</v>
      </c>
      <c r="Q3755" s="28">
        <f t="shared" si="352"/>
        <v>42128.615740740737</v>
      </c>
      <c r="R3755" s="28">
        <f t="shared" si="349"/>
        <v>42157.791666666664</v>
      </c>
      <c r="S3755" t="str">
        <f t="shared" si="353"/>
        <v>theater</v>
      </c>
      <c r="T3755" t="str">
        <f t="shared" si="350"/>
        <v>musical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 s="3">
        <v>2500</v>
      </c>
      <c r="E3756" s="3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51"/>
        <v>1.2</v>
      </c>
      <c r="P3756" s="3">
        <f t="shared" si="348"/>
        <v>111.11111111111111</v>
      </c>
      <c r="Q3756" s="28">
        <f t="shared" si="352"/>
        <v>41808.67288194444</v>
      </c>
      <c r="R3756" s="28">
        <f t="shared" si="349"/>
        <v>41845.999305555553</v>
      </c>
      <c r="S3756" t="str">
        <f t="shared" si="353"/>
        <v>theater</v>
      </c>
      <c r="T3756" t="str">
        <f t="shared" si="350"/>
        <v>musical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 s="3">
        <v>550</v>
      </c>
      <c r="E3757" s="3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51"/>
        <v>1.2963636363636364</v>
      </c>
      <c r="P3757" s="3">
        <f t="shared" si="348"/>
        <v>25.464285714285715</v>
      </c>
      <c r="Q3757" s="28">
        <f t="shared" si="352"/>
        <v>42445.658645833326</v>
      </c>
      <c r="R3757" s="28">
        <f t="shared" si="349"/>
        <v>42475.658645833326</v>
      </c>
      <c r="S3757" t="str">
        <f t="shared" si="353"/>
        <v>theater</v>
      </c>
      <c r="T3757" t="str">
        <f t="shared" si="350"/>
        <v>musical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 s="3">
        <v>4500</v>
      </c>
      <c r="E3758" s="3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51"/>
        <v>1.0111111111111111</v>
      </c>
      <c r="P3758" s="3">
        <f t="shared" si="348"/>
        <v>267.64705882352939</v>
      </c>
      <c r="Q3758" s="28">
        <f t="shared" si="352"/>
        <v>41771.606458333328</v>
      </c>
      <c r="R3758" s="28">
        <f t="shared" si="349"/>
        <v>41801.606458333328</v>
      </c>
      <c r="S3758" t="str">
        <f t="shared" si="353"/>
        <v>theater</v>
      </c>
      <c r="T3758" t="str">
        <f t="shared" si="350"/>
        <v>musical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 s="3">
        <v>3500</v>
      </c>
      <c r="E3759" s="3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51"/>
        <v>1.0851428571428572</v>
      </c>
      <c r="P3759" s="3">
        <f t="shared" si="348"/>
        <v>75.959999999999994</v>
      </c>
      <c r="Q3759" s="28">
        <f t="shared" si="352"/>
        <v>41954.642534722218</v>
      </c>
      <c r="R3759" s="28">
        <f t="shared" si="349"/>
        <v>41974.642534722218</v>
      </c>
      <c r="S3759" t="str">
        <f t="shared" si="353"/>
        <v>theater</v>
      </c>
      <c r="T3759" t="str">
        <f t="shared" si="350"/>
        <v>musical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 s="3">
        <v>1500</v>
      </c>
      <c r="E3760" s="3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51"/>
        <v>1.0233333333333334</v>
      </c>
      <c r="P3760" s="3">
        <f t="shared" si="348"/>
        <v>59.03846153846154</v>
      </c>
      <c r="Q3760" s="28">
        <f t="shared" si="352"/>
        <v>41747.26317129629</v>
      </c>
      <c r="R3760" s="28">
        <f t="shared" si="349"/>
        <v>41778</v>
      </c>
      <c r="S3760" t="str">
        <f t="shared" si="353"/>
        <v>theater</v>
      </c>
      <c r="T3760" t="str">
        <f t="shared" si="350"/>
        <v>musical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 s="3">
        <v>4000</v>
      </c>
      <c r="E3761" s="3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51"/>
        <v>1.1024425000000002</v>
      </c>
      <c r="P3761" s="3">
        <f t="shared" si="348"/>
        <v>50.111022727272733</v>
      </c>
      <c r="Q3761" s="28">
        <f t="shared" si="352"/>
        <v>42181.899918981479</v>
      </c>
      <c r="R3761" s="28">
        <f t="shared" si="349"/>
        <v>42241.899918981479</v>
      </c>
      <c r="S3761" t="str">
        <f t="shared" si="353"/>
        <v>theater</v>
      </c>
      <c r="T3761" t="str">
        <f t="shared" si="350"/>
        <v>musical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 s="3">
        <v>5000</v>
      </c>
      <c r="E3762" s="3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51"/>
        <v>1.010154</v>
      </c>
      <c r="P3762" s="3">
        <f t="shared" si="348"/>
        <v>55.502967032967035</v>
      </c>
      <c r="Q3762" s="28">
        <f t="shared" si="352"/>
        <v>41739.316967592589</v>
      </c>
      <c r="R3762" s="28">
        <f t="shared" si="349"/>
        <v>41764.316967592589</v>
      </c>
      <c r="S3762" t="str">
        <f t="shared" si="353"/>
        <v>theater</v>
      </c>
      <c r="T3762" t="str">
        <f t="shared" si="350"/>
        <v>musical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 s="3">
        <v>500</v>
      </c>
      <c r="E3763" s="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51"/>
        <v>1</v>
      </c>
      <c r="P3763" s="3">
        <f t="shared" si="348"/>
        <v>166.66666666666666</v>
      </c>
      <c r="Q3763" s="28">
        <f t="shared" si="352"/>
        <v>42173.258530092593</v>
      </c>
      <c r="R3763" s="28">
        <f t="shared" si="349"/>
        <v>42226.749999999993</v>
      </c>
      <c r="S3763" t="str">
        <f t="shared" si="353"/>
        <v>theater</v>
      </c>
      <c r="T3763" t="str">
        <f t="shared" si="350"/>
        <v>musical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 s="3">
        <v>1250</v>
      </c>
      <c r="E3764" s="3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51"/>
        <v>1.0624</v>
      </c>
      <c r="P3764" s="3">
        <f t="shared" si="348"/>
        <v>47.428571428571431</v>
      </c>
      <c r="Q3764" s="28">
        <f t="shared" si="352"/>
        <v>42193.605196759258</v>
      </c>
      <c r="R3764" s="28">
        <f t="shared" si="349"/>
        <v>42218.605196759258</v>
      </c>
      <c r="S3764" t="str">
        <f t="shared" si="353"/>
        <v>theater</v>
      </c>
      <c r="T3764" t="str">
        <f t="shared" si="350"/>
        <v>musical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 s="3">
        <v>5000</v>
      </c>
      <c r="E3765" s="3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51"/>
        <v>1</v>
      </c>
      <c r="P3765" s="3">
        <f t="shared" si="348"/>
        <v>64.935064935064929</v>
      </c>
      <c r="Q3765" s="28">
        <f t="shared" si="352"/>
        <v>42065.541967592588</v>
      </c>
      <c r="R3765" s="28">
        <f t="shared" si="349"/>
        <v>42095.500300925924</v>
      </c>
      <c r="S3765" t="str">
        <f t="shared" si="353"/>
        <v>theater</v>
      </c>
      <c r="T3765" t="str">
        <f t="shared" si="350"/>
        <v>musical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 s="3">
        <v>1500</v>
      </c>
      <c r="E3766" s="3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51"/>
        <v>1</v>
      </c>
      <c r="P3766" s="3">
        <f t="shared" si="348"/>
        <v>55.555555555555557</v>
      </c>
      <c r="Q3766" s="28">
        <f t="shared" si="352"/>
        <v>42499.634629629632</v>
      </c>
      <c r="R3766" s="28">
        <f t="shared" si="349"/>
        <v>42518.816666666666</v>
      </c>
      <c r="S3766" t="str">
        <f t="shared" si="353"/>
        <v>theater</v>
      </c>
      <c r="T3766" t="str">
        <f t="shared" si="350"/>
        <v>musical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 s="3">
        <v>7000</v>
      </c>
      <c r="E3767" s="3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51"/>
        <v>1.1345714285714286</v>
      </c>
      <c r="P3767" s="3">
        <f t="shared" si="348"/>
        <v>74.224299065420567</v>
      </c>
      <c r="Q3767" s="28">
        <f t="shared" si="352"/>
        <v>41820.568078703705</v>
      </c>
      <c r="R3767" s="28">
        <f t="shared" si="349"/>
        <v>41850.568078703705</v>
      </c>
      <c r="S3767" t="str">
        <f t="shared" si="353"/>
        <v>theater</v>
      </c>
      <c r="T3767" t="str">
        <f t="shared" si="350"/>
        <v>musical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 s="3">
        <v>10000</v>
      </c>
      <c r="E3768" s="3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51"/>
        <v>1.0265010000000001</v>
      </c>
      <c r="P3768" s="3">
        <f t="shared" si="348"/>
        <v>106.9271875</v>
      </c>
      <c r="Q3768" s="28">
        <f t="shared" si="352"/>
        <v>41787.958854166667</v>
      </c>
      <c r="R3768" s="28">
        <f t="shared" si="349"/>
        <v>41822.958854166667</v>
      </c>
      <c r="S3768" t="str">
        <f t="shared" si="353"/>
        <v>theater</v>
      </c>
      <c r="T3768" t="str">
        <f t="shared" si="350"/>
        <v>musical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 s="3">
        <v>2000</v>
      </c>
      <c r="E3769" s="3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51"/>
        <v>1.1675</v>
      </c>
      <c r="P3769" s="3">
        <f t="shared" si="348"/>
        <v>41.696428571428569</v>
      </c>
      <c r="Q3769" s="28">
        <f t="shared" si="352"/>
        <v>42049.811307870368</v>
      </c>
      <c r="R3769" s="28">
        <f t="shared" si="349"/>
        <v>42063.999305555553</v>
      </c>
      <c r="S3769" t="str">
        <f t="shared" si="353"/>
        <v>theater</v>
      </c>
      <c r="T3769" t="str">
        <f t="shared" si="350"/>
        <v>musical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 s="3">
        <v>4000</v>
      </c>
      <c r="E3770" s="3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51"/>
        <v>1.0765274999999999</v>
      </c>
      <c r="P3770" s="3">
        <f t="shared" si="348"/>
        <v>74.243275862068955</v>
      </c>
      <c r="Q3770" s="28">
        <f t="shared" si="352"/>
        <v>41772.519560185181</v>
      </c>
      <c r="R3770" s="28">
        <f t="shared" si="349"/>
        <v>41802.519560185181</v>
      </c>
      <c r="S3770" t="str">
        <f t="shared" si="353"/>
        <v>theater</v>
      </c>
      <c r="T3770" t="str">
        <f t="shared" si="350"/>
        <v>musical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 s="3">
        <v>1100</v>
      </c>
      <c r="E3771" s="3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51"/>
        <v>1</v>
      </c>
      <c r="P3771" s="3">
        <f t="shared" si="348"/>
        <v>73.333333333333329</v>
      </c>
      <c r="Q3771" s="28">
        <f t="shared" si="352"/>
        <v>42445.389803240738</v>
      </c>
      <c r="R3771" s="28">
        <f t="shared" si="349"/>
        <v>42475.389803240738</v>
      </c>
      <c r="S3771" t="str">
        <f t="shared" si="353"/>
        <v>theater</v>
      </c>
      <c r="T3771" t="str">
        <f t="shared" si="350"/>
        <v>musical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 s="3">
        <v>2000</v>
      </c>
      <c r="E3772" s="3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51"/>
        <v>1</v>
      </c>
      <c r="P3772" s="3">
        <f t="shared" si="348"/>
        <v>100</v>
      </c>
      <c r="Q3772" s="28">
        <f t="shared" si="352"/>
        <v>42138.722337962965</v>
      </c>
      <c r="R3772" s="28">
        <f t="shared" si="349"/>
        <v>42168.722337962965</v>
      </c>
      <c r="S3772" t="str">
        <f t="shared" si="353"/>
        <v>theater</v>
      </c>
      <c r="T3772" t="str">
        <f t="shared" si="350"/>
        <v>musical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 s="3">
        <v>1000</v>
      </c>
      <c r="E3773" s="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51"/>
        <v>1.46</v>
      </c>
      <c r="P3773" s="3">
        <f t="shared" si="348"/>
        <v>38.421052631578945</v>
      </c>
      <c r="Q3773" s="28">
        <f t="shared" si="352"/>
        <v>42493.64875</v>
      </c>
      <c r="R3773" s="28">
        <f t="shared" si="349"/>
        <v>42507.791666666664</v>
      </c>
      <c r="S3773" t="str">
        <f t="shared" si="353"/>
        <v>theater</v>
      </c>
      <c r="T3773" t="str">
        <f t="shared" si="350"/>
        <v>musical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 s="3">
        <v>5000</v>
      </c>
      <c r="E3774" s="3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51"/>
        <v>1.1020000000000001</v>
      </c>
      <c r="P3774" s="3">
        <f t="shared" si="348"/>
        <v>166.96969696969697</v>
      </c>
      <c r="Q3774" s="28">
        <f t="shared" si="352"/>
        <v>42682.408634259256</v>
      </c>
      <c r="R3774" s="28">
        <f t="shared" si="349"/>
        <v>42703.041666666664</v>
      </c>
      <c r="S3774" t="str">
        <f t="shared" si="353"/>
        <v>theater</v>
      </c>
      <c r="T3774" t="str">
        <f t="shared" si="350"/>
        <v>musical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 s="3">
        <v>5000</v>
      </c>
      <c r="E3775" s="3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51"/>
        <v>1.0820000000000001</v>
      </c>
      <c r="P3775" s="3">
        <f t="shared" si="348"/>
        <v>94.912280701754383</v>
      </c>
      <c r="Q3775" s="28">
        <f t="shared" si="352"/>
        <v>42655.79684027777</v>
      </c>
      <c r="R3775" s="28">
        <f t="shared" si="349"/>
        <v>42688.880555555552</v>
      </c>
      <c r="S3775" t="str">
        <f t="shared" si="353"/>
        <v>theater</v>
      </c>
      <c r="T3775" t="str">
        <f t="shared" si="350"/>
        <v>musical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 s="3">
        <v>2500</v>
      </c>
      <c r="E3776" s="3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51"/>
        <v>1</v>
      </c>
      <c r="P3776" s="3">
        <f t="shared" si="348"/>
        <v>100</v>
      </c>
      <c r="Q3776" s="28">
        <f t="shared" si="352"/>
        <v>42087.583969907406</v>
      </c>
      <c r="R3776" s="28">
        <f t="shared" si="349"/>
        <v>42103.583969907406</v>
      </c>
      <c r="S3776" t="str">
        <f t="shared" si="353"/>
        <v>theater</v>
      </c>
      <c r="T3776" t="str">
        <f t="shared" si="350"/>
        <v>musical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 s="3">
        <v>2000</v>
      </c>
      <c r="E3777" s="3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51"/>
        <v>1.0024999999999999</v>
      </c>
      <c r="P3777" s="3">
        <f t="shared" si="348"/>
        <v>143.21428571428572</v>
      </c>
      <c r="Q3777" s="28">
        <f t="shared" si="352"/>
        <v>42075.734293981477</v>
      </c>
      <c r="R3777" s="28">
        <f t="shared" si="349"/>
        <v>42102.958333333336</v>
      </c>
      <c r="S3777" t="str">
        <f t="shared" si="353"/>
        <v>theater</v>
      </c>
      <c r="T3777" t="str">
        <f t="shared" si="350"/>
        <v>musical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 s="3">
        <v>8000</v>
      </c>
      <c r="E3778" s="3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51"/>
        <v>1.0671250000000001</v>
      </c>
      <c r="P3778" s="3">
        <f t="shared" si="348"/>
        <v>90.819148936170208</v>
      </c>
      <c r="Q3778" s="28">
        <f t="shared" si="352"/>
        <v>41814.159467592588</v>
      </c>
      <c r="R3778" s="28">
        <f t="shared" si="349"/>
        <v>41851.833333333328</v>
      </c>
      <c r="S3778" t="str">
        <f t="shared" si="353"/>
        <v>theater</v>
      </c>
      <c r="T3778" t="str">
        <f t="shared" si="350"/>
        <v>musical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 s="3">
        <v>2000</v>
      </c>
      <c r="E3779" s="3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351"/>
        <v>1.4319999999999999</v>
      </c>
      <c r="P3779" s="3">
        <f t="shared" ref="P3779:P3842" si="354">IFERROR(E3779/L3779,0)</f>
        <v>48.542372881355931</v>
      </c>
      <c r="Q3779" s="28">
        <f t="shared" si="352"/>
        <v>41886.903020833335</v>
      </c>
      <c r="R3779" s="28">
        <f t="shared" ref="R3779:R3842" si="355">(I3779/86400)+25569+(-5/24)</f>
        <v>41908.958333333328</v>
      </c>
      <c r="S3779" t="str">
        <f t="shared" si="353"/>
        <v>theater</v>
      </c>
      <c r="T3779" t="str">
        <f t="shared" ref="T3779:T3842" si="356">RIGHT(N3779,LEN(N3779)-FIND("/",N3779))</f>
        <v>musical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 s="3">
        <v>2400</v>
      </c>
      <c r="E3780" s="3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ref="O3780:O3843" si="357">E3780/D3780</f>
        <v>1.0504166666666668</v>
      </c>
      <c r="P3780" s="3">
        <f t="shared" si="354"/>
        <v>70.027777777777771</v>
      </c>
      <c r="Q3780" s="28">
        <f t="shared" ref="Q3780:Q3843" si="358">(((J3780/60)/60)/24)+DATE(1970,1,1)+(-5/24)</f>
        <v>41989.610879629625</v>
      </c>
      <c r="R3780" s="28">
        <f t="shared" si="355"/>
        <v>42049.610879629625</v>
      </c>
      <c r="S3780" t="str">
        <f t="shared" ref="S3780:S3843" si="359">LEFT(N:N,FIND("/",N3780)-1)</f>
        <v>theater</v>
      </c>
      <c r="T3780" t="str">
        <f t="shared" si="356"/>
        <v>musical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 s="3">
        <v>15000</v>
      </c>
      <c r="E3781" s="3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7"/>
        <v>1.0398000000000001</v>
      </c>
      <c r="P3781" s="3">
        <f t="shared" si="354"/>
        <v>135.62608695652173</v>
      </c>
      <c r="Q3781" s="28">
        <f t="shared" si="358"/>
        <v>42425.527083333327</v>
      </c>
      <c r="R3781" s="28">
        <f t="shared" si="355"/>
        <v>42455.485416666663</v>
      </c>
      <c r="S3781" t="str">
        <f t="shared" si="359"/>
        <v>theater</v>
      </c>
      <c r="T3781" t="str">
        <f t="shared" si="356"/>
        <v>musical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 s="3">
        <v>2500</v>
      </c>
      <c r="E3782" s="3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7"/>
        <v>1.2</v>
      </c>
      <c r="P3782" s="3">
        <f t="shared" si="354"/>
        <v>100</v>
      </c>
      <c r="Q3782" s="28">
        <f t="shared" si="358"/>
        <v>42166.011400462965</v>
      </c>
      <c r="R3782" s="28">
        <f t="shared" si="355"/>
        <v>42198.629166666666</v>
      </c>
      <c r="S3782" t="str">
        <f t="shared" si="359"/>
        <v>theater</v>
      </c>
      <c r="T3782" t="str">
        <f t="shared" si="356"/>
        <v>musical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 s="3">
        <v>4500</v>
      </c>
      <c r="E3783" s="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7"/>
        <v>1.0966666666666667</v>
      </c>
      <c r="P3783" s="3">
        <f t="shared" si="354"/>
        <v>94.90384615384616</v>
      </c>
      <c r="Q3783" s="28">
        <f t="shared" si="358"/>
        <v>41865.674594907403</v>
      </c>
      <c r="R3783" s="28">
        <f t="shared" si="355"/>
        <v>41890.674594907403</v>
      </c>
      <c r="S3783" t="str">
        <f t="shared" si="359"/>
        <v>theater</v>
      </c>
      <c r="T3783" t="str">
        <f t="shared" si="356"/>
        <v>musical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 s="3">
        <v>2000</v>
      </c>
      <c r="E3784" s="3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7"/>
        <v>1.0175000000000001</v>
      </c>
      <c r="P3784" s="3">
        <f t="shared" si="354"/>
        <v>75.370370370370367</v>
      </c>
      <c r="Q3784" s="28">
        <f t="shared" si="358"/>
        <v>42546.653900462967</v>
      </c>
      <c r="R3784" s="28">
        <f t="shared" si="355"/>
        <v>42575.749999999993</v>
      </c>
      <c r="S3784" t="str">
        <f t="shared" si="359"/>
        <v>theater</v>
      </c>
      <c r="T3784" t="str">
        <f t="shared" si="356"/>
        <v>musical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 s="3">
        <v>1200</v>
      </c>
      <c r="E3785" s="3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7"/>
        <v>1.2891666666666666</v>
      </c>
      <c r="P3785" s="3">
        <f t="shared" si="354"/>
        <v>64.458333333333329</v>
      </c>
      <c r="Q3785" s="28">
        <f t="shared" si="358"/>
        <v>42419.931944444441</v>
      </c>
      <c r="R3785" s="28">
        <f t="shared" si="355"/>
        <v>42444.458333333336</v>
      </c>
      <c r="S3785" t="str">
        <f t="shared" si="359"/>
        <v>theater</v>
      </c>
      <c r="T3785" t="str">
        <f t="shared" si="356"/>
        <v>musical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 s="3">
        <v>1000</v>
      </c>
      <c r="E3786" s="3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7"/>
        <v>1.1499999999999999</v>
      </c>
      <c r="P3786" s="3">
        <f t="shared" si="354"/>
        <v>115</v>
      </c>
      <c r="Q3786" s="28">
        <f t="shared" si="358"/>
        <v>42531.772361111107</v>
      </c>
      <c r="R3786" s="28">
        <f t="shared" si="355"/>
        <v>42561.772361111107</v>
      </c>
      <c r="S3786" t="str">
        <f t="shared" si="359"/>
        <v>theater</v>
      </c>
      <c r="T3786" t="str">
        <f t="shared" si="356"/>
        <v>musical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 s="3">
        <v>2000</v>
      </c>
      <c r="E3787" s="3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7"/>
        <v>1.5075000000000001</v>
      </c>
      <c r="P3787" s="3">
        <f t="shared" si="354"/>
        <v>100.5</v>
      </c>
      <c r="Q3787" s="28">
        <f t="shared" si="358"/>
        <v>42548.430196759255</v>
      </c>
      <c r="R3787" s="28">
        <f t="shared" si="355"/>
        <v>42584.210416666661</v>
      </c>
      <c r="S3787" t="str">
        <f t="shared" si="359"/>
        <v>theater</v>
      </c>
      <c r="T3787" t="str">
        <f t="shared" si="356"/>
        <v>musical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 s="3">
        <v>6000</v>
      </c>
      <c r="E3788" s="3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7"/>
        <v>1.1096666666666666</v>
      </c>
      <c r="P3788" s="3">
        <f t="shared" si="354"/>
        <v>93.774647887323937</v>
      </c>
      <c r="Q3788" s="28">
        <f t="shared" si="358"/>
        <v>42486.829571759255</v>
      </c>
      <c r="R3788" s="28">
        <f t="shared" si="355"/>
        <v>42516.829571759255</v>
      </c>
      <c r="S3788" t="str">
        <f t="shared" si="359"/>
        <v>theater</v>
      </c>
      <c r="T3788" t="str">
        <f t="shared" si="356"/>
        <v>musical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 s="3">
        <v>350</v>
      </c>
      <c r="E3789" s="3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7"/>
        <v>1.0028571428571429</v>
      </c>
      <c r="P3789" s="3">
        <f t="shared" si="354"/>
        <v>35.1</v>
      </c>
      <c r="Q3789" s="28">
        <f t="shared" si="358"/>
        <v>42167.326458333329</v>
      </c>
      <c r="R3789" s="28">
        <f t="shared" si="355"/>
        <v>42195.957638888889</v>
      </c>
      <c r="S3789" t="str">
        <f t="shared" si="359"/>
        <v>theater</v>
      </c>
      <c r="T3789" t="str">
        <f t="shared" si="356"/>
        <v>musical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 s="3">
        <v>75000</v>
      </c>
      <c r="E3790" s="3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7"/>
        <v>6.6666666666666671E-3</v>
      </c>
      <c r="P3790" s="3">
        <f t="shared" si="354"/>
        <v>500</v>
      </c>
      <c r="Q3790" s="28">
        <f t="shared" si="358"/>
        <v>42333.487488425926</v>
      </c>
      <c r="R3790" s="28">
        <f t="shared" si="355"/>
        <v>42361.470833333333</v>
      </c>
      <c r="S3790" t="str">
        <f t="shared" si="359"/>
        <v>theater</v>
      </c>
      <c r="T3790" t="str">
        <f t="shared" si="356"/>
        <v>musical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 s="3">
        <v>3550</v>
      </c>
      <c r="E3791" s="3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7"/>
        <v>3.267605633802817E-2</v>
      </c>
      <c r="P3791" s="3">
        <f t="shared" si="354"/>
        <v>29</v>
      </c>
      <c r="Q3791" s="28">
        <f t="shared" si="358"/>
        <v>42138.590486111112</v>
      </c>
      <c r="R3791" s="28">
        <f t="shared" si="355"/>
        <v>42170.590486111112</v>
      </c>
      <c r="S3791" t="str">
        <f t="shared" si="359"/>
        <v>theater</v>
      </c>
      <c r="T3791" t="str">
        <f t="shared" si="356"/>
        <v>musical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 s="3">
        <v>15000</v>
      </c>
      <c r="E3792" s="3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7"/>
        <v>0</v>
      </c>
      <c r="P3792" s="3">
        <f t="shared" si="354"/>
        <v>0</v>
      </c>
      <c r="Q3792" s="28">
        <f t="shared" si="358"/>
        <v>42666.458599537036</v>
      </c>
      <c r="R3792" s="28">
        <f t="shared" si="355"/>
        <v>42696.5002662037</v>
      </c>
      <c r="S3792" t="str">
        <f t="shared" si="359"/>
        <v>theater</v>
      </c>
      <c r="T3792" t="str">
        <f t="shared" si="356"/>
        <v>musical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 s="3">
        <v>1500</v>
      </c>
      <c r="E3793" s="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7"/>
        <v>0</v>
      </c>
      <c r="P3793" s="3">
        <f t="shared" si="354"/>
        <v>0</v>
      </c>
      <c r="Q3793" s="28">
        <f t="shared" si="358"/>
        <v>41766.4837037037</v>
      </c>
      <c r="R3793" s="28">
        <f t="shared" si="355"/>
        <v>41826.4837037037</v>
      </c>
      <c r="S3793" t="str">
        <f t="shared" si="359"/>
        <v>theater</v>
      </c>
      <c r="T3793" t="str">
        <f t="shared" si="356"/>
        <v>musical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 s="3">
        <v>12500</v>
      </c>
      <c r="E3794" s="3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7"/>
        <v>2.8E-3</v>
      </c>
      <c r="P3794" s="3">
        <f t="shared" si="354"/>
        <v>17.5</v>
      </c>
      <c r="Q3794" s="28">
        <f t="shared" si="358"/>
        <v>42170.238680555551</v>
      </c>
      <c r="R3794" s="28">
        <f t="shared" si="355"/>
        <v>42200.238680555551</v>
      </c>
      <c r="S3794" t="str">
        <f t="shared" si="359"/>
        <v>theater</v>
      </c>
      <c r="T3794" t="str">
        <f t="shared" si="356"/>
        <v>musical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 s="3">
        <v>7000</v>
      </c>
      <c r="E3795" s="3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7"/>
        <v>0.59657142857142853</v>
      </c>
      <c r="P3795" s="3">
        <f t="shared" si="354"/>
        <v>174</v>
      </c>
      <c r="Q3795" s="28">
        <f t="shared" si="358"/>
        <v>41968.73065972222</v>
      </c>
      <c r="R3795" s="28">
        <f t="shared" si="355"/>
        <v>41989.73065972222</v>
      </c>
      <c r="S3795" t="str">
        <f t="shared" si="359"/>
        <v>theater</v>
      </c>
      <c r="T3795" t="str">
        <f t="shared" si="356"/>
        <v>musical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 s="3">
        <v>5000</v>
      </c>
      <c r="E3796" s="3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7"/>
        <v>0.01</v>
      </c>
      <c r="P3796" s="3">
        <f t="shared" si="354"/>
        <v>50</v>
      </c>
      <c r="Q3796" s="28">
        <f t="shared" si="358"/>
        <v>42132.372152777774</v>
      </c>
      <c r="R3796" s="28">
        <f t="shared" si="355"/>
        <v>42162.372152777774</v>
      </c>
      <c r="S3796" t="str">
        <f t="shared" si="359"/>
        <v>theater</v>
      </c>
      <c r="T3796" t="str">
        <f t="shared" si="356"/>
        <v>musical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 s="3">
        <v>600</v>
      </c>
      <c r="E3797" s="3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7"/>
        <v>1.6666666666666666E-2</v>
      </c>
      <c r="P3797" s="3">
        <f t="shared" si="354"/>
        <v>5</v>
      </c>
      <c r="Q3797" s="28">
        <f t="shared" si="358"/>
        <v>42201.227893518517</v>
      </c>
      <c r="R3797" s="28">
        <f t="shared" si="355"/>
        <v>42244.729166666664</v>
      </c>
      <c r="S3797" t="str">
        <f t="shared" si="359"/>
        <v>theater</v>
      </c>
      <c r="T3797" t="str">
        <f t="shared" si="356"/>
        <v>musical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 s="3">
        <v>22500</v>
      </c>
      <c r="E3798" s="3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7"/>
        <v>4.4444444444444447E-5</v>
      </c>
      <c r="P3798" s="3">
        <f t="shared" si="354"/>
        <v>1</v>
      </c>
      <c r="Q3798" s="28">
        <f t="shared" si="358"/>
        <v>42688.821250000001</v>
      </c>
      <c r="R3798" s="28">
        <f t="shared" si="355"/>
        <v>42748.821250000001</v>
      </c>
      <c r="S3798" t="str">
        <f t="shared" si="359"/>
        <v>theater</v>
      </c>
      <c r="T3798" t="str">
        <f t="shared" si="356"/>
        <v>musical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 s="3">
        <v>6000</v>
      </c>
      <c r="E3799" s="3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7"/>
        <v>0.89666666666666661</v>
      </c>
      <c r="P3799" s="3">
        <f t="shared" si="354"/>
        <v>145.40540540540542</v>
      </c>
      <c r="Q3799" s="28">
        <f t="shared" si="358"/>
        <v>42084.673206018517</v>
      </c>
      <c r="R3799" s="28">
        <f t="shared" si="355"/>
        <v>42114.673206018517</v>
      </c>
      <c r="S3799" t="str">
        <f t="shared" si="359"/>
        <v>theater</v>
      </c>
      <c r="T3799" t="str">
        <f t="shared" si="356"/>
        <v>musical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 s="3">
        <v>70000</v>
      </c>
      <c r="E3800" s="3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7"/>
        <v>1.4642857142857143E-2</v>
      </c>
      <c r="P3800" s="3">
        <f t="shared" si="354"/>
        <v>205</v>
      </c>
      <c r="Q3800" s="28">
        <f t="shared" si="358"/>
        <v>41831.514444444445</v>
      </c>
      <c r="R3800" s="28">
        <f t="shared" si="355"/>
        <v>41861.514444444438</v>
      </c>
      <c r="S3800" t="str">
        <f t="shared" si="359"/>
        <v>theater</v>
      </c>
      <c r="T3800" t="str">
        <f t="shared" si="356"/>
        <v>musical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 s="3">
        <v>10000</v>
      </c>
      <c r="E3801" s="3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7"/>
        <v>4.02E-2</v>
      </c>
      <c r="P3801" s="3">
        <f t="shared" si="354"/>
        <v>100.5</v>
      </c>
      <c r="Q3801" s="28">
        <f t="shared" si="358"/>
        <v>42410.722719907404</v>
      </c>
      <c r="R3801" s="28">
        <f t="shared" si="355"/>
        <v>42440.722719907404</v>
      </c>
      <c r="S3801" t="str">
        <f t="shared" si="359"/>
        <v>theater</v>
      </c>
      <c r="T3801" t="str">
        <f t="shared" si="356"/>
        <v>musical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 s="3">
        <v>22000</v>
      </c>
      <c r="E3802" s="3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7"/>
        <v>4.0045454545454544E-2</v>
      </c>
      <c r="P3802" s="3">
        <f t="shared" si="354"/>
        <v>55.0625</v>
      </c>
      <c r="Q3802" s="28">
        <f t="shared" si="358"/>
        <v>41982.528738425921</v>
      </c>
      <c r="R3802" s="28">
        <f t="shared" si="355"/>
        <v>42014.999305555553</v>
      </c>
      <c r="S3802" t="str">
        <f t="shared" si="359"/>
        <v>theater</v>
      </c>
      <c r="T3802" t="str">
        <f t="shared" si="356"/>
        <v>musical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 s="3">
        <v>5000</v>
      </c>
      <c r="E3803" s="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7"/>
        <v>8.5199999999999998E-2</v>
      </c>
      <c r="P3803" s="3">
        <f t="shared" si="354"/>
        <v>47.333333333333336</v>
      </c>
      <c r="Q3803" s="28">
        <f t="shared" si="358"/>
        <v>41975.467777777776</v>
      </c>
      <c r="R3803" s="28">
        <f t="shared" si="355"/>
        <v>42006.467777777776</v>
      </c>
      <c r="S3803" t="str">
        <f t="shared" si="359"/>
        <v>theater</v>
      </c>
      <c r="T3803" t="str">
        <f t="shared" si="356"/>
        <v>musical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 s="3">
        <v>3000</v>
      </c>
      <c r="E3804" s="3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7"/>
        <v>0</v>
      </c>
      <c r="P3804" s="3">
        <f t="shared" si="354"/>
        <v>0</v>
      </c>
      <c r="Q3804" s="28">
        <f t="shared" si="358"/>
        <v>42268.917893518512</v>
      </c>
      <c r="R3804" s="28">
        <f t="shared" si="355"/>
        <v>42298.917893518512</v>
      </c>
      <c r="S3804" t="str">
        <f t="shared" si="359"/>
        <v>theater</v>
      </c>
      <c r="T3804" t="str">
        <f t="shared" si="356"/>
        <v>musical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 s="3">
        <v>12000</v>
      </c>
      <c r="E3805" s="3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7"/>
        <v>0.19650000000000001</v>
      </c>
      <c r="P3805" s="3">
        <f t="shared" si="354"/>
        <v>58.95</v>
      </c>
      <c r="Q3805" s="28">
        <f t="shared" si="358"/>
        <v>42403.763518518514</v>
      </c>
      <c r="R3805" s="28">
        <f t="shared" si="355"/>
        <v>42433.763518518514</v>
      </c>
      <c r="S3805" t="str">
        <f t="shared" si="359"/>
        <v>theater</v>
      </c>
      <c r="T3805" t="str">
        <f t="shared" si="356"/>
        <v>musical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 s="3">
        <v>8000</v>
      </c>
      <c r="E3806" s="3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7"/>
        <v>0</v>
      </c>
      <c r="P3806" s="3">
        <f t="shared" si="354"/>
        <v>0</v>
      </c>
      <c r="Q3806" s="28">
        <f t="shared" si="358"/>
        <v>42526.801203703704</v>
      </c>
      <c r="R3806" s="28">
        <f t="shared" si="355"/>
        <v>42582.083333333336</v>
      </c>
      <c r="S3806" t="str">
        <f t="shared" si="359"/>
        <v>theater</v>
      </c>
      <c r="T3806" t="str">
        <f t="shared" si="356"/>
        <v>musical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 s="3">
        <v>150000</v>
      </c>
      <c r="E3807" s="3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7"/>
        <v>2.0000000000000002E-5</v>
      </c>
      <c r="P3807" s="3">
        <f t="shared" si="354"/>
        <v>1.5</v>
      </c>
      <c r="Q3807" s="28">
        <f t="shared" si="358"/>
        <v>41849.678703703699</v>
      </c>
      <c r="R3807" s="28">
        <f t="shared" si="355"/>
        <v>41909.678703703699</v>
      </c>
      <c r="S3807" t="str">
        <f t="shared" si="359"/>
        <v>theater</v>
      </c>
      <c r="T3807" t="str">
        <f t="shared" si="356"/>
        <v>musical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 s="3">
        <v>7500</v>
      </c>
      <c r="E3808" s="3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7"/>
        <v>6.6666666666666664E-4</v>
      </c>
      <c r="P3808" s="3">
        <f t="shared" si="354"/>
        <v>5</v>
      </c>
      <c r="Q3808" s="28">
        <f t="shared" si="358"/>
        <v>41799.050706018512</v>
      </c>
      <c r="R3808" s="28">
        <f t="shared" si="355"/>
        <v>41819.050706018512</v>
      </c>
      <c r="S3808" t="str">
        <f t="shared" si="359"/>
        <v>theater</v>
      </c>
      <c r="T3808" t="str">
        <f t="shared" si="356"/>
        <v>musical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 s="3">
        <v>1500</v>
      </c>
      <c r="E3809" s="3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7"/>
        <v>0.30333333333333334</v>
      </c>
      <c r="P3809" s="3">
        <f t="shared" si="354"/>
        <v>50.555555555555557</v>
      </c>
      <c r="Q3809" s="28">
        <f t="shared" si="358"/>
        <v>42090.700682870367</v>
      </c>
      <c r="R3809" s="28">
        <f t="shared" si="355"/>
        <v>42097.700682870367</v>
      </c>
      <c r="S3809" t="str">
        <f t="shared" si="359"/>
        <v>theater</v>
      </c>
      <c r="T3809" t="str">
        <f t="shared" si="356"/>
        <v>musical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 s="3">
        <v>1000</v>
      </c>
      <c r="E3810" s="3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7"/>
        <v>1</v>
      </c>
      <c r="P3810" s="3">
        <f t="shared" si="354"/>
        <v>41.666666666666664</v>
      </c>
      <c r="Q3810" s="28">
        <f t="shared" si="358"/>
        <v>42059.24559027778</v>
      </c>
      <c r="R3810" s="28">
        <f t="shared" si="355"/>
        <v>42119.203923611109</v>
      </c>
      <c r="S3810" t="str">
        <f t="shared" si="359"/>
        <v>theater</v>
      </c>
      <c r="T3810" t="str">
        <f t="shared" si="356"/>
        <v>plays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 s="3">
        <v>2000</v>
      </c>
      <c r="E3811" s="3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7"/>
        <v>1.0125</v>
      </c>
      <c r="P3811" s="3">
        <f t="shared" si="354"/>
        <v>53.289473684210527</v>
      </c>
      <c r="Q3811" s="28">
        <f t="shared" si="358"/>
        <v>41800.318368055552</v>
      </c>
      <c r="R3811" s="28">
        <f t="shared" si="355"/>
        <v>41850.75</v>
      </c>
      <c r="S3811" t="str">
        <f t="shared" si="359"/>
        <v>theater</v>
      </c>
      <c r="T3811" t="str">
        <f t="shared" si="356"/>
        <v>plays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 s="3">
        <v>1500</v>
      </c>
      <c r="E3812" s="3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7"/>
        <v>1.2173333333333334</v>
      </c>
      <c r="P3812" s="3">
        <f t="shared" si="354"/>
        <v>70.230769230769226</v>
      </c>
      <c r="Q3812" s="28">
        <f t="shared" si="358"/>
        <v>42054.640717592592</v>
      </c>
      <c r="R3812" s="28">
        <f t="shared" si="355"/>
        <v>42084.599050925921</v>
      </c>
      <c r="S3812" t="str">
        <f t="shared" si="359"/>
        <v>theater</v>
      </c>
      <c r="T3812" t="str">
        <f t="shared" si="356"/>
        <v>plays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 s="3">
        <v>250</v>
      </c>
      <c r="E3813" s="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7"/>
        <v>3.3</v>
      </c>
      <c r="P3813" s="3">
        <f t="shared" si="354"/>
        <v>43.421052631578945</v>
      </c>
      <c r="Q3813" s="28">
        <f t="shared" si="358"/>
        <v>42487.418668981474</v>
      </c>
      <c r="R3813" s="28">
        <f t="shared" si="355"/>
        <v>42521.249999999993</v>
      </c>
      <c r="S3813" t="str">
        <f t="shared" si="359"/>
        <v>theater</v>
      </c>
      <c r="T3813" t="str">
        <f t="shared" si="356"/>
        <v>plays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 s="3">
        <v>2000</v>
      </c>
      <c r="E3814" s="3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7"/>
        <v>1.0954999999999999</v>
      </c>
      <c r="P3814" s="3">
        <f t="shared" si="354"/>
        <v>199.18181818181819</v>
      </c>
      <c r="Q3814" s="28">
        <f t="shared" si="358"/>
        <v>42109.542916666665</v>
      </c>
      <c r="R3814" s="28">
        <f t="shared" si="355"/>
        <v>42155.957638888889</v>
      </c>
      <c r="S3814" t="str">
        <f t="shared" si="359"/>
        <v>theater</v>
      </c>
      <c r="T3814" t="str">
        <f t="shared" si="356"/>
        <v>plays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 s="3">
        <v>2100</v>
      </c>
      <c r="E3815" s="3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7"/>
        <v>1.0095190476190474</v>
      </c>
      <c r="P3815" s="3">
        <f t="shared" si="354"/>
        <v>78.518148148148143</v>
      </c>
      <c r="Q3815" s="28">
        <f t="shared" si="358"/>
        <v>42497.067372685182</v>
      </c>
      <c r="R3815" s="28">
        <f t="shared" si="355"/>
        <v>42535.696527777771</v>
      </c>
      <c r="S3815" t="str">
        <f t="shared" si="359"/>
        <v>theater</v>
      </c>
      <c r="T3815" t="str">
        <f t="shared" si="356"/>
        <v>plays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 s="3">
        <v>1500</v>
      </c>
      <c r="E3816" s="3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7"/>
        <v>1.4013333333333333</v>
      </c>
      <c r="P3816" s="3">
        <f t="shared" si="354"/>
        <v>61.823529411764703</v>
      </c>
      <c r="Q3816" s="28">
        <f t="shared" si="358"/>
        <v>42058.695740740739</v>
      </c>
      <c r="R3816" s="28">
        <f t="shared" si="355"/>
        <v>42094.957638888889</v>
      </c>
      <c r="S3816" t="str">
        <f t="shared" si="359"/>
        <v>theater</v>
      </c>
      <c r="T3816" t="str">
        <f t="shared" si="356"/>
        <v>plays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 s="3">
        <v>1000</v>
      </c>
      <c r="E3817" s="3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7"/>
        <v>1.0000100000000001</v>
      </c>
      <c r="P3817" s="3">
        <f t="shared" si="354"/>
        <v>50.000500000000002</v>
      </c>
      <c r="Q3817" s="28">
        <f t="shared" si="358"/>
        <v>42207.051585648143</v>
      </c>
      <c r="R3817" s="28">
        <f t="shared" si="355"/>
        <v>42236.749999999993</v>
      </c>
      <c r="S3817" t="str">
        <f t="shared" si="359"/>
        <v>theater</v>
      </c>
      <c r="T3817" t="str">
        <f t="shared" si="356"/>
        <v>plays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 s="3">
        <v>1500</v>
      </c>
      <c r="E3818" s="3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7"/>
        <v>1.19238</v>
      </c>
      <c r="P3818" s="3">
        <f t="shared" si="354"/>
        <v>48.339729729729726</v>
      </c>
      <c r="Q3818" s="28">
        <f t="shared" si="358"/>
        <v>41807.481747685182</v>
      </c>
      <c r="R3818" s="28">
        <f t="shared" si="355"/>
        <v>41837.481747685182</v>
      </c>
      <c r="S3818" t="str">
        <f t="shared" si="359"/>
        <v>theater</v>
      </c>
      <c r="T3818" t="str">
        <f t="shared" si="356"/>
        <v>plays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 s="3">
        <v>2000</v>
      </c>
      <c r="E3819" s="3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7"/>
        <v>1.0725</v>
      </c>
      <c r="P3819" s="3">
        <f t="shared" si="354"/>
        <v>107.25</v>
      </c>
      <c r="Q3819" s="28">
        <f t="shared" si="358"/>
        <v>42284.488611111105</v>
      </c>
      <c r="R3819" s="28">
        <f t="shared" si="355"/>
        <v>42300.957638888889</v>
      </c>
      <c r="S3819" t="str">
        <f t="shared" si="359"/>
        <v>theater</v>
      </c>
      <c r="T3819" t="str">
        <f t="shared" si="356"/>
        <v>plays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 s="3">
        <v>250</v>
      </c>
      <c r="E3820" s="3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7"/>
        <v>2.2799999999999998</v>
      </c>
      <c r="P3820" s="3">
        <f t="shared" si="354"/>
        <v>57</v>
      </c>
      <c r="Q3820" s="28">
        <f t="shared" si="358"/>
        <v>42045.634050925924</v>
      </c>
      <c r="R3820" s="28">
        <f t="shared" si="355"/>
        <v>42075.592384259253</v>
      </c>
      <c r="S3820" t="str">
        <f t="shared" si="359"/>
        <v>theater</v>
      </c>
      <c r="T3820" t="str">
        <f t="shared" si="356"/>
        <v>plays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 s="3">
        <v>1000</v>
      </c>
      <c r="E3821" s="3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7"/>
        <v>1.0640000000000001</v>
      </c>
      <c r="P3821" s="3">
        <f t="shared" si="354"/>
        <v>40.92307692307692</v>
      </c>
      <c r="Q3821" s="28">
        <f t="shared" si="358"/>
        <v>42184.001203703701</v>
      </c>
      <c r="R3821" s="28">
        <f t="shared" si="355"/>
        <v>42202.668055555558</v>
      </c>
      <c r="S3821" t="str">
        <f t="shared" si="359"/>
        <v>theater</v>
      </c>
      <c r="T3821" t="str">
        <f t="shared" si="356"/>
        <v>plays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 s="3">
        <v>300</v>
      </c>
      <c r="E3822" s="3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7"/>
        <v>1.4333333333333333</v>
      </c>
      <c r="P3822" s="3">
        <f t="shared" si="354"/>
        <v>21.5</v>
      </c>
      <c r="Q3822" s="28">
        <f t="shared" si="358"/>
        <v>42160.443483796298</v>
      </c>
      <c r="R3822" s="28">
        <f t="shared" si="355"/>
        <v>42190.443483796298</v>
      </c>
      <c r="S3822" t="str">
        <f t="shared" si="359"/>
        <v>theater</v>
      </c>
      <c r="T3822" t="str">
        <f t="shared" si="356"/>
        <v>plays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 s="3">
        <v>3500</v>
      </c>
      <c r="E3823" s="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7"/>
        <v>1.0454285714285714</v>
      </c>
      <c r="P3823" s="3">
        <f t="shared" si="354"/>
        <v>79.543478260869563</v>
      </c>
      <c r="Q3823" s="28">
        <f t="shared" si="358"/>
        <v>42340.972303240742</v>
      </c>
      <c r="R3823" s="28">
        <f t="shared" si="355"/>
        <v>42372.972303240742</v>
      </c>
      <c r="S3823" t="str">
        <f t="shared" si="359"/>
        <v>theater</v>
      </c>
      <c r="T3823" t="str">
        <f t="shared" si="356"/>
        <v>plays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 s="3">
        <v>5000</v>
      </c>
      <c r="E3824" s="3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7"/>
        <v>1.1002000000000001</v>
      </c>
      <c r="P3824" s="3">
        <f t="shared" si="354"/>
        <v>72.381578947368425</v>
      </c>
      <c r="Q3824" s="28">
        <f t="shared" si="358"/>
        <v>42329.629826388882</v>
      </c>
      <c r="R3824" s="28">
        <f t="shared" si="355"/>
        <v>42388.749305555553</v>
      </c>
      <c r="S3824" t="str">
        <f t="shared" si="359"/>
        <v>theater</v>
      </c>
      <c r="T3824" t="str">
        <f t="shared" si="356"/>
        <v>plays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 s="3">
        <v>2500</v>
      </c>
      <c r="E3825" s="3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7"/>
        <v>1.06</v>
      </c>
      <c r="P3825" s="3">
        <f t="shared" si="354"/>
        <v>64.634146341463421</v>
      </c>
      <c r="Q3825" s="28">
        <f t="shared" si="358"/>
        <v>42170.701898148145</v>
      </c>
      <c r="R3825" s="28">
        <f t="shared" si="355"/>
        <v>42204.957638888889</v>
      </c>
      <c r="S3825" t="str">
        <f t="shared" si="359"/>
        <v>theater</v>
      </c>
      <c r="T3825" t="str">
        <f t="shared" si="356"/>
        <v>plays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 s="3">
        <v>250</v>
      </c>
      <c r="E3826" s="3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7"/>
        <v>1.08</v>
      </c>
      <c r="P3826" s="3">
        <f t="shared" si="354"/>
        <v>38.571428571428569</v>
      </c>
      <c r="Q3826" s="28">
        <f t="shared" si="358"/>
        <v>42571.417858796289</v>
      </c>
      <c r="R3826" s="28">
        <f t="shared" si="355"/>
        <v>42583.361805555549</v>
      </c>
      <c r="S3826" t="str">
        <f t="shared" si="359"/>
        <v>theater</v>
      </c>
      <c r="T3826" t="str">
        <f t="shared" si="356"/>
        <v>plays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 s="3">
        <v>5000</v>
      </c>
      <c r="E3827" s="3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7"/>
        <v>1.0542</v>
      </c>
      <c r="P3827" s="3">
        <f t="shared" si="354"/>
        <v>107.57142857142857</v>
      </c>
      <c r="Q3827" s="28">
        <f t="shared" si="358"/>
        <v>42150.861273148148</v>
      </c>
      <c r="R3827" s="28">
        <f t="shared" si="355"/>
        <v>42171.861273148148</v>
      </c>
      <c r="S3827" t="str">
        <f t="shared" si="359"/>
        <v>theater</v>
      </c>
      <c r="T3827" t="str">
        <f t="shared" si="356"/>
        <v>plays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 s="3">
        <v>600</v>
      </c>
      <c r="E3828" s="3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7"/>
        <v>1.1916666666666667</v>
      </c>
      <c r="P3828" s="3">
        <f t="shared" si="354"/>
        <v>27.5</v>
      </c>
      <c r="Q3828" s="28">
        <f t="shared" si="358"/>
        <v>42101.215208333328</v>
      </c>
      <c r="R3828" s="28">
        <f t="shared" si="355"/>
        <v>42131.215208333328</v>
      </c>
      <c r="S3828" t="str">
        <f t="shared" si="359"/>
        <v>theater</v>
      </c>
      <c r="T3828" t="str">
        <f t="shared" si="356"/>
        <v>plays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 s="3">
        <v>3000</v>
      </c>
      <c r="E3829" s="3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7"/>
        <v>1.5266666666666666</v>
      </c>
      <c r="P3829" s="3">
        <f t="shared" si="354"/>
        <v>70.461538461538467</v>
      </c>
      <c r="Q3829" s="28">
        <f t="shared" si="358"/>
        <v>42034.719918981478</v>
      </c>
      <c r="R3829" s="28">
        <f t="shared" si="355"/>
        <v>42089.791666666664</v>
      </c>
      <c r="S3829" t="str">
        <f t="shared" si="359"/>
        <v>theater</v>
      </c>
      <c r="T3829" t="str">
        <f t="shared" si="356"/>
        <v>plays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 s="3">
        <v>5000</v>
      </c>
      <c r="E3830" s="3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7"/>
        <v>1</v>
      </c>
      <c r="P3830" s="3">
        <f t="shared" si="354"/>
        <v>178.57142857142858</v>
      </c>
      <c r="Q3830" s="28">
        <f t="shared" si="358"/>
        <v>41944.319293981483</v>
      </c>
      <c r="R3830" s="28">
        <f t="shared" si="355"/>
        <v>42004.36096064814</v>
      </c>
      <c r="S3830" t="str">
        <f t="shared" si="359"/>
        <v>theater</v>
      </c>
      <c r="T3830" t="str">
        <f t="shared" si="356"/>
        <v>plays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 s="3">
        <v>500</v>
      </c>
      <c r="E3831" s="3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7"/>
        <v>1.002</v>
      </c>
      <c r="P3831" s="3">
        <f t="shared" si="354"/>
        <v>62.625</v>
      </c>
      <c r="Q3831" s="28">
        <f t="shared" si="358"/>
        <v>42593.657071759262</v>
      </c>
      <c r="R3831" s="28">
        <f t="shared" si="355"/>
        <v>42613.657071759262</v>
      </c>
      <c r="S3831" t="str">
        <f t="shared" si="359"/>
        <v>theater</v>
      </c>
      <c r="T3831" t="str">
        <f t="shared" si="356"/>
        <v>plays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 s="3">
        <v>100</v>
      </c>
      <c r="E3832" s="3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7"/>
        <v>2.25</v>
      </c>
      <c r="P3832" s="3">
        <f t="shared" si="354"/>
        <v>75</v>
      </c>
      <c r="Q3832" s="28">
        <f t="shared" si="358"/>
        <v>42503.532534722217</v>
      </c>
      <c r="R3832" s="28">
        <f t="shared" si="355"/>
        <v>42517.532534722217</v>
      </c>
      <c r="S3832" t="str">
        <f t="shared" si="359"/>
        <v>theater</v>
      </c>
      <c r="T3832" t="str">
        <f t="shared" si="356"/>
        <v>plays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 s="3">
        <v>500</v>
      </c>
      <c r="E3833" s="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7"/>
        <v>1.0602199999999999</v>
      </c>
      <c r="P3833" s="3">
        <f t="shared" si="354"/>
        <v>58.901111111111113</v>
      </c>
      <c r="Q3833" s="28">
        <f t="shared" si="358"/>
        <v>41927.640567129631</v>
      </c>
      <c r="R3833" s="28">
        <f t="shared" si="355"/>
        <v>41948.682233796295</v>
      </c>
      <c r="S3833" t="str">
        <f t="shared" si="359"/>
        <v>theater</v>
      </c>
      <c r="T3833" t="str">
        <f t="shared" si="356"/>
        <v>plays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 s="3">
        <v>1200</v>
      </c>
      <c r="E3834" s="3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7"/>
        <v>1.0466666666666666</v>
      </c>
      <c r="P3834" s="3">
        <f t="shared" si="354"/>
        <v>139.55555555555554</v>
      </c>
      <c r="Q3834" s="28">
        <f t="shared" si="358"/>
        <v>42374.906655092585</v>
      </c>
      <c r="R3834" s="28">
        <f t="shared" si="355"/>
        <v>42419.906655092585</v>
      </c>
      <c r="S3834" t="str">
        <f t="shared" si="359"/>
        <v>theater</v>
      </c>
      <c r="T3834" t="str">
        <f t="shared" si="356"/>
        <v>plays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 s="3">
        <v>1200</v>
      </c>
      <c r="E3835" s="3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7"/>
        <v>1.1666666666666667</v>
      </c>
      <c r="P3835" s="3">
        <f t="shared" si="354"/>
        <v>70</v>
      </c>
      <c r="Q3835" s="28">
        <f t="shared" si="358"/>
        <v>41963.66402777777</v>
      </c>
      <c r="R3835" s="28">
        <f t="shared" si="355"/>
        <v>41974.589583333327</v>
      </c>
      <c r="S3835" t="str">
        <f t="shared" si="359"/>
        <v>theater</v>
      </c>
      <c r="T3835" t="str">
        <f t="shared" si="356"/>
        <v>plays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 s="3">
        <v>3000</v>
      </c>
      <c r="E3836" s="3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7"/>
        <v>1.0903333333333334</v>
      </c>
      <c r="P3836" s="3">
        <f t="shared" si="354"/>
        <v>57.385964912280699</v>
      </c>
      <c r="Q3836" s="28">
        <f t="shared" si="358"/>
        <v>42143.236886574072</v>
      </c>
      <c r="R3836" s="28">
        <f t="shared" si="355"/>
        <v>42173.236886574072</v>
      </c>
      <c r="S3836" t="str">
        <f t="shared" si="359"/>
        <v>theater</v>
      </c>
      <c r="T3836" t="str">
        <f t="shared" si="356"/>
        <v>plays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 s="3">
        <v>200</v>
      </c>
      <c r="E3837" s="3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7"/>
        <v>1.6</v>
      </c>
      <c r="P3837" s="3">
        <f t="shared" si="354"/>
        <v>40</v>
      </c>
      <c r="Q3837" s="28">
        <f t="shared" si="358"/>
        <v>42460.733888888884</v>
      </c>
      <c r="R3837" s="28">
        <f t="shared" si="355"/>
        <v>42481.733888888884</v>
      </c>
      <c r="S3837" t="str">
        <f t="shared" si="359"/>
        <v>theater</v>
      </c>
      <c r="T3837" t="str">
        <f t="shared" si="356"/>
        <v>plays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 s="3">
        <v>800</v>
      </c>
      <c r="E3838" s="3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7"/>
        <v>1.125</v>
      </c>
      <c r="P3838" s="3">
        <f t="shared" si="354"/>
        <v>64.285714285714292</v>
      </c>
      <c r="Q3838" s="28">
        <f t="shared" si="358"/>
        <v>42553.718194444438</v>
      </c>
      <c r="R3838" s="28">
        <f t="shared" si="355"/>
        <v>42584.964583333327</v>
      </c>
      <c r="S3838" t="str">
        <f t="shared" si="359"/>
        <v>theater</v>
      </c>
      <c r="T3838" t="str">
        <f t="shared" si="356"/>
        <v>plays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 s="3">
        <v>2000</v>
      </c>
      <c r="E3839" s="3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7"/>
        <v>1.0209999999999999</v>
      </c>
      <c r="P3839" s="3">
        <f t="shared" si="354"/>
        <v>120.11764705882354</v>
      </c>
      <c r="Q3839" s="28">
        <f t="shared" si="358"/>
        <v>42152.557384259257</v>
      </c>
      <c r="R3839" s="28">
        <f t="shared" si="355"/>
        <v>42188.557384259257</v>
      </c>
      <c r="S3839" t="str">
        <f t="shared" si="359"/>
        <v>theater</v>
      </c>
      <c r="T3839" t="str">
        <f t="shared" si="356"/>
        <v>plays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 s="3">
        <v>100000</v>
      </c>
      <c r="E3840" s="3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7"/>
        <v>1.00824</v>
      </c>
      <c r="P3840" s="3">
        <f t="shared" si="354"/>
        <v>1008.24</v>
      </c>
      <c r="Q3840" s="28">
        <f t="shared" si="358"/>
        <v>42116.502418981479</v>
      </c>
      <c r="R3840" s="28">
        <f t="shared" si="355"/>
        <v>42146.502418981479</v>
      </c>
      <c r="S3840" t="str">
        <f t="shared" si="359"/>
        <v>theater</v>
      </c>
      <c r="T3840" t="str">
        <f t="shared" si="356"/>
        <v>plays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 s="3">
        <v>2000</v>
      </c>
      <c r="E3841" s="3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7"/>
        <v>1.0125</v>
      </c>
      <c r="P3841" s="3">
        <f t="shared" si="354"/>
        <v>63.28125</v>
      </c>
      <c r="Q3841" s="28">
        <f t="shared" si="358"/>
        <v>42154.934305555551</v>
      </c>
      <c r="R3841" s="28">
        <f t="shared" si="355"/>
        <v>42214.934305555558</v>
      </c>
      <c r="S3841" t="str">
        <f t="shared" si="359"/>
        <v>theater</v>
      </c>
      <c r="T3841" t="str">
        <f t="shared" si="356"/>
        <v>plays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 s="3">
        <v>1</v>
      </c>
      <c r="E3842" s="3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7"/>
        <v>65</v>
      </c>
      <c r="P3842" s="3">
        <f t="shared" si="354"/>
        <v>21.666666666666668</v>
      </c>
      <c r="Q3842" s="28">
        <f t="shared" si="358"/>
        <v>42432.493391203701</v>
      </c>
      <c r="R3842" s="28">
        <f t="shared" si="355"/>
        <v>42457.45172453703</v>
      </c>
      <c r="S3842" t="str">
        <f t="shared" si="359"/>
        <v>theater</v>
      </c>
      <c r="T3842" t="str">
        <f t="shared" si="356"/>
        <v>plays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 s="3">
        <v>10000</v>
      </c>
      <c r="E3843" s="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357"/>
        <v>8.72E-2</v>
      </c>
      <c r="P3843" s="3">
        <f t="shared" ref="P3843:P3906" si="360">IFERROR(E3843/L3843,0)</f>
        <v>25.647058823529413</v>
      </c>
      <c r="Q3843" s="28">
        <f t="shared" si="358"/>
        <v>41780.57739583333</v>
      </c>
      <c r="R3843" s="28">
        <f t="shared" ref="R3843:R3906" si="361">(I3843/86400)+25569+(-5/24)</f>
        <v>41840.57739583333</v>
      </c>
      <c r="S3843" t="str">
        <f t="shared" si="359"/>
        <v>theater</v>
      </c>
      <c r="T3843" t="str">
        <f t="shared" ref="T3843:T3906" si="362">RIGHT(N3843,LEN(N3843)-FIND("/",N3843))</f>
        <v>plays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 s="3">
        <v>5000</v>
      </c>
      <c r="E3844" s="3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ref="O3844:O3907" si="363">E3844/D3844</f>
        <v>0.21940000000000001</v>
      </c>
      <c r="P3844" s="3">
        <f t="shared" si="360"/>
        <v>47.695652173913047</v>
      </c>
      <c r="Q3844" s="28">
        <f t="shared" ref="Q3844:Q3907" si="364">(((J3844/60)/60)/24)+DATE(1970,1,1)+(-5/24)</f>
        <v>41740.285324074073</v>
      </c>
      <c r="R3844" s="28">
        <f t="shared" si="361"/>
        <v>41770.285324074073</v>
      </c>
      <c r="S3844" t="str">
        <f t="shared" ref="S3844:S3907" si="365">LEFT(N:N,FIND("/",N3844)-1)</f>
        <v>theater</v>
      </c>
      <c r="T3844" t="str">
        <f t="shared" si="362"/>
        <v>plays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 s="3">
        <v>5000</v>
      </c>
      <c r="E3845" s="3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3"/>
        <v>0.21299999999999999</v>
      </c>
      <c r="P3845" s="3">
        <f t="shared" si="360"/>
        <v>56.05263157894737</v>
      </c>
      <c r="Q3845" s="28">
        <f t="shared" si="364"/>
        <v>41765.864166666666</v>
      </c>
      <c r="R3845" s="28">
        <f t="shared" si="361"/>
        <v>41790.864166666666</v>
      </c>
      <c r="S3845" t="str">
        <f t="shared" si="365"/>
        <v>theater</v>
      </c>
      <c r="T3845" t="str">
        <f t="shared" si="362"/>
        <v>plays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 s="3">
        <v>9800</v>
      </c>
      <c r="E3846" s="3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3"/>
        <v>0.41489795918367345</v>
      </c>
      <c r="P3846" s="3">
        <f t="shared" si="360"/>
        <v>81.319999999999993</v>
      </c>
      <c r="Q3846" s="28">
        <f t="shared" si="364"/>
        <v>41766.408958333333</v>
      </c>
      <c r="R3846" s="28">
        <f t="shared" si="361"/>
        <v>41793.082638888889</v>
      </c>
      <c r="S3846" t="str">
        <f t="shared" si="365"/>
        <v>theater</v>
      </c>
      <c r="T3846" t="str">
        <f t="shared" si="362"/>
        <v>plays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 s="3">
        <v>40000</v>
      </c>
      <c r="E3847" s="3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3"/>
        <v>2.1049999999999999E-2</v>
      </c>
      <c r="P3847" s="3">
        <f t="shared" si="360"/>
        <v>70.166666666666671</v>
      </c>
      <c r="Q3847" s="28">
        <f t="shared" si="364"/>
        <v>42248.418680555551</v>
      </c>
      <c r="R3847" s="28">
        <f t="shared" si="361"/>
        <v>42278.418680555558</v>
      </c>
      <c r="S3847" t="str">
        <f t="shared" si="365"/>
        <v>theater</v>
      </c>
      <c r="T3847" t="str">
        <f t="shared" si="362"/>
        <v>plays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 s="3">
        <v>7000</v>
      </c>
      <c r="E3848" s="3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3"/>
        <v>2.7E-2</v>
      </c>
      <c r="P3848" s="3">
        <f t="shared" si="360"/>
        <v>23.625</v>
      </c>
      <c r="Q3848" s="28">
        <f t="shared" si="364"/>
        <v>41885.01321759259</v>
      </c>
      <c r="R3848" s="28">
        <f t="shared" si="361"/>
        <v>41916.082638888889</v>
      </c>
      <c r="S3848" t="str">
        <f t="shared" si="365"/>
        <v>theater</v>
      </c>
      <c r="T3848" t="str">
        <f t="shared" si="362"/>
        <v>plays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 s="3">
        <v>10500</v>
      </c>
      <c r="E3849" s="3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3"/>
        <v>0.16161904761904761</v>
      </c>
      <c r="P3849" s="3">
        <f t="shared" si="360"/>
        <v>188.55555555555554</v>
      </c>
      <c r="Q3849" s="28">
        <f t="shared" si="364"/>
        <v>42159.016099537032</v>
      </c>
      <c r="R3849" s="28">
        <f t="shared" si="361"/>
        <v>42204.016099537032</v>
      </c>
      <c r="S3849" t="str">
        <f t="shared" si="365"/>
        <v>theater</v>
      </c>
      <c r="T3849" t="str">
        <f t="shared" si="362"/>
        <v>plays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 s="3">
        <v>13000</v>
      </c>
      <c r="E3850" s="3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3"/>
        <v>0.16376923076923078</v>
      </c>
      <c r="P3850" s="3">
        <f t="shared" si="360"/>
        <v>49.511627906976742</v>
      </c>
      <c r="Q3850" s="28">
        <f t="shared" si="364"/>
        <v>42265.608668981477</v>
      </c>
      <c r="R3850" s="28">
        <f t="shared" si="361"/>
        <v>42295.608668981477</v>
      </c>
      <c r="S3850" t="str">
        <f t="shared" si="365"/>
        <v>theater</v>
      </c>
      <c r="T3850" t="str">
        <f t="shared" si="362"/>
        <v>plays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 s="3">
        <v>30000</v>
      </c>
      <c r="E3851" s="3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3"/>
        <v>7.0433333333333334E-2</v>
      </c>
      <c r="P3851" s="3">
        <f t="shared" si="360"/>
        <v>75.464285714285708</v>
      </c>
      <c r="Q3851" s="28">
        <f t="shared" si="364"/>
        <v>42136.558842592589</v>
      </c>
      <c r="R3851" s="28">
        <f t="shared" si="361"/>
        <v>42166.558842592589</v>
      </c>
      <c r="S3851" t="str">
        <f t="shared" si="365"/>
        <v>theater</v>
      </c>
      <c r="T3851" t="str">
        <f t="shared" si="362"/>
        <v>plays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 s="3">
        <v>1000</v>
      </c>
      <c r="E3852" s="3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3"/>
        <v>3.7999999999999999E-2</v>
      </c>
      <c r="P3852" s="3">
        <f t="shared" si="360"/>
        <v>9.5</v>
      </c>
      <c r="Q3852" s="28">
        <f t="shared" si="364"/>
        <v>41974.916006944441</v>
      </c>
      <c r="R3852" s="28">
        <f t="shared" si="361"/>
        <v>42004.916006944441</v>
      </c>
      <c r="S3852" t="str">
        <f t="shared" si="365"/>
        <v>theater</v>
      </c>
      <c r="T3852" t="str">
        <f t="shared" si="362"/>
        <v>plays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 s="3">
        <v>2500</v>
      </c>
      <c r="E3853" s="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3"/>
        <v>0.34079999999999999</v>
      </c>
      <c r="P3853" s="3">
        <f t="shared" si="360"/>
        <v>35.5</v>
      </c>
      <c r="Q3853" s="28">
        <f t="shared" si="364"/>
        <v>42172.23123842592</v>
      </c>
      <c r="R3853" s="28">
        <f t="shared" si="361"/>
        <v>42202.23123842592</v>
      </c>
      <c r="S3853" t="str">
        <f t="shared" si="365"/>
        <v>theater</v>
      </c>
      <c r="T3853" t="str">
        <f t="shared" si="362"/>
        <v>plays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 s="3">
        <v>10000</v>
      </c>
      <c r="E3854" s="3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3"/>
        <v>2E-3</v>
      </c>
      <c r="P3854" s="3">
        <f t="shared" si="360"/>
        <v>10</v>
      </c>
      <c r="Q3854" s="28">
        <f t="shared" si="364"/>
        <v>42064.982361111113</v>
      </c>
      <c r="R3854" s="28">
        <f t="shared" si="361"/>
        <v>42089.940694444442</v>
      </c>
      <c r="S3854" t="str">
        <f t="shared" si="365"/>
        <v>theater</v>
      </c>
      <c r="T3854" t="str">
        <f t="shared" si="362"/>
        <v>plays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 s="3">
        <v>100000</v>
      </c>
      <c r="E3855" s="3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3"/>
        <v>2.5999999999999998E-4</v>
      </c>
      <c r="P3855" s="3">
        <f t="shared" si="360"/>
        <v>13</v>
      </c>
      <c r="Q3855" s="28">
        <f t="shared" si="364"/>
        <v>41848.631689814814</v>
      </c>
      <c r="R3855" s="28">
        <f t="shared" si="361"/>
        <v>41883.631689814814</v>
      </c>
      <c r="S3855" t="str">
        <f t="shared" si="365"/>
        <v>theater</v>
      </c>
      <c r="T3855" t="str">
        <f t="shared" si="362"/>
        <v>plays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 s="3">
        <v>11000</v>
      </c>
      <c r="E3856" s="3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3"/>
        <v>0.16254545454545455</v>
      </c>
      <c r="P3856" s="3">
        <f t="shared" si="360"/>
        <v>89.4</v>
      </c>
      <c r="Q3856" s="28">
        <f t="shared" si="364"/>
        <v>42103.67659722222</v>
      </c>
      <c r="R3856" s="28">
        <f t="shared" si="361"/>
        <v>42133.67659722222</v>
      </c>
      <c r="S3856" t="str">
        <f t="shared" si="365"/>
        <v>theater</v>
      </c>
      <c r="T3856" t="str">
        <f t="shared" si="362"/>
        <v>plays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 s="3">
        <v>1000</v>
      </c>
      <c r="E3857" s="3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3"/>
        <v>2.5000000000000001E-2</v>
      </c>
      <c r="P3857" s="3">
        <f t="shared" si="360"/>
        <v>25</v>
      </c>
      <c r="Q3857" s="28">
        <f t="shared" si="364"/>
        <v>42059.762395833335</v>
      </c>
      <c r="R3857" s="28">
        <f t="shared" si="361"/>
        <v>42089.720729166664</v>
      </c>
      <c r="S3857" t="str">
        <f t="shared" si="365"/>
        <v>theater</v>
      </c>
      <c r="T3857" t="str">
        <f t="shared" si="362"/>
        <v>plays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 s="3">
        <v>5000</v>
      </c>
      <c r="E3858" s="3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3"/>
        <v>2.0000000000000001E-4</v>
      </c>
      <c r="P3858" s="3">
        <f t="shared" si="360"/>
        <v>1</v>
      </c>
      <c r="Q3858" s="28">
        <f t="shared" si="364"/>
        <v>42041.534756944442</v>
      </c>
      <c r="R3858" s="28">
        <f t="shared" si="361"/>
        <v>42071.493090277778</v>
      </c>
      <c r="S3858" t="str">
        <f t="shared" si="365"/>
        <v>theater</v>
      </c>
      <c r="T3858" t="str">
        <f t="shared" si="362"/>
        <v>plays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 s="3">
        <v>5000</v>
      </c>
      <c r="E3859" s="3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3"/>
        <v>5.1999999999999998E-2</v>
      </c>
      <c r="P3859" s="3">
        <f t="shared" si="360"/>
        <v>65</v>
      </c>
      <c r="Q3859" s="28">
        <f t="shared" si="364"/>
        <v>41829.528819444444</v>
      </c>
      <c r="R3859" s="28">
        <f t="shared" si="361"/>
        <v>41852.508333333331</v>
      </c>
      <c r="S3859" t="str">
        <f t="shared" si="365"/>
        <v>theater</v>
      </c>
      <c r="T3859" t="str">
        <f t="shared" si="362"/>
        <v>plays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 s="3">
        <v>500</v>
      </c>
      <c r="E3860" s="3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3"/>
        <v>0.02</v>
      </c>
      <c r="P3860" s="3">
        <f t="shared" si="360"/>
        <v>10</v>
      </c>
      <c r="Q3860" s="28">
        <f t="shared" si="364"/>
        <v>42128.222731481481</v>
      </c>
      <c r="R3860" s="28">
        <f t="shared" si="361"/>
        <v>42146.666666666664</v>
      </c>
      <c r="S3860" t="str">
        <f t="shared" si="365"/>
        <v>theater</v>
      </c>
      <c r="T3860" t="str">
        <f t="shared" si="362"/>
        <v>plays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 s="3">
        <v>2500</v>
      </c>
      <c r="E3861" s="3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3"/>
        <v>4.0000000000000002E-4</v>
      </c>
      <c r="P3861" s="3">
        <f t="shared" si="360"/>
        <v>1</v>
      </c>
      <c r="Q3861" s="28">
        <f t="shared" si="364"/>
        <v>41789.685266203705</v>
      </c>
      <c r="R3861" s="28">
        <f t="shared" si="361"/>
        <v>41815.666666666664</v>
      </c>
      <c r="S3861" t="str">
        <f t="shared" si="365"/>
        <v>theater</v>
      </c>
      <c r="T3861" t="str">
        <f t="shared" si="362"/>
        <v>plays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 s="3">
        <v>6000</v>
      </c>
      <c r="E3862" s="3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3"/>
        <v>0.17666666666666667</v>
      </c>
      <c r="P3862" s="3">
        <f t="shared" si="360"/>
        <v>81.538461538461533</v>
      </c>
      <c r="Q3862" s="28">
        <f t="shared" si="364"/>
        <v>41833.452662037031</v>
      </c>
      <c r="R3862" s="28">
        <f t="shared" si="361"/>
        <v>41863.452662037038</v>
      </c>
      <c r="S3862" t="str">
        <f t="shared" si="365"/>
        <v>theater</v>
      </c>
      <c r="T3862" t="str">
        <f t="shared" si="362"/>
        <v>plays</v>
      </c>
    </row>
    <row r="3863" spans="1:20" x14ac:dyDescent="0.25">
      <c r="A3863">
        <v>3861</v>
      </c>
      <c r="B3863" s="1" t="s">
        <v>3858</v>
      </c>
      <c r="C3863" s="1" t="s">
        <v>7970</v>
      </c>
      <c r="D3863" s="3">
        <v>2000</v>
      </c>
      <c r="E3863" s="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3"/>
        <v>0.05</v>
      </c>
      <c r="P3863" s="3">
        <f t="shared" si="360"/>
        <v>100</v>
      </c>
      <c r="Q3863" s="28">
        <f t="shared" si="364"/>
        <v>41914.381678240738</v>
      </c>
      <c r="R3863" s="28">
        <f t="shared" si="361"/>
        <v>41955.699305555558</v>
      </c>
      <c r="S3863" t="str">
        <f t="shared" si="365"/>
        <v>theater</v>
      </c>
      <c r="T3863" t="str">
        <f t="shared" si="362"/>
        <v>plays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 s="3">
        <v>7500</v>
      </c>
      <c r="E3864" s="3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3"/>
        <v>1.3333333333333334E-4</v>
      </c>
      <c r="P3864" s="3">
        <f t="shared" si="360"/>
        <v>1</v>
      </c>
      <c r="Q3864" s="28">
        <f t="shared" si="364"/>
        <v>42611.052731481475</v>
      </c>
      <c r="R3864" s="28">
        <f t="shared" si="361"/>
        <v>42625.499305555553</v>
      </c>
      <c r="S3864" t="str">
        <f t="shared" si="365"/>
        <v>theater</v>
      </c>
      <c r="T3864" t="str">
        <f t="shared" si="362"/>
        <v>plays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 s="3">
        <v>6000</v>
      </c>
      <c r="E3865" s="3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3"/>
        <v>0</v>
      </c>
      <c r="P3865" s="3">
        <f t="shared" si="360"/>
        <v>0</v>
      </c>
      <c r="Q3865" s="28">
        <f t="shared" si="364"/>
        <v>42253.424826388888</v>
      </c>
      <c r="R3865" s="28">
        <f t="shared" si="361"/>
        <v>42313.466493055552</v>
      </c>
      <c r="S3865" t="str">
        <f t="shared" si="365"/>
        <v>theater</v>
      </c>
      <c r="T3865" t="str">
        <f t="shared" si="362"/>
        <v>plays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 s="3">
        <v>5000</v>
      </c>
      <c r="E3866" s="3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3"/>
        <v>1.2E-2</v>
      </c>
      <c r="P3866" s="3">
        <f t="shared" si="360"/>
        <v>20</v>
      </c>
      <c r="Q3866" s="28">
        <f t="shared" si="364"/>
        <v>42295.683495370373</v>
      </c>
      <c r="R3866" s="28">
        <f t="shared" si="361"/>
        <v>42325.72516203703</v>
      </c>
      <c r="S3866" t="str">
        <f t="shared" si="365"/>
        <v>theater</v>
      </c>
      <c r="T3866" t="str">
        <f t="shared" si="362"/>
        <v>plays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 s="3">
        <v>2413</v>
      </c>
      <c r="E3867" s="3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3"/>
        <v>0.26937422295897223</v>
      </c>
      <c r="P3867" s="3">
        <f t="shared" si="360"/>
        <v>46.428571428571431</v>
      </c>
      <c r="Q3867" s="28">
        <f t="shared" si="364"/>
        <v>41841.44326388889</v>
      </c>
      <c r="R3867" s="28">
        <f t="shared" si="361"/>
        <v>41881.020833333328</v>
      </c>
      <c r="S3867" t="str">
        <f t="shared" si="365"/>
        <v>theater</v>
      </c>
      <c r="T3867" t="str">
        <f t="shared" si="362"/>
        <v>plays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 s="3">
        <v>2000</v>
      </c>
      <c r="E3868" s="3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3"/>
        <v>5.4999999999999997E-3</v>
      </c>
      <c r="P3868" s="3">
        <f t="shared" si="360"/>
        <v>5.5</v>
      </c>
      <c r="Q3868" s="28">
        <f t="shared" si="364"/>
        <v>42402.738668981481</v>
      </c>
      <c r="R3868" s="28">
        <f t="shared" si="361"/>
        <v>42451.936805555553</v>
      </c>
      <c r="S3868" t="str">
        <f t="shared" si="365"/>
        <v>theater</v>
      </c>
      <c r="T3868" t="str">
        <f t="shared" si="362"/>
        <v>plays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 s="3">
        <v>2000</v>
      </c>
      <c r="E3869" s="3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3"/>
        <v>0.1255</v>
      </c>
      <c r="P3869" s="3">
        <f t="shared" si="360"/>
        <v>50.2</v>
      </c>
      <c r="Q3869" s="28">
        <f t="shared" si="364"/>
        <v>42509.605775462966</v>
      </c>
      <c r="R3869" s="28">
        <f t="shared" si="361"/>
        <v>42539.605775462966</v>
      </c>
      <c r="S3869" t="str">
        <f t="shared" si="365"/>
        <v>theater</v>
      </c>
      <c r="T3869" t="str">
        <f t="shared" si="362"/>
        <v>plays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 s="3">
        <v>5000</v>
      </c>
      <c r="E3870" s="3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3"/>
        <v>2E-3</v>
      </c>
      <c r="P3870" s="3">
        <f t="shared" si="360"/>
        <v>10</v>
      </c>
      <c r="Q3870" s="28">
        <f t="shared" si="364"/>
        <v>41865.451446759253</v>
      </c>
      <c r="R3870" s="28">
        <f t="shared" si="361"/>
        <v>41890.45144675926</v>
      </c>
      <c r="S3870" t="str">
        <f t="shared" si="365"/>
        <v>theater</v>
      </c>
      <c r="T3870" t="str">
        <f t="shared" si="362"/>
        <v>musical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 s="3">
        <v>13111</v>
      </c>
      <c r="E3871" s="3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3"/>
        <v>3.44748684310884E-2</v>
      </c>
      <c r="P3871" s="3">
        <f t="shared" si="360"/>
        <v>30.133333333333333</v>
      </c>
      <c r="Q3871" s="28">
        <f t="shared" si="364"/>
        <v>42047.516111111108</v>
      </c>
      <c r="R3871" s="28">
        <f t="shared" si="361"/>
        <v>42076.924305555549</v>
      </c>
      <c r="S3871" t="str">
        <f t="shared" si="365"/>
        <v>theater</v>
      </c>
      <c r="T3871" t="str">
        <f t="shared" si="362"/>
        <v>musical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 s="3">
        <v>10000</v>
      </c>
      <c r="E3872" s="3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3"/>
        <v>0.15</v>
      </c>
      <c r="P3872" s="3">
        <f t="shared" si="360"/>
        <v>150</v>
      </c>
      <c r="Q3872" s="28">
        <f t="shared" si="364"/>
        <v>41792.963865740734</v>
      </c>
      <c r="R3872" s="28">
        <f t="shared" si="361"/>
        <v>41822.963865740741</v>
      </c>
      <c r="S3872" t="str">
        <f t="shared" si="365"/>
        <v>theater</v>
      </c>
      <c r="T3872" t="str">
        <f t="shared" si="362"/>
        <v>musical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 s="3">
        <v>1500</v>
      </c>
      <c r="E3873" s="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3"/>
        <v>2.6666666666666668E-2</v>
      </c>
      <c r="P3873" s="3">
        <f t="shared" si="360"/>
        <v>13.333333333333334</v>
      </c>
      <c r="Q3873" s="28">
        <f t="shared" si="364"/>
        <v>42763.572337962956</v>
      </c>
      <c r="R3873" s="28">
        <f t="shared" si="361"/>
        <v>42823.530671296299</v>
      </c>
      <c r="S3873" t="str">
        <f t="shared" si="365"/>
        <v>theater</v>
      </c>
      <c r="T3873" t="str">
        <f t="shared" si="362"/>
        <v>musical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 s="3">
        <v>15000</v>
      </c>
      <c r="E3874" s="3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3"/>
        <v>0</v>
      </c>
      <c r="P3874" s="3">
        <f t="shared" si="360"/>
        <v>0</v>
      </c>
      <c r="Q3874" s="28">
        <f t="shared" si="364"/>
        <v>42179.9374537037</v>
      </c>
      <c r="R3874" s="28">
        <f t="shared" si="361"/>
        <v>42229.9374537037</v>
      </c>
      <c r="S3874" t="str">
        <f t="shared" si="365"/>
        <v>theater</v>
      </c>
      <c r="T3874" t="str">
        <f t="shared" si="362"/>
        <v>musical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 s="3">
        <v>5500</v>
      </c>
      <c r="E3875" s="3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3"/>
        <v>0</v>
      </c>
      <c r="P3875" s="3">
        <f t="shared" si="360"/>
        <v>0</v>
      </c>
      <c r="Q3875" s="28">
        <f t="shared" si="364"/>
        <v>42255.487673611111</v>
      </c>
      <c r="R3875" s="28">
        <f t="shared" si="361"/>
        <v>42285.487673611111</v>
      </c>
      <c r="S3875" t="str">
        <f t="shared" si="365"/>
        <v>theater</v>
      </c>
      <c r="T3875" t="str">
        <f t="shared" si="362"/>
        <v>musical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 s="3">
        <v>620</v>
      </c>
      <c r="E3876" s="3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3"/>
        <v>0</v>
      </c>
      <c r="P3876" s="3">
        <f t="shared" si="360"/>
        <v>0</v>
      </c>
      <c r="Q3876" s="28">
        <f t="shared" si="364"/>
        <v>42006.808124999996</v>
      </c>
      <c r="R3876" s="28">
        <f t="shared" si="361"/>
        <v>42027.833333333336</v>
      </c>
      <c r="S3876" t="str">
        <f t="shared" si="365"/>
        <v>theater</v>
      </c>
      <c r="T3876" t="str">
        <f t="shared" si="362"/>
        <v>musical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 s="3">
        <v>30000</v>
      </c>
      <c r="E3877" s="3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3"/>
        <v>0</v>
      </c>
      <c r="P3877" s="3">
        <f t="shared" si="360"/>
        <v>0</v>
      </c>
      <c r="Q3877" s="28">
        <f t="shared" si="364"/>
        <v>42615.138483796291</v>
      </c>
      <c r="R3877" s="28">
        <f t="shared" si="361"/>
        <v>42616.208333333336</v>
      </c>
      <c r="S3877" t="str">
        <f t="shared" si="365"/>
        <v>theater</v>
      </c>
      <c r="T3877" t="str">
        <f t="shared" si="362"/>
        <v>musical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 s="3">
        <v>3900</v>
      </c>
      <c r="E3878" s="3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3"/>
        <v>0.52794871794871789</v>
      </c>
      <c r="P3878" s="3">
        <f t="shared" si="360"/>
        <v>44.760869565217391</v>
      </c>
      <c r="Q3878" s="28">
        <f t="shared" si="364"/>
        <v>42372.415833333333</v>
      </c>
      <c r="R3878" s="28">
        <f t="shared" si="361"/>
        <v>42402.415833333333</v>
      </c>
      <c r="S3878" t="str">
        <f t="shared" si="365"/>
        <v>theater</v>
      </c>
      <c r="T3878" t="str">
        <f t="shared" si="362"/>
        <v>musical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 s="3">
        <v>25000</v>
      </c>
      <c r="E3879" s="3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3"/>
        <v>4.9639999999999997E-2</v>
      </c>
      <c r="P3879" s="3">
        <f t="shared" si="360"/>
        <v>88.642857142857139</v>
      </c>
      <c r="Q3879" s="28">
        <f t="shared" si="364"/>
        <v>42682.469351851854</v>
      </c>
      <c r="R3879" s="28">
        <f t="shared" si="361"/>
        <v>42712.469351851854</v>
      </c>
      <c r="S3879" t="str">
        <f t="shared" si="365"/>
        <v>theater</v>
      </c>
      <c r="T3879" t="str">
        <f t="shared" si="362"/>
        <v>musical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 s="3">
        <v>18000</v>
      </c>
      <c r="E3880" s="3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3"/>
        <v>5.5555555555555556E-4</v>
      </c>
      <c r="P3880" s="3">
        <f t="shared" si="360"/>
        <v>10</v>
      </c>
      <c r="Q3880" s="28">
        <f t="shared" si="364"/>
        <v>42154.610486111109</v>
      </c>
      <c r="R3880" s="28">
        <f t="shared" si="361"/>
        <v>42184.957638888889</v>
      </c>
      <c r="S3880" t="str">
        <f t="shared" si="365"/>
        <v>theater</v>
      </c>
      <c r="T3880" t="str">
        <f t="shared" si="362"/>
        <v>musical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 s="3">
        <v>15000</v>
      </c>
      <c r="E3881" s="3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3"/>
        <v>0</v>
      </c>
      <c r="P3881" s="3">
        <f t="shared" si="360"/>
        <v>0</v>
      </c>
      <c r="Q3881" s="28">
        <f t="shared" si="364"/>
        <v>41999.652731481481</v>
      </c>
      <c r="R3881" s="28">
        <f t="shared" si="361"/>
        <v>42029.652731481481</v>
      </c>
      <c r="S3881" t="str">
        <f t="shared" si="365"/>
        <v>theater</v>
      </c>
      <c r="T3881" t="str">
        <f t="shared" si="362"/>
        <v>musical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 s="3">
        <v>7500</v>
      </c>
      <c r="E3882" s="3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3"/>
        <v>0.13066666666666665</v>
      </c>
      <c r="P3882" s="3">
        <f t="shared" si="360"/>
        <v>57.647058823529413</v>
      </c>
      <c r="Q3882" s="28">
        <f t="shared" si="364"/>
        <v>41815.606712962959</v>
      </c>
      <c r="R3882" s="28">
        <f t="shared" si="361"/>
        <v>41850.75</v>
      </c>
      <c r="S3882" t="str">
        <f t="shared" si="365"/>
        <v>theater</v>
      </c>
      <c r="T3882" t="str">
        <f t="shared" si="362"/>
        <v>musical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 s="3">
        <v>500</v>
      </c>
      <c r="E3883" s="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3"/>
        <v>0.05</v>
      </c>
      <c r="P3883" s="3">
        <f t="shared" si="360"/>
        <v>25</v>
      </c>
      <c r="Q3883" s="28">
        <f t="shared" si="364"/>
        <v>42755.810173611106</v>
      </c>
      <c r="R3883" s="28">
        <f t="shared" si="361"/>
        <v>42785.810173611106</v>
      </c>
      <c r="S3883" t="str">
        <f t="shared" si="365"/>
        <v>theater</v>
      </c>
      <c r="T3883" t="str">
        <f t="shared" si="362"/>
        <v>musical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 s="3">
        <v>30000</v>
      </c>
      <c r="E3884" s="3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3"/>
        <v>0</v>
      </c>
      <c r="P3884" s="3">
        <f t="shared" si="360"/>
        <v>0</v>
      </c>
      <c r="Q3884" s="28">
        <f t="shared" si="364"/>
        <v>42373.77511574074</v>
      </c>
      <c r="R3884" s="28">
        <f t="shared" si="361"/>
        <v>42400.752083333333</v>
      </c>
      <c r="S3884" t="str">
        <f t="shared" si="365"/>
        <v>theater</v>
      </c>
      <c r="T3884" t="str">
        <f t="shared" si="362"/>
        <v>musical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 s="3">
        <v>15000</v>
      </c>
      <c r="E3885" s="3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3"/>
        <v>0</v>
      </c>
      <c r="P3885" s="3">
        <f t="shared" si="360"/>
        <v>0</v>
      </c>
      <c r="Q3885" s="28">
        <f t="shared" si="364"/>
        <v>41854.394317129627</v>
      </c>
      <c r="R3885" s="28">
        <f t="shared" si="361"/>
        <v>41884.394317129627</v>
      </c>
      <c r="S3885" t="str">
        <f t="shared" si="365"/>
        <v>theater</v>
      </c>
      <c r="T3885" t="str">
        <f t="shared" si="362"/>
        <v>musical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 s="3">
        <v>10000</v>
      </c>
      <c r="E3886" s="3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3"/>
        <v>0</v>
      </c>
      <c r="P3886" s="3">
        <f t="shared" si="360"/>
        <v>0</v>
      </c>
      <c r="Q3886" s="28">
        <f t="shared" si="364"/>
        <v>42065.583240740736</v>
      </c>
      <c r="R3886" s="28">
        <f t="shared" si="361"/>
        <v>42090.541574074072</v>
      </c>
      <c r="S3886" t="str">
        <f t="shared" si="365"/>
        <v>theater</v>
      </c>
      <c r="T3886" t="str">
        <f t="shared" si="362"/>
        <v>musical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 s="3">
        <v>375000</v>
      </c>
      <c r="E3887" s="3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3"/>
        <v>0</v>
      </c>
      <c r="P3887" s="3">
        <f t="shared" si="360"/>
        <v>0</v>
      </c>
      <c r="Q3887" s="28">
        <f t="shared" si="364"/>
        <v>42469.742951388886</v>
      </c>
      <c r="R3887" s="28">
        <f t="shared" si="361"/>
        <v>42499.742951388886</v>
      </c>
      <c r="S3887" t="str">
        <f t="shared" si="365"/>
        <v>theater</v>
      </c>
      <c r="T3887" t="str">
        <f t="shared" si="362"/>
        <v>musical</v>
      </c>
    </row>
    <row r="3888" spans="1:20" x14ac:dyDescent="0.25">
      <c r="A3888">
        <v>3886</v>
      </c>
      <c r="B3888" s="1" t="s">
        <v>3883</v>
      </c>
      <c r="C3888" s="1">
        <v>1</v>
      </c>
      <c r="D3888" s="3">
        <v>10000</v>
      </c>
      <c r="E3888" s="3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3"/>
        <v>0</v>
      </c>
      <c r="P3888" s="3">
        <f t="shared" si="360"/>
        <v>0</v>
      </c>
      <c r="Q3888" s="28">
        <f t="shared" si="364"/>
        <v>41954.019699074073</v>
      </c>
      <c r="R3888" s="28">
        <f t="shared" si="361"/>
        <v>41984.019699074073</v>
      </c>
      <c r="S3888" t="str">
        <f t="shared" si="365"/>
        <v>theater</v>
      </c>
      <c r="T3888" t="str">
        <f t="shared" si="362"/>
        <v>musical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 s="3">
        <v>2000</v>
      </c>
      <c r="E3889" s="3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3"/>
        <v>1.7500000000000002E-2</v>
      </c>
      <c r="P3889" s="3">
        <f t="shared" si="360"/>
        <v>17.5</v>
      </c>
      <c r="Q3889" s="28">
        <f t="shared" si="364"/>
        <v>42079.649641203701</v>
      </c>
      <c r="R3889" s="28">
        <f t="shared" si="361"/>
        <v>42125.708333333336</v>
      </c>
      <c r="S3889" t="str">
        <f t="shared" si="365"/>
        <v>theater</v>
      </c>
      <c r="T3889" t="str">
        <f t="shared" si="362"/>
        <v>musical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 s="3">
        <v>2000</v>
      </c>
      <c r="E3890" s="3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3"/>
        <v>0.27100000000000002</v>
      </c>
      <c r="P3890" s="3">
        <f t="shared" si="360"/>
        <v>38.714285714285715</v>
      </c>
      <c r="Q3890" s="28">
        <f t="shared" si="364"/>
        <v>42762.337476851848</v>
      </c>
      <c r="R3890" s="28">
        <f t="shared" si="361"/>
        <v>42792.337476851848</v>
      </c>
      <c r="S3890" t="str">
        <f t="shared" si="365"/>
        <v>theater</v>
      </c>
      <c r="T3890" t="str">
        <f t="shared" si="362"/>
        <v>plays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 s="3">
        <v>8000</v>
      </c>
      <c r="E3891" s="3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3"/>
        <v>1.4749999999999999E-2</v>
      </c>
      <c r="P3891" s="3">
        <f t="shared" si="360"/>
        <v>13.111111111111111</v>
      </c>
      <c r="Q3891" s="28">
        <f t="shared" si="364"/>
        <v>41976.796643518515</v>
      </c>
      <c r="R3891" s="28">
        <f t="shared" si="361"/>
        <v>42008.768055555549</v>
      </c>
      <c r="S3891" t="str">
        <f t="shared" si="365"/>
        <v>theater</v>
      </c>
      <c r="T3891" t="str">
        <f t="shared" si="362"/>
        <v>plays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 s="3">
        <v>15000</v>
      </c>
      <c r="E3892" s="3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3"/>
        <v>0.16826666666666668</v>
      </c>
      <c r="P3892" s="3">
        <f t="shared" si="360"/>
        <v>315.5</v>
      </c>
      <c r="Q3892" s="28">
        <f t="shared" si="364"/>
        <v>42171.55027777778</v>
      </c>
      <c r="R3892" s="28">
        <f t="shared" si="361"/>
        <v>42231.55027777778</v>
      </c>
      <c r="S3892" t="str">
        <f t="shared" si="365"/>
        <v>theater</v>
      </c>
      <c r="T3892" t="str">
        <f t="shared" si="362"/>
        <v>plays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 s="3">
        <v>800</v>
      </c>
      <c r="E3893" s="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3"/>
        <v>0.32500000000000001</v>
      </c>
      <c r="P3893" s="3">
        <f t="shared" si="360"/>
        <v>37.142857142857146</v>
      </c>
      <c r="Q3893" s="28">
        <f t="shared" si="364"/>
        <v>42055.924120370364</v>
      </c>
      <c r="R3893" s="28">
        <f t="shared" si="361"/>
        <v>42085.999305555553</v>
      </c>
      <c r="S3893" t="str">
        <f t="shared" si="365"/>
        <v>theater</v>
      </c>
      <c r="T3893" t="str">
        <f t="shared" si="362"/>
        <v>plays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 s="3">
        <v>1000</v>
      </c>
      <c r="E3894" s="3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3"/>
        <v>0</v>
      </c>
      <c r="P3894" s="3">
        <f t="shared" si="360"/>
        <v>0</v>
      </c>
      <c r="Q3894" s="28">
        <f t="shared" si="364"/>
        <v>41867.44394675926</v>
      </c>
      <c r="R3894" s="28">
        <f t="shared" si="361"/>
        <v>41875.083333333328</v>
      </c>
      <c r="S3894" t="str">
        <f t="shared" si="365"/>
        <v>theater</v>
      </c>
      <c r="T3894" t="str">
        <f t="shared" si="362"/>
        <v>plays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 s="3">
        <v>50000</v>
      </c>
      <c r="E3895" s="3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3"/>
        <v>0.2155</v>
      </c>
      <c r="P3895" s="3">
        <f t="shared" si="360"/>
        <v>128.27380952380952</v>
      </c>
      <c r="Q3895" s="28">
        <f t="shared" si="364"/>
        <v>41779.449537037035</v>
      </c>
      <c r="R3895" s="28">
        <f t="shared" si="361"/>
        <v>41821.041666666664</v>
      </c>
      <c r="S3895" t="str">
        <f t="shared" si="365"/>
        <v>theater</v>
      </c>
      <c r="T3895" t="str">
        <f t="shared" si="362"/>
        <v>plays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 s="3">
        <v>15000</v>
      </c>
      <c r="E3896" s="3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3"/>
        <v>3.4666666666666665E-2</v>
      </c>
      <c r="P3896" s="3">
        <f t="shared" si="360"/>
        <v>47.272727272727273</v>
      </c>
      <c r="Q3896" s="28">
        <f t="shared" si="364"/>
        <v>42679.750138888885</v>
      </c>
      <c r="R3896" s="28">
        <f t="shared" si="361"/>
        <v>42709.999305555553</v>
      </c>
      <c r="S3896" t="str">
        <f t="shared" si="365"/>
        <v>theater</v>
      </c>
      <c r="T3896" t="str">
        <f t="shared" si="362"/>
        <v>plays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 s="3">
        <v>1000</v>
      </c>
      <c r="E3897" s="3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3"/>
        <v>0.05</v>
      </c>
      <c r="P3897" s="3">
        <f t="shared" si="360"/>
        <v>50</v>
      </c>
      <c r="Q3897" s="28">
        <f t="shared" si="364"/>
        <v>42032.041875000003</v>
      </c>
      <c r="R3897" s="28">
        <f t="shared" si="361"/>
        <v>42063.041875000003</v>
      </c>
      <c r="S3897" t="str">
        <f t="shared" si="365"/>
        <v>theater</v>
      </c>
      <c r="T3897" t="str">
        <f t="shared" si="362"/>
        <v>plays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 s="3">
        <v>1600</v>
      </c>
      <c r="E3898" s="3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3"/>
        <v>0.10625</v>
      </c>
      <c r="P3898" s="3">
        <f t="shared" si="360"/>
        <v>42.5</v>
      </c>
      <c r="Q3898" s="28">
        <f t="shared" si="364"/>
        <v>41792.983541666668</v>
      </c>
      <c r="R3898" s="28">
        <f t="shared" si="361"/>
        <v>41806.983541666668</v>
      </c>
      <c r="S3898" t="str">
        <f t="shared" si="365"/>
        <v>theater</v>
      </c>
      <c r="T3898" t="str">
        <f t="shared" si="362"/>
        <v>plays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 s="3">
        <v>2500</v>
      </c>
      <c r="E3899" s="3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3"/>
        <v>0.17599999999999999</v>
      </c>
      <c r="P3899" s="3">
        <f t="shared" si="360"/>
        <v>44</v>
      </c>
      <c r="Q3899" s="28">
        <f t="shared" si="364"/>
        <v>41982.665312499994</v>
      </c>
      <c r="R3899" s="28">
        <f t="shared" si="361"/>
        <v>42012.665312499994</v>
      </c>
      <c r="S3899" t="str">
        <f t="shared" si="365"/>
        <v>theater</v>
      </c>
      <c r="T3899" t="str">
        <f t="shared" si="362"/>
        <v>plays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 s="3">
        <v>2500</v>
      </c>
      <c r="E3900" s="3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3"/>
        <v>0.3256</v>
      </c>
      <c r="P3900" s="3">
        <f t="shared" si="360"/>
        <v>50.875</v>
      </c>
      <c r="Q3900" s="28">
        <f t="shared" si="364"/>
        <v>42193.273958333331</v>
      </c>
      <c r="R3900" s="28">
        <f t="shared" si="361"/>
        <v>42233.458333333336</v>
      </c>
      <c r="S3900" t="str">
        <f t="shared" si="365"/>
        <v>theater</v>
      </c>
      <c r="T3900" t="str">
        <f t="shared" si="362"/>
        <v>plays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 s="3">
        <v>10000</v>
      </c>
      <c r="E3901" s="3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3"/>
        <v>1.2500000000000001E-2</v>
      </c>
      <c r="P3901" s="3">
        <f t="shared" si="360"/>
        <v>62.5</v>
      </c>
      <c r="Q3901" s="28">
        <f t="shared" si="364"/>
        <v>41843.566678240735</v>
      </c>
      <c r="R3901" s="28">
        <f t="shared" si="361"/>
        <v>41863.566678240742</v>
      </c>
      <c r="S3901" t="str">
        <f t="shared" si="365"/>
        <v>theater</v>
      </c>
      <c r="T3901" t="str">
        <f t="shared" si="362"/>
        <v>plays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 s="3">
        <v>2500</v>
      </c>
      <c r="E3902" s="3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3"/>
        <v>5.3999999999999999E-2</v>
      </c>
      <c r="P3902" s="3">
        <f t="shared" si="360"/>
        <v>27</v>
      </c>
      <c r="Q3902" s="28">
        <f t="shared" si="364"/>
        <v>42135.884155092594</v>
      </c>
      <c r="R3902" s="28">
        <f t="shared" si="361"/>
        <v>42165.884155092594</v>
      </c>
      <c r="S3902" t="str">
        <f t="shared" si="365"/>
        <v>theater</v>
      </c>
      <c r="T3902" t="str">
        <f t="shared" si="362"/>
        <v>plays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 s="3">
        <v>3000</v>
      </c>
      <c r="E3903" s="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3"/>
        <v>8.3333333333333332E-3</v>
      </c>
      <c r="P3903" s="3">
        <f t="shared" si="360"/>
        <v>25</v>
      </c>
      <c r="Q3903" s="28">
        <f t="shared" si="364"/>
        <v>42317.618043981485</v>
      </c>
      <c r="R3903" s="28">
        <f t="shared" si="361"/>
        <v>42357.618043981478</v>
      </c>
      <c r="S3903" t="str">
        <f t="shared" si="365"/>
        <v>theater</v>
      </c>
      <c r="T3903" t="str">
        <f t="shared" si="362"/>
        <v>plays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 s="3">
        <v>3000</v>
      </c>
      <c r="E3904" s="3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3"/>
        <v>0.48833333333333334</v>
      </c>
      <c r="P3904" s="3">
        <f t="shared" si="360"/>
        <v>47.258064516129032</v>
      </c>
      <c r="Q3904" s="28">
        <f t="shared" si="364"/>
        <v>42663.259745370371</v>
      </c>
      <c r="R3904" s="28">
        <f t="shared" si="361"/>
        <v>42688.301412037035</v>
      </c>
      <c r="S3904" t="str">
        <f t="shared" si="365"/>
        <v>theater</v>
      </c>
      <c r="T3904" t="str">
        <f t="shared" si="362"/>
        <v>plays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 s="3">
        <v>1500</v>
      </c>
      <c r="E3905" s="3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3"/>
        <v>0</v>
      </c>
      <c r="P3905" s="3">
        <f t="shared" si="360"/>
        <v>0</v>
      </c>
      <c r="Q3905" s="28">
        <f t="shared" si="364"/>
        <v>42185.802835648145</v>
      </c>
      <c r="R3905" s="28">
        <f t="shared" si="361"/>
        <v>42230.609722222223</v>
      </c>
      <c r="S3905" t="str">
        <f t="shared" si="365"/>
        <v>theater</v>
      </c>
      <c r="T3905" t="str">
        <f t="shared" si="362"/>
        <v>plays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 s="3">
        <v>10000</v>
      </c>
      <c r="E3906" s="3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3"/>
        <v>2.9999999999999997E-4</v>
      </c>
      <c r="P3906" s="3">
        <f t="shared" si="360"/>
        <v>1.5</v>
      </c>
      <c r="Q3906" s="28">
        <f t="shared" si="364"/>
        <v>42095.020833333336</v>
      </c>
      <c r="R3906" s="28">
        <f t="shared" si="361"/>
        <v>42109.00277777778</v>
      </c>
      <c r="S3906" t="str">
        <f t="shared" si="365"/>
        <v>theater</v>
      </c>
      <c r="T3906" t="str">
        <f t="shared" si="362"/>
        <v>plays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 s="3">
        <v>1500</v>
      </c>
      <c r="E3907" s="3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363"/>
        <v>0.11533333333333333</v>
      </c>
      <c r="P3907" s="3">
        <f t="shared" ref="P3907:P3970" si="366">IFERROR(E3907/L3907,0)</f>
        <v>24.714285714285715</v>
      </c>
      <c r="Q3907" s="28">
        <f t="shared" si="364"/>
        <v>42124.415543981479</v>
      </c>
      <c r="R3907" s="28">
        <f t="shared" ref="R3907:R3970" si="367">(I3907/86400)+25569+(-5/24)</f>
        <v>42166.749999999993</v>
      </c>
      <c r="S3907" t="str">
        <f t="shared" si="365"/>
        <v>theater</v>
      </c>
      <c r="T3907" t="str">
        <f t="shared" ref="T3907:T3970" si="368">RIGHT(N3907,LEN(N3907)-FIND("/",N3907))</f>
        <v>plays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 s="3">
        <v>1500</v>
      </c>
      <c r="E3908" s="3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ref="O3908:O3971" si="369">E3908/D3908</f>
        <v>0.67333333333333334</v>
      </c>
      <c r="P3908" s="3">
        <f t="shared" si="366"/>
        <v>63.125</v>
      </c>
      <c r="Q3908" s="28">
        <f t="shared" ref="Q3908:Q3971" si="370">(((J3908/60)/60)/24)+DATE(1970,1,1)+(-5/24)</f>
        <v>42143.709409722222</v>
      </c>
      <c r="R3908" s="28">
        <f t="shared" si="367"/>
        <v>42181.350694444445</v>
      </c>
      <c r="S3908" t="str">
        <f t="shared" ref="S3908:S3971" si="371">LEFT(N:N,FIND("/",N3908)-1)</f>
        <v>theater</v>
      </c>
      <c r="T3908" t="str">
        <f t="shared" si="368"/>
        <v>plays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 s="3">
        <v>1000</v>
      </c>
      <c r="E3909" s="3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9"/>
        <v>0.153</v>
      </c>
      <c r="P3909" s="3">
        <f t="shared" si="366"/>
        <v>38.25</v>
      </c>
      <c r="Q3909" s="28">
        <f t="shared" si="370"/>
        <v>41906.611180555556</v>
      </c>
      <c r="R3909" s="28">
        <f t="shared" si="367"/>
        <v>41938.630555555552</v>
      </c>
      <c r="S3909" t="str">
        <f t="shared" si="371"/>
        <v>theater</v>
      </c>
      <c r="T3909" t="str">
        <f t="shared" si="368"/>
        <v>plays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 s="3">
        <v>750</v>
      </c>
      <c r="E3910" s="3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9"/>
        <v>8.666666666666667E-2</v>
      </c>
      <c r="P3910" s="3">
        <f t="shared" si="366"/>
        <v>16.25</v>
      </c>
      <c r="Q3910" s="28">
        <f t="shared" si="370"/>
        <v>41833.927037037036</v>
      </c>
      <c r="R3910" s="28">
        <f t="shared" si="367"/>
        <v>41848.927037037036</v>
      </c>
      <c r="S3910" t="str">
        <f t="shared" si="371"/>
        <v>theater</v>
      </c>
      <c r="T3910" t="str">
        <f t="shared" si="368"/>
        <v>plays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 s="3">
        <v>60000</v>
      </c>
      <c r="E3911" s="3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9"/>
        <v>2.2499999999999998E-3</v>
      </c>
      <c r="P3911" s="3">
        <f t="shared" si="366"/>
        <v>33.75</v>
      </c>
      <c r="Q3911" s="28">
        <f t="shared" si="370"/>
        <v>41863.150949074072</v>
      </c>
      <c r="R3911" s="28">
        <f t="shared" si="367"/>
        <v>41893.150949074072</v>
      </c>
      <c r="S3911" t="str">
        <f t="shared" si="371"/>
        <v>theater</v>
      </c>
      <c r="T3911" t="str">
        <f t="shared" si="368"/>
        <v>plays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 s="3">
        <v>6000</v>
      </c>
      <c r="E3912" s="3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9"/>
        <v>3.0833333333333334E-2</v>
      </c>
      <c r="P3912" s="3">
        <f t="shared" si="366"/>
        <v>61.666666666666664</v>
      </c>
      <c r="Q3912" s="28">
        <f t="shared" si="370"/>
        <v>42224.548576388886</v>
      </c>
      <c r="R3912" s="28">
        <f t="shared" si="367"/>
        <v>42254.548576388886</v>
      </c>
      <c r="S3912" t="str">
        <f t="shared" si="371"/>
        <v>theater</v>
      </c>
      <c r="T3912" t="str">
        <f t="shared" si="368"/>
        <v>plays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 s="3">
        <v>8000</v>
      </c>
      <c r="E3913" s="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9"/>
        <v>0.37412499999999999</v>
      </c>
      <c r="P3913" s="3">
        <f t="shared" si="366"/>
        <v>83.138888888888886</v>
      </c>
      <c r="Q3913" s="28">
        <f t="shared" si="370"/>
        <v>41939.603900462964</v>
      </c>
      <c r="R3913" s="28">
        <f t="shared" si="367"/>
        <v>41969.645567129628</v>
      </c>
      <c r="S3913" t="str">
        <f t="shared" si="371"/>
        <v>theater</v>
      </c>
      <c r="T3913" t="str">
        <f t="shared" si="368"/>
        <v>plays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 s="3">
        <v>15000</v>
      </c>
      <c r="E3914" s="3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9"/>
        <v>6.666666666666667E-5</v>
      </c>
      <c r="P3914" s="3">
        <f t="shared" si="366"/>
        <v>1</v>
      </c>
      <c r="Q3914" s="28">
        <f t="shared" si="370"/>
        <v>42059.061689814807</v>
      </c>
      <c r="R3914" s="28">
        <f t="shared" si="367"/>
        <v>42118.982638888883</v>
      </c>
      <c r="S3914" t="str">
        <f t="shared" si="371"/>
        <v>theater</v>
      </c>
      <c r="T3914" t="str">
        <f t="shared" si="368"/>
        <v>plays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 s="3">
        <v>10000</v>
      </c>
      <c r="E3915" s="3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9"/>
        <v>0.1</v>
      </c>
      <c r="P3915" s="3">
        <f t="shared" si="366"/>
        <v>142.85714285714286</v>
      </c>
      <c r="Q3915" s="28">
        <f t="shared" si="370"/>
        <v>42308.002881944441</v>
      </c>
      <c r="R3915" s="28">
        <f t="shared" si="367"/>
        <v>42338.044548611106</v>
      </c>
      <c r="S3915" t="str">
        <f t="shared" si="371"/>
        <v>theater</v>
      </c>
      <c r="T3915" t="str">
        <f t="shared" si="368"/>
        <v>plays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 s="3">
        <v>2500</v>
      </c>
      <c r="E3916" s="3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9"/>
        <v>0.36359999999999998</v>
      </c>
      <c r="P3916" s="3">
        <f t="shared" si="366"/>
        <v>33.666666666666664</v>
      </c>
      <c r="Q3916" s="28">
        <f t="shared" si="370"/>
        <v>42114.610601851848</v>
      </c>
      <c r="R3916" s="28">
        <f t="shared" si="367"/>
        <v>42134.749305555553</v>
      </c>
      <c r="S3916" t="str">
        <f t="shared" si="371"/>
        <v>theater</v>
      </c>
      <c r="T3916" t="str">
        <f t="shared" si="368"/>
        <v>plays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 s="3">
        <v>1500</v>
      </c>
      <c r="E3917" s="3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9"/>
        <v>3.3333333333333335E-3</v>
      </c>
      <c r="P3917" s="3">
        <f t="shared" si="366"/>
        <v>5</v>
      </c>
      <c r="Q3917" s="28">
        <f t="shared" si="370"/>
        <v>42492.776724537034</v>
      </c>
      <c r="R3917" s="28">
        <f t="shared" si="367"/>
        <v>42522.776724537034</v>
      </c>
      <c r="S3917" t="str">
        <f t="shared" si="371"/>
        <v>theater</v>
      </c>
      <c r="T3917" t="str">
        <f t="shared" si="368"/>
        <v>plays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 s="3">
        <v>2000</v>
      </c>
      <c r="E3918" s="3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9"/>
        <v>0</v>
      </c>
      <c r="P3918" s="3">
        <f t="shared" si="366"/>
        <v>0</v>
      </c>
      <c r="Q3918" s="28">
        <f t="shared" si="370"/>
        <v>42494.263333333329</v>
      </c>
      <c r="R3918" s="28">
        <f t="shared" si="367"/>
        <v>42524.263333333329</v>
      </c>
      <c r="S3918" t="str">
        <f t="shared" si="371"/>
        <v>theater</v>
      </c>
      <c r="T3918" t="str">
        <f t="shared" si="368"/>
        <v>plays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 s="3">
        <v>3500</v>
      </c>
      <c r="E3919" s="3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9"/>
        <v>2.8571428571428571E-3</v>
      </c>
      <c r="P3919" s="3">
        <f t="shared" si="366"/>
        <v>10</v>
      </c>
      <c r="Q3919" s="28">
        <f t="shared" si="370"/>
        <v>41863.318993055553</v>
      </c>
      <c r="R3919" s="28">
        <f t="shared" si="367"/>
        <v>41893.318993055553</v>
      </c>
      <c r="S3919" t="str">
        <f t="shared" si="371"/>
        <v>theater</v>
      </c>
      <c r="T3919" t="str">
        <f t="shared" si="368"/>
        <v>plays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 s="3">
        <v>60000</v>
      </c>
      <c r="E3920" s="3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9"/>
        <v>2E-3</v>
      </c>
      <c r="P3920" s="3">
        <f t="shared" si="366"/>
        <v>40</v>
      </c>
      <c r="Q3920" s="28">
        <f t="shared" si="370"/>
        <v>41843.456284722219</v>
      </c>
      <c r="R3920" s="28">
        <f t="shared" si="367"/>
        <v>41855.458333333328</v>
      </c>
      <c r="S3920" t="str">
        <f t="shared" si="371"/>
        <v>theater</v>
      </c>
      <c r="T3920" t="str">
        <f t="shared" si="368"/>
        <v>plays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 s="3">
        <v>5000</v>
      </c>
      <c r="E3921" s="3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9"/>
        <v>1.7999999999999999E-2</v>
      </c>
      <c r="P3921" s="3">
        <f t="shared" si="366"/>
        <v>30</v>
      </c>
      <c r="Q3921" s="28">
        <f t="shared" si="370"/>
        <v>42358.476539351854</v>
      </c>
      <c r="R3921" s="28">
        <f t="shared" si="367"/>
        <v>42386.791666666664</v>
      </c>
      <c r="S3921" t="str">
        <f t="shared" si="371"/>
        <v>theater</v>
      </c>
      <c r="T3921" t="str">
        <f t="shared" si="368"/>
        <v>plays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 s="3">
        <v>2500</v>
      </c>
      <c r="E3922" s="3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9"/>
        <v>5.3999999999999999E-2</v>
      </c>
      <c r="P3922" s="3">
        <f t="shared" si="366"/>
        <v>45</v>
      </c>
      <c r="Q3922" s="28">
        <f t="shared" si="370"/>
        <v>42657.178935185184</v>
      </c>
      <c r="R3922" s="28">
        <f t="shared" si="367"/>
        <v>42687.220601851848</v>
      </c>
      <c r="S3922" t="str">
        <f t="shared" si="371"/>
        <v>theater</v>
      </c>
      <c r="T3922" t="str">
        <f t="shared" si="368"/>
        <v>plays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 s="3">
        <v>3000</v>
      </c>
      <c r="E3923" s="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9"/>
        <v>0</v>
      </c>
      <c r="P3923" s="3">
        <f t="shared" si="366"/>
        <v>0</v>
      </c>
      <c r="Q3923" s="28">
        <f t="shared" si="370"/>
        <v>41926.333969907406</v>
      </c>
      <c r="R3923" s="28">
        <f t="shared" si="367"/>
        <v>41938.541666666664</v>
      </c>
      <c r="S3923" t="str">
        <f t="shared" si="371"/>
        <v>theater</v>
      </c>
      <c r="T3923" t="str">
        <f t="shared" si="368"/>
        <v>plays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 s="3">
        <v>750</v>
      </c>
      <c r="E3924" s="3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9"/>
        <v>8.1333333333333327E-2</v>
      </c>
      <c r="P3924" s="3">
        <f t="shared" si="366"/>
        <v>10.166666666666666</v>
      </c>
      <c r="Q3924" s="28">
        <f t="shared" si="370"/>
        <v>42020.560300925928</v>
      </c>
      <c r="R3924" s="28">
        <f t="shared" si="367"/>
        <v>42065.749999999993</v>
      </c>
      <c r="S3924" t="str">
        <f t="shared" si="371"/>
        <v>theater</v>
      </c>
      <c r="T3924" t="str">
        <f t="shared" si="368"/>
        <v>plays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 s="3">
        <v>11500</v>
      </c>
      <c r="E3925" s="3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9"/>
        <v>0.12034782608695652</v>
      </c>
      <c r="P3925" s="3">
        <f t="shared" si="366"/>
        <v>81.411764705882348</v>
      </c>
      <c r="Q3925" s="28">
        <f t="shared" si="370"/>
        <v>42075.771655092591</v>
      </c>
      <c r="R3925" s="28">
        <f t="shared" si="367"/>
        <v>42103.771655092591</v>
      </c>
      <c r="S3925" t="str">
        <f t="shared" si="371"/>
        <v>theater</v>
      </c>
      <c r="T3925" t="str">
        <f t="shared" si="368"/>
        <v>plays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 s="3">
        <v>15000</v>
      </c>
      <c r="E3926" s="3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9"/>
        <v>0.15266666666666667</v>
      </c>
      <c r="P3926" s="3">
        <f t="shared" si="366"/>
        <v>57.25</v>
      </c>
      <c r="Q3926" s="28">
        <f t="shared" si="370"/>
        <v>41786.751412037032</v>
      </c>
      <c r="R3926" s="28">
        <f t="shared" si="367"/>
        <v>41816.751412037032</v>
      </c>
      <c r="S3926" t="str">
        <f t="shared" si="371"/>
        <v>theater</v>
      </c>
      <c r="T3926" t="str">
        <f t="shared" si="368"/>
        <v>plays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 s="3">
        <v>150</v>
      </c>
      <c r="E3927" s="3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9"/>
        <v>0.1</v>
      </c>
      <c r="P3927" s="3">
        <f t="shared" si="366"/>
        <v>5</v>
      </c>
      <c r="Q3927" s="28">
        <f t="shared" si="370"/>
        <v>41820.662488425922</v>
      </c>
      <c r="R3927" s="28">
        <f t="shared" si="367"/>
        <v>41850.662488425922</v>
      </c>
      <c r="S3927" t="str">
        <f t="shared" si="371"/>
        <v>theater</v>
      </c>
      <c r="T3927" t="str">
        <f t="shared" si="368"/>
        <v>plays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 s="3">
        <v>5000</v>
      </c>
      <c r="E3928" s="3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9"/>
        <v>3.0000000000000001E-3</v>
      </c>
      <c r="P3928" s="3">
        <f t="shared" si="366"/>
        <v>15</v>
      </c>
      <c r="Q3928" s="28">
        <f t="shared" si="370"/>
        <v>41969.876712962963</v>
      </c>
      <c r="R3928" s="28">
        <f t="shared" si="367"/>
        <v>41999.876712962963</v>
      </c>
      <c r="S3928" t="str">
        <f t="shared" si="371"/>
        <v>theater</v>
      </c>
      <c r="T3928" t="str">
        <f t="shared" si="368"/>
        <v>plays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 s="3">
        <v>2500</v>
      </c>
      <c r="E3929" s="3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9"/>
        <v>0.01</v>
      </c>
      <c r="P3929" s="3">
        <f t="shared" si="366"/>
        <v>12.5</v>
      </c>
      <c r="Q3929" s="28">
        <f t="shared" si="370"/>
        <v>41830.059074074074</v>
      </c>
      <c r="R3929" s="28">
        <f t="shared" si="367"/>
        <v>41860.059074074074</v>
      </c>
      <c r="S3929" t="str">
        <f t="shared" si="371"/>
        <v>theater</v>
      </c>
      <c r="T3929" t="str">
        <f t="shared" si="368"/>
        <v>plays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 s="3">
        <v>5000</v>
      </c>
      <c r="E3930" s="3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9"/>
        <v>0.13020000000000001</v>
      </c>
      <c r="P3930" s="3">
        <f t="shared" si="366"/>
        <v>93</v>
      </c>
      <c r="Q3930" s="28">
        <f t="shared" si="370"/>
        <v>42265.474849537037</v>
      </c>
      <c r="R3930" s="28">
        <f t="shared" si="367"/>
        <v>42292.999305555553</v>
      </c>
      <c r="S3930" t="str">
        <f t="shared" si="371"/>
        <v>theater</v>
      </c>
      <c r="T3930" t="str">
        <f t="shared" si="368"/>
        <v>plays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 s="3">
        <v>20000</v>
      </c>
      <c r="E3931" s="3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9"/>
        <v>2.265E-2</v>
      </c>
      <c r="P3931" s="3">
        <f t="shared" si="366"/>
        <v>32.357142857142854</v>
      </c>
      <c r="Q3931" s="28">
        <f t="shared" si="370"/>
        <v>42601.618807870364</v>
      </c>
      <c r="R3931" s="28">
        <f t="shared" si="367"/>
        <v>42631.618807870364</v>
      </c>
      <c r="S3931" t="str">
        <f t="shared" si="371"/>
        <v>theater</v>
      </c>
      <c r="T3931" t="str">
        <f t="shared" si="368"/>
        <v>plays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 s="3">
        <v>10000</v>
      </c>
      <c r="E3932" s="3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9"/>
        <v>0</v>
      </c>
      <c r="P3932" s="3">
        <f t="shared" si="366"/>
        <v>0</v>
      </c>
      <c r="Q3932" s="28">
        <f t="shared" si="370"/>
        <v>42433.13041666666</v>
      </c>
      <c r="R3932" s="28">
        <f t="shared" si="367"/>
        <v>42461.041666666664</v>
      </c>
      <c r="S3932" t="str">
        <f t="shared" si="371"/>
        <v>theater</v>
      </c>
      <c r="T3932" t="str">
        <f t="shared" si="368"/>
        <v>plays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 s="3">
        <v>8000</v>
      </c>
      <c r="E3933" s="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9"/>
        <v>0</v>
      </c>
      <c r="P3933" s="3">
        <f t="shared" si="366"/>
        <v>0</v>
      </c>
      <c r="Q3933" s="28">
        <f t="shared" si="370"/>
        <v>42227.943368055552</v>
      </c>
      <c r="R3933" s="28">
        <f t="shared" si="367"/>
        <v>42252.943368055552</v>
      </c>
      <c r="S3933" t="str">
        <f t="shared" si="371"/>
        <v>theater</v>
      </c>
      <c r="T3933" t="str">
        <f t="shared" si="368"/>
        <v>plays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 s="3">
        <v>12000</v>
      </c>
      <c r="E3934" s="3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9"/>
        <v>8.3333333333333331E-5</v>
      </c>
      <c r="P3934" s="3">
        <f t="shared" si="366"/>
        <v>1</v>
      </c>
      <c r="Q3934" s="28">
        <f t="shared" si="370"/>
        <v>42414.960231481477</v>
      </c>
      <c r="R3934" s="28">
        <f t="shared" si="367"/>
        <v>42444.918564814812</v>
      </c>
      <c r="S3934" t="str">
        <f t="shared" si="371"/>
        <v>theater</v>
      </c>
      <c r="T3934" t="str">
        <f t="shared" si="368"/>
        <v>plays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 s="3">
        <v>7000</v>
      </c>
      <c r="E3935" s="3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9"/>
        <v>0.15742857142857142</v>
      </c>
      <c r="P3935" s="3">
        <f t="shared" si="366"/>
        <v>91.833333333333329</v>
      </c>
      <c r="Q3935" s="28">
        <f t="shared" si="370"/>
        <v>42538.759976851848</v>
      </c>
      <c r="R3935" s="28">
        <f t="shared" si="367"/>
        <v>42567.821527777771</v>
      </c>
      <c r="S3935" t="str">
        <f t="shared" si="371"/>
        <v>theater</v>
      </c>
      <c r="T3935" t="str">
        <f t="shared" si="368"/>
        <v>plays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 s="3">
        <v>5000</v>
      </c>
      <c r="E3936" s="3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9"/>
        <v>0.11</v>
      </c>
      <c r="P3936" s="3">
        <f t="shared" si="366"/>
        <v>45.833333333333336</v>
      </c>
      <c r="Q3936" s="28">
        <f t="shared" si="370"/>
        <v>42233.463414351849</v>
      </c>
      <c r="R3936" s="28">
        <f t="shared" si="367"/>
        <v>42278.333333333336</v>
      </c>
      <c r="S3936" t="str">
        <f t="shared" si="371"/>
        <v>theater</v>
      </c>
      <c r="T3936" t="str">
        <f t="shared" si="368"/>
        <v>plays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 s="3">
        <v>3000</v>
      </c>
      <c r="E3937" s="3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9"/>
        <v>0.43833333333333335</v>
      </c>
      <c r="P3937" s="3">
        <f t="shared" si="366"/>
        <v>57.173913043478258</v>
      </c>
      <c r="Q3937" s="28">
        <f t="shared" si="370"/>
        <v>42221.448449074065</v>
      </c>
      <c r="R3937" s="28">
        <f t="shared" si="367"/>
        <v>42281.448449074072</v>
      </c>
      <c r="S3937" t="str">
        <f t="shared" si="371"/>
        <v>theater</v>
      </c>
      <c r="T3937" t="str">
        <f t="shared" si="368"/>
        <v>plays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 s="3">
        <v>20000</v>
      </c>
      <c r="E3938" s="3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9"/>
        <v>0</v>
      </c>
      <c r="P3938" s="3">
        <f t="shared" si="366"/>
        <v>0</v>
      </c>
      <c r="Q3938" s="28">
        <f t="shared" si="370"/>
        <v>42675.054629629631</v>
      </c>
      <c r="R3938" s="28">
        <f t="shared" si="367"/>
        <v>42705.096296296295</v>
      </c>
      <c r="S3938" t="str">
        <f t="shared" si="371"/>
        <v>theater</v>
      </c>
      <c r="T3938" t="str">
        <f t="shared" si="368"/>
        <v>plays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 s="3">
        <v>2885</v>
      </c>
      <c r="E3939" s="3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9"/>
        <v>0.86135181975736563</v>
      </c>
      <c r="P3939" s="3">
        <f t="shared" si="366"/>
        <v>248.5</v>
      </c>
      <c r="Q3939" s="28">
        <f t="shared" si="370"/>
        <v>42534.423148148147</v>
      </c>
      <c r="R3939" s="28">
        <f t="shared" si="367"/>
        <v>42562.423148148147</v>
      </c>
      <c r="S3939" t="str">
        <f t="shared" si="371"/>
        <v>theater</v>
      </c>
      <c r="T3939" t="str">
        <f t="shared" si="368"/>
        <v>plays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 s="3">
        <v>3255</v>
      </c>
      <c r="E3940" s="3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9"/>
        <v>0.12196620583717357</v>
      </c>
      <c r="P3940" s="3">
        <f t="shared" si="366"/>
        <v>79.400000000000006</v>
      </c>
      <c r="Q3940" s="28">
        <f t="shared" si="370"/>
        <v>42151.697384259263</v>
      </c>
      <c r="R3940" s="28">
        <f t="shared" si="367"/>
        <v>42182.697384259256</v>
      </c>
      <c r="S3940" t="str">
        <f t="shared" si="371"/>
        <v>theater</v>
      </c>
      <c r="T3940" t="str">
        <f t="shared" si="368"/>
        <v>plays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 s="3">
        <v>5000</v>
      </c>
      <c r="E3941" s="3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9"/>
        <v>1E-3</v>
      </c>
      <c r="P3941" s="3">
        <f t="shared" si="366"/>
        <v>5</v>
      </c>
      <c r="Q3941" s="28">
        <f t="shared" si="370"/>
        <v>41915.191886574074</v>
      </c>
      <c r="R3941" s="28">
        <f t="shared" si="367"/>
        <v>41918.979166666664</v>
      </c>
      <c r="S3941" t="str">
        <f t="shared" si="371"/>
        <v>theater</v>
      </c>
      <c r="T3941" t="str">
        <f t="shared" si="368"/>
        <v>plays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 s="3">
        <v>5000</v>
      </c>
      <c r="E3942" s="3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9"/>
        <v>2.2000000000000001E-3</v>
      </c>
      <c r="P3942" s="3">
        <f t="shared" si="366"/>
        <v>5.5</v>
      </c>
      <c r="Q3942" s="28">
        <f t="shared" si="370"/>
        <v>41961.284155092588</v>
      </c>
      <c r="R3942" s="28">
        <f t="shared" si="367"/>
        <v>42006.284155092588</v>
      </c>
      <c r="S3942" t="str">
        <f t="shared" si="371"/>
        <v>theater</v>
      </c>
      <c r="T3942" t="str">
        <f t="shared" si="368"/>
        <v>plays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 s="3">
        <v>5500</v>
      </c>
      <c r="E3943" s="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9"/>
        <v>9.0909090909090905E-3</v>
      </c>
      <c r="P3943" s="3">
        <f t="shared" si="366"/>
        <v>25</v>
      </c>
      <c r="Q3943" s="28">
        <f t="shared" si="370"/>
        <v>41940.378900462958</v>
      </c>
      <c r="R3943" s="28">
        <f t="shared" si="367"/>
        <v>41967.833333333336</v>
      </c>
      <c r="S3943" t="str">
        <f t="shared" si="371"/>
        <v>theater</v>
      </c>
      <c r="T3943" t="str">
        <f t="shared" si="368"/>
        <v>plays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 s="3">
        <v>1200</v>
      </c>
      <c r="E3944" s="3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9"/>
        <v>0</v>
      </c>
      <c r="P3944" s="3">
        <f t="shared" si="366"/>
        <v>0</v>
      </c>
      <c r="Q3944" s="28">
        <f t="shared" si="370"/>
        <v>42111.695763888885</v>
      </c>
      <c r="R3944" s="28">
        <f t="shared" si="367"/>
        <v>42171.695763888885</v>
      </c>
      <c r="S3944" t="str">
        <f t="shared" si="371"/>
        <v>theater</v>
      </c>
      <c r="T3944" t="str">
        <f t="shared" si="368"/>
        <v>plays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 s="3">
        <v>5000</v>
      </c>
      <c r="E3945" s="3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9"/>
        <v>0.35639999999999999</v>
      </c>
      <c r="P3945" s="3">
        <f t="shared" si="366"/>
        <v>137.07692307692307</v>
      </c>
      <c r="Q3945" s="28">
        <f t="shared" si="370"/>
        <v>42279.570231481477</v>
      </c>
      <c r="R3945" s="28">
        <f t="shared" si="367"/>
        <v>42310.493055555555</v>
      </c>
      <c r="S3945" t="str">
        <f t="shared" si="371"/>
        <v>theater</v>
      </c>
      <c r="T3945" t="str">
        <f t="shared" si="368"/>
        <v>plays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 s="3">
        <v>5000</v>
      </c>
      <c r="E3946" s="3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9"/>
        <v>0</v>
      </c>
      <c r="P3946" s="3">
        <f t="shared" si="366"/>
        <v>0</v>
      </c>
      <c r="Q3946" s="28">
        <f t="shared" si="370"/>
        <v>42213.454571759255</v>
      </c>
      <c r="R3946" s="28">
        <f t="shared" si="367"/>
        <v>42243.454571759255</v>
      </c>
      <c r="S3946" t="str">
        <f t="shared" si="371"/>
        <v>theater</v>
      </c>
      <c r="T3946" t="str">
        <f t="shared" si="368"/>
        <v>plays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 s="3">
        <v>2000</v>
      </c>
      <c r="E3947" s="3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9"/>
        <v>2.5000000000000001E-3</v>
      </c>
      <c r="P3947" s="3">
        <f t="shared" si="366"/>
        <v>5</v>
      </c>
      <c r="Q3947" s="28">
        <f t="shared" si="370"/>
        <v>42109.593379629623</v>
      </c>
      <c r="R3947" s="28">
        <f t="shared" si="367"/>
        <v>42139.593379629623</v>
      </c>
      <c r="S3947" t="str">
        <f t="shared" si="371"/>
        <v>theater</v>
      </c>
      <c r="T3947" t="str">
        <f t="shared" si="368"/>
        <v>plays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 s="3">
        <v>6000</v>
      </c>
      <c r="E3948" s="3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9"/>
        <v>3.2500000000000001E-2</v>
      </c>
      <c r="P3948" s="3">
        <f t="shared" si="366"/>
        <v>39</v>
      </c>
      <c r="Q3948" s="28">
        <f t="shared" si="370"/>
        <v>42031.625254629624</v>
      </c>
      <c r="R3948" s="28">
        <f t="shared" si="367"/>
        <v>42063.124999999993</v>
      </c>
      <c r="S3948" t="str">
        <f t="shared" si="371"/>
        <v>theater</v>
      </c>
      <c r="T3948" t="str">
        <f t="shared" si="368"/>
        <v>plays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 s="3">
        <v>3000</v>
      </c>
      <c r="E3949" s="3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9"/>
        <v>3.3666666666666664E-2</v>
      </c>
      <c r="P3949" s="3">
        <f t="shared" si="366"/>
        <v>50.5</v>
      </c>
      <c r="Q3949" s="28">
        <f t="shared" si="370"/>
        <v>42614.934537037036</v>
      </c>
      <c r="R3949" s="28">
        <f t="shared" si="367"/>
        <v>42644.934537037036</v>
      </c>
      <c r="S3949" t="str">
        <f t="shared" si="371"/>
        <v>theater</v>
      </c>
      <c r="T3949" t="str">
        <f t="shared" si="368"/>
        <v>plays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 s="3">
        <v>30000</v>
      </c>
      <c r="E3950" s="3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9"/>
        <v>0</v>
      </c>
      <c r="P3950" s="3">
        <f t="shared" si="366"/>
        <v>0</v>
      </c>
      <c r="Q3950" s="28">
        <f t="shared" si="370"/>
        <v>41829.117164351846</v>
      </c>
      <c r="R3950" s="28">
        <f t="shared" si="367"/>
        <v>41889.117164351854</v>
      </c>
      <c r="S3950" t="str">
        <f t="shared" si="371"/>
        <v>theater</v>
      </c>
      <c r="T3950" t="str">
        <f t="shared" si="368"/>
        <v>plays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 s="3">
        <v>10000</v>
      </c>
      <c r="E3951" s="3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9"/>
        <v>0.15770000000000001</v>
      </c>
      <c r="P3951" s="3">
        <f t="shared" si="366"/>
        <v>49.28125</v>
      </c>
      <c r="Q3951" s="28">
        <f t="shared" si="370"/>
        <v>42015.912280092591</v>
      </c>
      <c r="R3951" s="28">
        <f t="shared" si="367"/>
        <v>42045.912280092591</v>
      </c>
      <c r="S3951" t="str">
        <f t="shared" si="371"/>
        <v>theater</v>
      </c>
      <c r="T3951" t="str">
        <f t="shared" si="368"/>
        <v>plays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 s="3">
        <v>4000</v>
      </c>
      <c r="E3952" s="3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9"/>
        <v>6.2500000000000003E-3</v>
      </c>
      <c r="P3952" s="3">
        <f t="shared" si="366"/>
        <v>25</v>
      </c>
      <c r="Q3952" s="28">
        <f t="shared" si="370"/>
        <v>42439.493981481479</v>
      </c>
      <c r="R3952" s="28">
        <f t="shared" si="367"/>
        <v>42468.565972222219</v>
      </c>
      <c r="S3952" t="str">
        <f t="shared" si="371"/>
        <v>theater</v>
      </c>
      <c r="T3952" t="str">
        <f t="shared" si="368"/>
        <v>plays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 s="3">
        <v>200000</v>
      </c>
      <c r="E3953" s="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9"/>
        <v>5.0000000000000004E-6</v>
      </c>
      <c r="P3953" s="3">
        <f t="shared" si="366"/>
        <v>1</v>
      </c>
      <c r="Q3953" s="28">
        <f t="shared" si="370"/>
        <v>42433.617384259262</v>
      </c>
      <c r="R3953" s="28">
        <f t="shared" si="367"/>
        <v>42493.57571759259</v>
      </c>
      <c r="S3953" t="str">
        <f t="shared" si="371"/>
        <v>theater</v>
      </c>
      <c r="T3953" t="str">
        <f t="shared" si="368"/>
        <v>plays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 s="3">
        <v>26000</v>
      </c>
      <c r="E3954" s="3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9"/>
        <v>9.6153846153846159E-4</v>
      </c>
      <c r="P3954" s="3">
        <f t="shared" si="366"/>
        <v>25</v>
      </c>
      <c r="Q3954" s="28">
        <f t="shared" si="370"/>
        <v>42243.582060185181</v>
      </c>
      <c r="R3954" s="28">
        <f t="shared" si="367"/>
        <v>42303.582060185181</v>
      </c>
      <c r="S3954" t="str">
        <f t="shared" si="371"/>
        <v>theater</v>
      </c>
      <c r="T3954" t="str">
        <f t="shared" si="368"/>
        <v>plays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 s="3">
        <v>17600</v>
      </c>
      <c r="E3955" s="3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9"/>
        <v>0</v>
      </c>
      <c r="P3955" s="3">
        <f t="shared" si="366"/>
        <v>0</v>
      </c>
      <c r="Q3955" s="28">
        <f t="shared" si="370"/>
        <v>42549.840115740742</v>
      </c>
      <c r="R3955" s="28">
        <f t="shared" si="367"/>
        <v>42580.770138888889</v>
      </c>
      <c r="S3955" t="str">
        <f t="shared" si="371"/>
        <v>theater</v>
      </c>
      <c r="T3955" t="str">
        <f t="shared" si="368"/>
        <v>plays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 s="3">
        <v>25000</v>
      </c>
      <c r="E3956" s="3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9"/>
        <v>0</v>
      </c>
      <c r="P3956" s="3">
        <f t="shared" si="366"/>
        <v>0</v>
      </c>
      <c r="Q3956" s="28">
        <f t="shared" si="370"/>
        <v>41774.442870370367</v>
      </c>
      <c r="R3956" s="28">
        <f t="shared" si="367"/>
        <v>41834.442870370367</v>
      </c>
      <c r="S3956" t="str">
        <f t="shared" si="371"/>
        <v>theater</v>
      </c>
      <c r="T3956" t="str">
        <f t="shared" si="368"/>
        <v>plays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 s="3">
        <v>1750</v>
      </c>
      <c r="E3957" s="3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9"/>
        <v>0.24285714285714285</v>
      </c>
      <c r="P3957" s="3">
        <f t="shared" si="366"/>
        <v>53.125</v>
      </c>
      <c r="Q3957" s="28">
        <f t="shared" si="370"/>
        <v>42306.640520833331</v>
      </c>
      <c r="R3957" s="28">
        <f t="shared" si="367"/>
        <v>42336.682187499995</v>
      </c>
      <c r="S3957" t="str">
        <f t="shared" si="371"/>
        <v>theater</v>
      </c>
      <c r="T3957" t="str">
        <f t="shared" si="368"/>
        <v>plays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 s="3">
        <v>5500</v>
      </c>
      <c r="E3958" s="3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9"/>
        <v>0</v>
      </c>
      <c r="P3958" s="3">
        <f t="shared" si="366"/>
        <v>0</v>
      </c>
      <c r="Q3958" s="28">
        <f t="shared" si="370"/>
        <v>42457.723692129628</v>
      </c>
      <c r="R3958" s="28">
        <f t="shared" si="367"/>
        <v>42484.805555555555</v>
      </c>
      <c r="S3958" t="str">
        <f t="shared" si="371"/>
        <v>theater</v>
      </c>
      <c r="T3958" t="str">
        <f t="shared" si="368"/>
        <v>plays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 s="3">
        <v>28000</v>
      </c>
      <c r="E3959" s="3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9"/>
        <v>2.5000000000000001E-4</v>
      </c>
      <c r="P3959" s="3">
        <f t="shared" si="366"/>
        <v>7</v>
      </c>
      <c r="Q3959" s="28">
        <f t="shared" si="370"/>
        <v>42513.767986111103</v>
      </c>
      <c r="R3959" s="28">
        <f t="shared" si="367"/>
        <v>42559.76798611111</v>
      </c>
      <c r="S3959" t="str">
        <f t="shared" si="371"/>
        <v>theater</v>
      </c>
      <c r="T3959" t="str">
        <f t="shared" si="368"/>
        <v>plays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 s="3">
        <v>2000</v>
      </c>
      <c r="E3960" s="3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9"/>
        <v>0.32050000000000001</v>
      </c>
      <c r="P3960" s="3">
        <f t="shared" si="366"/>
        <v>40.0625</v>
      </c>
      <c r="Q3960" s="28">
        <f t="shared" si="370"/>
        <v>41816.742037037038</v>
      </c>
      <c r="R3960" s="28">
        <f t="shared" si="367"/>
        <v>41853.375</v>
      </c>
      <c r="S3960" t="str">
        <f t="shared" si="371"/>
        <v>theater</v>
      </c>
      <c r="T3960" t="str">
        <f t="shared" si="368"/>
        <v>plays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 s="3">
        <v>1200</v>
      </c>
      <c r="E3961" s="3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9"/>
        <v>0.24333333333333335</v>
      </c>
      <c r="P3961" s="3">
        <f t="shared" si="366"/>
        <v>24.333333333333332</v>
      </c>
      <c r="Q3961" s="28">
        <f t="shared" si="370"/>
        <v>41880.580509259256</v>
      </c>
      <c r="R3961" s="28">
        <f t="shared" si="367"/>
        <v>41910.580509259256</v>
      </c>
      <c r="S3961" t="str">
        <f t="shared" si="371"/>
        <v>theater</v>
      </c>
      <c r="T3961" t="str">
        <f t="shared" si="368"/>
        <v>plays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 s="3">
        <v>3000</v>
      </c>
      <c r="E3962" s="3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9"/>
        <v>1.4999999999999999E-2</v>
      </c>
      <c r="P3962" s="3">
        <f t="shared" si="366"/>
        <v>11.25</v>
      </c>
      <c r="Q3962" s="28">
        <f t="shared" si="370"/>
        <v>42342.63722222222</v>
      </c>
      <c r="R3962" s="28">
        <f t="shared" si="367"/>
        <v>42372.63722222222</v>
      </c>
      <c r="S3962" t="str">
        <f t="shared" si="371"/>
        <v>theater</v>
      </c>
      <c r="T3962" t="str">
        <f t="shared" si="368"/>
        <v>plays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 s="3">
        <v>5000</v>
      </c>
      <c r="E3963" s="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9"/>
        <v>4.1999999999999997E-3</v>
      </c>
      <c r="P3963" s="3">
        <f t="shared" si="366"/>
        <v>10.5</v>
      </c>
      <c r="Q3963" s="28">
        <f t="shared" si="370"/>
        <v>41745.682986111111</v>
      </c>
      <c r="R3963" s="28">
        <f t="shared" si="367"/>
        <v>41767.682986111111</v>
      </c>
      <c r="S3963" t="str">
        <f t="shared" si="371"/>
        <v>theater</v>
      </c>
      <c r="T3963" t="str">
        <f t="shared" si="368"/>
        <v>plays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 s="3">
        <v>1400</v>
      </c>
      <c r="E3964" s="3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9"/>
        <v>3.214285714285714E-2</v>
      </c>
      <c r="P3964" s="3">
        <f t="shared" si="366"/>
        <v>15</v>
      </c>
      <c r="Q3964" s="28">
        <f t="shared" si="370"/>
        <v>42311.413124999999</v>
      </c>
      <c r="R3964" s="28">
        <f t="shared" si="367"/>
        <v>42336.413124999999</v>
      </c>
      <c r="S3964" t="str">
        <f t="shared" si="371"/>
        <v>theater</v>
      </c>
      <c r="T3964" t="str">
        <f t="shared" si="368"/>
        <v>plays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 s="3">
        <v>10000</v>
      </c>
      <c r="E3965" s="3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9"/>
        <v>0</v>
      </c>
      <c r="P3965" s="3">
        <f t="shared" si="366"/>
        <v>0</v>
      </c>
      <c r="Q3965" s="28">
        <f t="shared" si="370"/>
        <v>42295.945798611108</v>
      </c>
      <c r="R3965" s="28">
        <f t="shared" si="367"/>
        <v>42325.987465277773</v>
      </c>
      <c r="S3965" t="str">
        <f t="shared" si="371"/>
        <v>theater</v>
      </c>
      <c r="T3965" t="str">
        <f t="shared" si="368"/>
        <v>plays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 s="3">
        <v>2000</v>
      </c>
      <c r="E3966" s="3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9"/>
        <v>6.3E-2</v>
      </c>
      <c r="P3966" s="3">
        <f t="shared" si="366"/>
        <v>42</v>
      </c>
      <c r="Q3966" s="28">
        <f t="shared" si="370"/>
        <v>42053.513726851852</v>
      </c>
      <c r="R3966" s="28">
        <f t="shared" si="367"/>
        <v>42113.47206018518</v>
      </c>
      <c r="S3966" t="str">
        <f t="shared" si="371"/>
        <v>theater</v>
      </c>
      <c r="T3966" t="str">
        <f t="shared" si="368"/>
        <v>plays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 s="3">
        <v>2000</v>
      </c>
      <c r="E3967" s="3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9"/>
        <v>0.14249999999999999</v>
      </c>
      <c r="P3967" s="3">
        <f t="shared" si="366"/>
        <v>71.25</v>
      </c>
      <c r="Q3967" s="28">
        <f t="shared" si="370"/>
        <v>42414.027546296296</v>
      </c>
      <c r="R3967" s="28">
        <f t="shared" si="367"/>
        <v>42473.985879629625</v>
      </c>
      <c r="S3967" t="str">
        <f t="shared" si="371"/>
        <v>theater</v>
      </c>
      <c r="T3967" t="str">
        <f t="shared" si="368"/>
        <v>plays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 s="3">
        <v>7500</v>
      </c>
      <c r="E3968" s="3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9"/>
        <v>6.0000000000000001E-3</v>
      </c>
      <c r="P3968" s="3">
        <f t="shared" si="366"/>
        <v>22.5</v>
      </c>
      <c r="Q3968" s="28">
        <f t="shared" si="370"/>
        <v>41801.503217592588</v>
      </c>
      <c r="R3968" s="28">
        <f t="shared" si="367"/>
        <v>41843.915972222218</v>
      </c>
      <c r="S3968" t="str">
        <f t="shared" si="371"/>
        <v>theater</v>
      </c>
      <c r="T3968" t="str">
        <f t="shared" si="368"/>
        <v>plays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 s="3">
        <v>1700</v>
      </c>
      <c r="E3969" s="3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9"/>
        <v>0.2411764705882353</v>
      </c>
      <c r="P3969" s="3">
        <f t="shared" si="366"/>
        <v>41</v>
      </c>
      <c r="Q3969" s="28">
        <f t="shared" si="370"/>
        <v>42770.082256944443</v>
      </c>
      <c r="R3969" s="28">
        <f t="shared" si="367"/>
        <v>42800.082256944443</v>
      </c>
      <c r="S3969" t="str">
        <f t="shared" si="371"/>
        <v>theater</v>
      </c>
      <c r="T3969" t="str">
        <f t="shared" si="368"/>
        <v>plays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 s="3">
        <v>5000</v>
      </c>
      <c r="E3970" s="3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9"/>
        <v>0.10539999999999999</v>
      </c>
      <c r="P3970" s="3">
        <f t="shared" si="366"/>
        <v>47.909090909090907</v>
      </c>
      <c r="Q3970" s="28">
        <f t="shared" si="370"/>
        <v>42452.60732638889</v>
      </c>
      <c r="R3970" s="28">
        <f t="shared" si="367"/>
        <v>42512.60732638889</v>
      </c>
      <c r="S3970" t="str">
        <f t="shared" si="371"/>
        <v>theater</v>
      </c>
      <c r="T3970" t="str">
        <f t="shared" si="368"/>
        <v>plays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 s="3">
        <v>2825</v>
      </c>
      <c r="E3971" s="3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369"/>
        <v>7.4690265486725665E-2</v>
      </c>
      <c r="P3971" s="3">
        <f t="shared" ref="P3971:P4034" si="372">IFERROR(E3971/L3971,0)</f>
        <v>35.166666666666664</v>
      </c>
      <c r="Q3971" s="28">
        <f t="shared" si="370"/>
        <v>42601.646365740737</v>
      </c>
      <c r="R3971" s="28">
        <f t="shared" ref="R3971:R4034" si="373">(I3971/86400)+25569+(-5/24)</f>
        <v>42610.954861111109</v>
      </c>
      <c r="S3971" t="str">
        <f t="shared" si="371"/>
        <v>theater</v>
      </c>
      <c r="T3971" t="str">
        <f t="shared" ref="T3971:T4034" si="374">RIGHT(N3971,LEN(N3971)-FIND("/",N3971))</f>
        <v>plays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 s="3">
        <v>15000</v>
      </c>
      <c r="E3972" s="3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ref="O3972:O4035" si="375">E3972/D3972</f>
        <v>7.3333333333333334E-4</v>
      </c>
      <c r="P3972" s="3">
        <f t="shared" si="372"/>
        <v>5.5</v>
      </c>
      <c r="Q3972" s="28">
        <f t="shared" ref="Q3972:Q4035" si="376">(((J3972/60)/60)/24)+DATE(1970,1,1)+(-5/24)</f>
        <v>42447.655219907399</v>
      </c>
      <c r="R3972" s="28">
        <f t="shared" si="373"/>
        <v>42477.655219907407</v>
      </c>
      <c r="S3972" t="str">
        <f t="shared" ref="S3972:S4035" si="377">LEFT(N:N,FIND("/",N3972)-1)</f>
        <v>theater</v>
      </c>
      <c r="T3972" t="str">
        <f t="shared" si="374"/>
        <v>plays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 s="3">
        <v>14000</v>
      </c>
      <c r="E3973" s="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5"/>
        <v>9.7142857142857135E-3</v>
      </c>
      <c r="P3973" s="3">
        <f t="shared" si="372"/>
        <v>22.666666666666668</v>
      </c>
      <c r="Q3973" s="28">
        <f t="shared" si="376"/>
        <v>41811.327847222223</v>
      </c>
      <c r="R3973" s="28">
        <f t="shared" si="373"/>
        <v>41841.327847222223</v>
      </c>
      <c r="S3973" t="str">
        <f t="shared" si="377"/>
        <v>theater</v>
      </c>
      <c r="T3973" t="str">
        <f t="shared" si="374"/>
        <v>plays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 s="3">
        <v>1000</v>
      </c>
      <c r="E3974" s="3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5"/>
        <v>0.21099999999999999</v>
      </c>
      <c r="P3974" s="3">
        <f t="shared" si="372"/>
        <v>26.375</v>
      </c>
      <c r="Q3974" s="28">
        <f t="shared" si="376"/>
        <v>41980.859189814808</v>
      </c>
      <c r="R3974" s="28">
        <f t="shared" si="373"/>
        <v>42040.859189814808</v>
      </c>
      <c r="S3974" t="str">
        <f t="shared" si="377"/>
        <v>theater</v>
      </c>
      <c r="T3974" t="str">
        <f t="shared" si="374"/>
        <v>plays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 s="3">
        <v>5000</v>
      </c>
      <c r="E3975" s="3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5"/>
        <v>0.78100000000000003</v>
      </c>
      <c r="P3975" s="3">
        <f t="shared" si="372"/>
        <v>105.54054054054055</v>
      </c>
      <c r="Q3975" s="28">
        <f t="shared" si="376"/>
        <v>42469.475810185184</v>
      </c>
      <c r="R3975" s="28">
        <f t="shared" si="373"/>
        <v>42498.958333333336</v>
      </c>
      <c r="S3975" t="str">
        <f t="shared" si="377"/>
        <v>theater</v>
      </c>
      <c r="T3975" t="str">
        <f t="shared" si="374"/>
        <v>plays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 s="3">
        <v>1000</v>
      </c>
      <c r="E3976" s="3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5"/>
        <v>0.32</v>
      </c>
      <c r="P3976" s="3">
        <f t="shared" si="372"/>
        <v>29.09090909090909</v>
      </c>
      <c r="Q3976" s="28">
        <f t="shared" si="376"/>
        <v>42493.338518518511</v>
      </c>
      <c r="R3976" s="28">
        <f t="shared" si="373"/>
        <v>42523.338518518511</v>
      </c>
      <c r="S3976" t="str">
        <f t="shared" si="377"/>
        <v>theater</v>
      </c>
      <c r="T3976" t="str">
        <f t="shared" si="374"/>
        <v>plays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 s="3">
        <v>678</v>
      </c>
      <c r="E3977" s="3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5"/>
        <v>0</v>
      </c>
      <c r="P3977" s="3">
        <f t="shared" si="372"/>
        <v>0</v>
      </c>
      <c r="Q3977" s="28">
        <f t="shared" si="376"/>
        <v>42534.658541666664</v>
      </c>
      <c r="R3977" s="28">
        <f t="shared" si="373"/>
        <v>42564.658541666664</v>
      </c>
      <c r="S3977" t="str">
        <f t="shared" si="377"/>
        <v>theater</v>
      </c>
      <c r="T3977" t="str">
        <f t="shared" si="374"/>
        <v>plays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 s="3">
        <v>1300</v>
      </c>
      <c r="E3978" s="3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5"/>
        <v>0.47692307692307695</v>
      </c>
      <c r="P3978" s="3">
        <f t="shared" si="372"/>
        <v>62</v>
      </c>
      <c r="Q3978" s="28">
        <f t="shared" si="376"/>
        <v>41830.650011574071</v>
      </c>
      <c r="R3978" s="28">
        <f t="shared" si="373"/>
        <v>41852.083333333328</v>
      </c>
      <c r="S3978" t="str">
        <f t="shared" si="377"/>
        <v>theater</v>
      </c>
      <c r="T3978" t="str">
        <f t="shared" si="374"/>
        <v>plays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 s="3">
        <v>90000</v>
      </c>
      <c r="E3979" s="3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5"/>
        <v>1.4500000000000001E-2</v>
      </c>
      <c r="P3979" s="3">
        <f t="shared" si="372"/>
        <v>217.5</v>
      </c>
      <c r="Q3979" s="28">
        <f t="shared" si="376"/>
        <v>42543.580231481479</v>
      </c>
      <c r="R3979" s="28">
        <f t="shared" si="373"/>
        <v>42573.580231481479</v>
      </c>
      <c r="S3979" t="str">
        <f t="shared" si="377"/>
        <v>theater</v>
      </c>
      <c r="T3979" t="str">
        <f t="shared" si="374"/>
        <v>plays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 s="3">
        <v>2000</v>
      </c>
      <c r="E3980" s="3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5"/>
        <v>0.107</v>
      </c>
      <c r="P3980" s="3">
        <f t="shared" si="372"/>
        <v>26.75</v>
      </c>
      <c r="Q3980" s="28">
        <f t="shared" si="376"/>
        <v>41975.434641203705</v>
      </c>
      <c r="R3980" s="28">
        <f t="shared" si="373"/>
        <v>42035.434641203705</v>
      </c>
      <c r="S3980" t="str">
        <f t="shared" si="377"/>
        <v>theater</v>
      </c>
      <c r="T3980" t="str">
        <f t="shared" si="374"/>
        <v>plays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 s="3">
        <v>6000</v>
      </c>
      <c r="E3981" s="3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5"/>
        <v>1.8333333333333333E-2</v>
      </c>
      <c r="P3981" s="3">
        <f t="shared" si="372"/>
        <v>18.333333333333332</v>
      </c>
      <c r="Q3981" s="28">
        <f t="shared" si="376"/>
        <v>42069.695104166669</v>
      </c>
      <c r="R3981" s="28">
        <f t="shared" si="373"/>
        <v>42092.624999999993</v>
      </c>
      <c r="S3981" t="str">
        <f t="shared" si="377"/>
        <v>theater</v>
      </c>
      <c r="T3981" t="str">
        <f t="shared" si="374"/>
        <v>plays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 s="3">
        <v>2500</v>
      </c>
      <c r="E3982" s="3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5"/>
        <v>0.18</v>
      </c>
      <c r="P3982" s="3">
        <f t="shared" si="372"/>
        <v>64.285714285714292</v>
      </c>
      <c r="Q3982" s="28">
        <f t="shared" si="376"/>
        <v>41795.390590277777</v>
      </c>
      <c r="R3982" s="28">
        <f t="shared" si="373"/>
        <v>41825.390590277777</v>
      </c>
      <c r="S3982" t="str">
        <f t="shared" si="377"/>
        <v>theater</v>
      </c>
      <c r="T3982" t="str">
        <f t="shared" si="374"/>
        <v>plays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 s="3">
        <v>30000</v>
      </c>
      <c r="E3983" s="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5"/>
        <v>4.0833333333333333E-2</v>
      </c>
      <c r="P3983" s="3">
        <f t="shared" si="372"/>
        <v>175</v>
      </c>
      <c r="Q3983" s="28">
        <f t="shared" si="376"/>
        <v>42507.971631944441</v>
      </c>
      <c r="R3983" s="28">
        <f t="shared" si="373"/>
        <v>42567.971631944441</v>
      </c>
      <c r="S3983" t="str">
        <f t="shared" si="377"/>
        <v>theater</v>
      </c>
      <c r="T3983" t="str">
        <f t="shared" si="374"/>
        <v>plays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 s="3">
        <v>850</v>
      </c>
      <c r="E3984" s="3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5"/>
        <v>0.2</v>
      </c>
      <c r="P3984" s="3">
        <f t="shared" si="372"/>
        <v>34</v>
      </c>
      <c r="Q3984" s="28">
        <f t="shared" si="376"/>
        <v>42132.601620370369</v>
      </c>
      <c r="R3984" s="28">
        <f t="shared" si="373"/>
        <v>42192.601620370369</v>
      </c>
      <c r="S3984" t="str">
        <f t="shared" si="377"/>
        <v>theater</v>
      </c>
      <c r="T3984" t="str">
        <f t="shared" si="374"/>
        <v>plays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 s="3">
        <v>11140</v>
      </c>
      <c r="E3985" s="3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5"/>
        <v>0.34802513464991025</v>
      </c>
      <c r="P3985" s="3">
        <f t="shared" si="372"/>
        <v>84.282608695652172</v>
      </c>
      <c r="Q3985" s="28">
        <f t="shared" si="376"/>
        <v>41747.661527777775</v>
      </c>
      <c r="R3985" s="28">
        <f t="shared" si="373"/>
        <v>41779.082638888889</v>
      </c>
      <c r="S3985" t="str">
        <f t="shared" si="377"/>
        <v>theater</v>
      </c>
      <c r="T3985" t="str">
        <f t="shared" si="374"/>
        <v>plays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 s="3">
        <v>1500</v>
      </c>
      <c r="E3986" s="3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5"/>
        <v>6.3333333333333339E-2</v>
      </c>
      <c r="P3986" s="3">
        <f t="shared" si="372"/>
        <v>9.5</v>
      </c>
      <c r="Q3986" s="28">
        <f t="shared" si="376"/>
        <v>41920.755138888882</v>
      </c>
      <c r="R3986" s="28">
        <f t="shared" si="373"/>
        <v>41950.791666666664</v>
      </c>
      <c r="S3986" t="str">
        <f t="shared" si="377"/>
        <v>theater</v>
      </c>
      <c r="T3986" t="str">
        <f t="shared" si="374"/>
        <v>plays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 s="3">
        <v>2000</v>
      </c>
      <c r="E3987" s="3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5"/>
        <v>0.32050000000000001</v>
      </c>
      <c r="P3987" s="3">
        <f t="shared" si="372"/>
        <v>33.736842105263158</v>
      </c>
      <c r="Q3987" s="28">
        <f t="shared" si="376"/>
        <v>42399.499074074069</v>
      </c>
      <c r="R3987" s="28">
        <f t="shared" si="373"/>
        <v>42420.670138888883</v>
      </c>
      <c r="S3987" t="str">
        <f t="shared" si="377"/>
        <v>theater</v>
      </c>
      <c r="T3987" t="str">
        <f t="shared" si="374"/>
        <v>plays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 s="3">
        <v>5000</v>
      </c>
      <c r="E3988" s="3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5"/>
        <v>9.7600000000000006E-2</v>
      </c>
      <c r="P3988" s="3">
        <f t="shared" si="372"/>
        <v>37.53846153846154</v>
      </c>
      <c r="Q3988" s="28">
        <f t="shared" si="376"/>
        <v>42467.340208333328</v>
      </c>
      <c r="R3988" s="28">
        <f t="shared" si="373"/>
        <v>42496.336111111108</v>
      </c>
      <c r="S3988" t="str">
        <f t="shared" si="377"/>
        <v>theater</v>
      </c>
      <c r="T3988" t="str">
        <f t="shared" si="374"/>
        <v>plays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 s="3">
        <v>400</v>
      </c>
      <c r="E3989" s="3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5"/>
        <v>0.3775</v>
      </c>
      <c r="P3989" s="3">
        <f t="shared" si="372"/>
        <v>11.615384615384615</v>
      </c>
      <c r="Q3989" s="28">
        <f t="shared" si="376"/>
        <v>41765.716319444444</v>
      </c>
      <c r="R3989" s="28">
        <f t="shared" si="373"/>
        <v>41775.716319444444</v>
      </c>
      <c r="S3989" t="str">
        <f t="shared" si="377"/>
        <v>theater</v>
      </c>
      <c r="T3989" t="str">
        <f t="shared" si="374"/>
        <v>plays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 s="3">
        <v>1500</v>
      </c>
      <c r="E3990" s="3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5"/>
        <v>2.1333333333333333E-2</v>
      </c>
      <c r="P3990" s="3">
        <f t="shared" si="372"/>
        <v>8</v>
      </c>
      <c r="Q3990" s="28">
        <f t="shared" si="376"/>
        <v>42229.872835648144</v>
      </c>
      <c r="R3990" s="28">
        <f t="shared" si="373"/>
        <v>42244.872835648144</v>
      </c>
      <c r="S3990" t="str">
        <f t="shared" si="377"/>
        <v>theater</v>
      </c>
      <c r="T3990" t="str">
        <f t="shared" si="374"/>
        <v>plays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 s="3">
        <v>3000</v>
      </c>
      <c r="E3991" s="3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5"/>
        <v>0</v>
      </c>
      <c r="P3991" s="3">
        <f t="shared" si="372"/>
        <v>0</v>
      </c>
      <c r="Q3991" s="28">
        <f t="shared" si="376"/>
        <v>42286.541446759256</v>
      </c>
      <c r="R3991" s="28">
        <f t="shared" si="373"/>
        <v>42316.583113425928</v>
      </c>
      <c r="S3991" t="str">
        <f t="shared" si="377"/>
        <v>theater</v>
      </c>
      <c r="T3991" t="str">
        <f t="shared" si="374"/>
        <v>plays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 s="3">
        <v>1650</v>
      </c>
      <c r="E3992" s="3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5"/>
        <v>4.1818181818181817E-2</v>
      </c>
      <c r="P3992" s="3">
        <f t="shared" si="372"/>
        <v>23</v>
      </c>
      <c r="Q3992" s="28">
        <f t="shared" si="376"/>
        <v>42401.464039351849</v>
      </c>
      <c r="R3992" s="28">
        <f t="shared" si="373"/>
        <v>42431.464039351849</v>
      </c>
      <c r="S3992" t="str">
        <f t="shared" si="377"/>
        <v>theater</v>
      </c>
      <c r="T3992" t="str">
        <f t="shared" si="374"/>
        <v>plays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 s="3">
        <v>500</v>
      </c>
      <c r="E3993" s="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5"/>
        <v>0.2</v>
      </c>
      <c r="P3993" s="3">
        <f t="shared" si="372"/>
        <v>100</v>
      </c>
      <c r="Q3993" s="28">
        <f t="shared" si="376"/>
        <v>42125.436134259253</v>
      </c>
      <c r="R3993" s="28">
        <f t="shared" si="373"/>
        <v>42155.436134259253</v>
      </c>
      <c r="S3993" t="str">
        <f t="shared" si="377"/>
        <v>theater</v>
      </c>
      <c r="T3993" t="str">
        <f t="shared" si="374"/>
        <v>plays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 s="3">
        <v>10000</v>
      </c>
      <c r="E3994" s="3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5"/>
        <v>5.4100000000000002E-2</v>
      </c>
      <c r="P3994" s="3">
        <f t="shared" si="372"/>
        <v>60.111111111111114</v>
      </c>
      <c r="Q3994" s="28">
        <f t="shared" si="376"/>
        <v>42289.732164351844</v>
      </c>
      <c r="R3994" s="28">
        <f t="shared" si="373"/>
        <v>42349.773831018516</v>
      </c>
      <c r="S3994" t="str">
        <f t="shared" si="377"/>
        <v>theater</v>
      </c>
      <c r="T3994" t="str">
        <f t="shared" si="374"/>
        <v>plays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 s="3">
        <v>50000</v>
      </c>
      <c r="E3995" s="3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5"/>
        <v>6.0000000000000002E-5</v>
      </c>
      <c r="P3995" s="3">
        <f t="shared" si="372"/>
        <v>3</v>
      </c>
      <c r="Q3995" s="28">
        <f t="shared" si="376"/>
        <v>42107.656388888885</v>
      </c>
      <c r="R3995" s="28">
        <f t="shared" si="373"/>
        <v>42137.656388888885</v>
      </c>
      <c r="S3995" t="str">
        <f t="shared" si="377"/>
        <v>theater</v>
      </c>
      <c r="T3995" t="str">
        <f t="shared" si="374"/>
        <v>plays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 s="3">
        <v>2000</v>
      </c>
      <c r="E3996" s="3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5"/>
        <v>2.5000000000000001E-3</v>
      </c>
      <c r="P3996" s="3">
        <f t="shared" si="372"/>
        <v>5</v>
      </c>
      <c r="Q3996" s="28">
        <f t="shared" si="376"/>
        <v>41809.181597222218</v>
      </c>
      <c r="R3996" s="28">
        <f t="shared" si="373"/>
        <v>41839.181597222218</v>
      </c>
      <c r="S3996" t="str">
        <f t="shared" si="377"/>
        <v>theater</v>
      </c>
      <c r="T3996" t="str">
        <f t="shared" si="374"/>
        <v>plays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 s="3">
        <v>200</v>
      </c>
      <c r="E3997" s="3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5"/>
        <v>0.35</v>
      </c>
      <c r="P3997" s="3">
        <f t="shared" si="372"/>
        <v>17.5</v>
      </c>
      <c r="Q3997" s="28">
        <f t="shared" si="376"/>
        <v>42019.475428240738</v>
      </c>
      <c r="R3997" s="28">
        <f t="shared" si="373"/>
        <v>42049.268749999996</v>
      </c>
      <c r="S3997" t="str">
        <f t="shared" si="377"/>
        <v>theater</v>
      </c>
      <c r="T3997" t="str">
        <f t="shared" si="374"/>
        <v>plays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 s="3">
        <v>3000</v>
      </c>
      <c r="E3998" s="3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5"/>
        <v>0.16566666666666666</v>
      </c>
      <c r="P3998" s="3">
        <f t="shared" si="372"/>
        <v>29.235294117647058</v>
      </c>
      <c r="Q3998" s="28">
        <f t="shared" si="376"/>
        <v>41950.058611111104</v>
      </c>
      <c r="R3998" s="28">
        <f t="shared" si="373"/>
        <v>41963.461111111108</v>
      </c>
      <c r="S3998" t="str">
        <f t="shared" si="377"/>
        <v>theater</v>
      </c>
      <c r="T3998" t="str">
        <f t="shared" si="374"/>
        <v>plays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 s="3">
        <v>3000</v>
      </c>
      <c r="E3999" s="3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5"/>
        <v>0</v>
      </c>
      <c r="P3999" s="3">
        <f t="shared" si="372"/>
        <v>0</v>
      </c>
      <c r="Q3999" s="28">
        <f t="shared" si="376"/>
        <v>42069.183113425919</v>
      </c>
      <c r="R3999" s="28">
        <f t="shared" si="373"/>
        <v>42099.141446759262</v>
      </c>
      <c r="S3999" t="str">
        <f t="shared" si="377"/>
        <v>theater</v>
      </c>
      <c r="T3999" t="str">
        <f t="shared" si="374"/>
        <v>plays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 s="3">
        <v>1250</v>
      </c>
      <c r="E4000" s="3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5"/>
        <v>0.57199999999999995</v>
      </c>
      <c r="P4000" s="3">
        <f t="shared" si="372"/>
        <v>59.583333333333336</v>
      </c>
      <c r="Q4000" s="28">
        <f t="shared" si="376"/>
        <v>42061.754930555551</v>
      </c>
      <c r="R4000" s="28">
        <f t="shared" si="373"/>
        <v>42091.713263888887</v>
      </c>
      <c r="S4000" t="str">
        <f t="shared" si="377"/>
        <v>theater</v>
      </c>
      <c r="T4000" t="str">
        <f t="shared" si="374"/>
        <v>plays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 s="3">
        <v>7000</v>
      </c>
      <c r="E4001" s="3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5"/>
        <v>0.16514285714285715</v>
      </c>
      <c r="P4001" s="3">
        <f t="shared" si="372"/>
        <v>82.571428571428569</v>
      </c>
      <c r="Q4001" s="28">
        <f t="shared" si="376"/>
        <v>41842.620347222219</v>
      </c>
      <c r="R4001" s="28">
        <f t="shared" si="373"/>
        <v>41882.619317129625</v>
      </c>
      <c r="S4001" t="str">
        <f t="shared" si="377"/>
        <v>theater</v>
      </c>
      <c r="T4001" t="str">
        <f t="shared" si="374"/>
        <v>plays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 s="3">
        <v>8000</v>
      </c>
      <c r="E4002" s="3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5"/>
        <v>1.25E-3</v>
      </c>
      <c r="P4002" s="3">
        <f t="shared" si="372"/>
        <v>10</v>
      </c>
      <c r="Q4002" s="28">
        <f t="shared" si="376"/>
        <v>42437.437013888884</v>
      </c>
      <c r="R4002" s="28">
        <f t="shared" si="373"/>
        <v>42497.39534722222</v>
      </c>
      <c r="S4002" t="str">
        <f t="shared" si="377"/>
        <v>theater</v>
      </c>
      <c r="T4002" t="str">
        <f t="shared" si="374"/>
        <v>plays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 s="3">
        <v>1200</v>
      </c>
      <c r="E4003" s="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5"/>
        <v>0.3775</v>
      </c>
      <c r="P4003" s="3">
        <f t="shared" si="372"/>
        <v>32.357142857142854</v>
      </c>
      <c r="Q4003" s="28">
        <f t="shared" si="376"/>
        <v>42775.755879629629</v>
      </c>
      <c r="R4003" s="28">
        <f t="shared" si="373"/>
        <v>42795.583333333336</v>
      </c>
      <c r="S4003" t="str">
        <f t="shared" si="377"/>
        <v>theater</v>
      </c>
      <c r="T4003" t="str">
        <f t="shared" si="374"/>
        <v>plays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 s="3">
        <v>1250</v>
      </c>
      <c r="E4004" s="3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5"/>
        <v>1.84E-2</v>
      </c>
      <c r="P4004" s="3">
        <f t="shared" si="372"/>
        <v>5.75</v>
      </c>
      <c r="Q4004" s="28">
        <f t="shared" si="376"/>
        <v>41878.835196759253</v>
      </c>
      <c r="R4004" s="28">
        <f t="shared" si="373"/>
        <v>41908.835196759253</v>
      </c>
      <c r="S4004" t="str">
        <f t="shared" si="377"/>
        <v>theater</v>
      </c>
      <c r="T4004" t="str">
        <f t="shared" si="374"/>
        <v>plays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 s="3">
        <v>2000</v>
      </c>
      <c r="E4005" s="3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5"/>
        <v>0.10050000000000001</v>
      </c>
      <c r="P4005" s="3">
        <f t="shared" si="372"/>
        <v>100.5</v>
      </c>
      <c r="Q4005" s="28">
        <f t="shared" si="376"/>
        <v>42020.379016203697</v>
      </c>
      <c r="R4005" s="28">
        <f t="shared" si="373"/>
        <v>42050.379016203697</v>
      </c>
      <c r="S4005" t="str">
        <f t="shared" si="377"/>
        <v>theater</v>
      </c>
      <c r="T4005" t="str">
        <f t="shared" si="374"/>
        <v>plays</v>
      </c>
    </row>
    <row r="4006" spans="1:20" x14ac:dyDescent="0.25">
      <c r="A4006">
        <v>4004</v>
      </c>
      <c r="B4006" s="1" t="s">
        <v>4000</v>
      </c>
      <c r="C4006" s="1" t="s">
        <v>8109</v>
      </c>
      <c r="D4006" s="3">
        <v>500</v>
      </c>
      <c r="E4006" s="3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5"/>
        <v>2E-3</v>
      </c>
      <c r="P4006" s="3">
        <f t="shared" si="372"/>
        <v>1</v>
      </c>
      <c r="Q4006" s="28">
        <f t="shared" si="376"/>
        <v>41889.954363425924</v>
      </c>
      <c r="R4006" s="28">
        <f t="shared" si="373"/>
        <v>41919.954363425924</v>
      </c>
      <c r="S4006" t="str">
        <f t="shared" si="377"/>
        <v>theater</v>
      </c>
      <c r="T4006" t="str">
        <f t="shared" si="374"/>
        <v>plays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 s="3">
        <v>3000</v>
      </c>
      <c r="E4007" s="3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5"/>
        <v>1.3333333333333334E-2</v>
      </c>
      <c r="P4007" s="3">
        <f t="shared" si="372"/>
        <v>20</v>
      </c>
      <c r="Q4007" s="28">
        <f t="shared" si="376"/>
        <v>41872.599363425921</v>
      </c>
      <c r="R4007" s="28">
        <f t="shared" si="373"/>
        <v>41932.599363425921</v>
      </c>
      <c r="S4007" t="str">
        <f t="shared" si="377"/>
        <v>theater</v>
      </c>
      <c r="T4007" t="str">
        <f t="shared" si="374"/>
        <v>plays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 s="3">
        <v>30000</v>
      </c>
      <c r="E4008" s="3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5"/>
        <v>6.666666666666667E-5</v>
      </c>
      <c r="P4008" s="3">
        <f t="shared" si="372"/>
        <v>2</v>
      </c>
      <c r="Q4008" s="28">
        <f t="shared" si="376"/>
        <v>42391.564664351848</v>
      </c>
      <c r="R4008" s="28">
        <f t="shared" si="373"/>
        <v>42416.564664351848</v>
      </c>
      <c r="S4008" t="str">
        <f t="shared" si="377"/>
        <v>theater</v>
      </c>
      <c r="T4008" t="str">
        <f t="shared" si="374"/>
        <v>plays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 s="3">
        <v>2000</v>
      </c>
      <c r="E4009" s="3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5"/>
        <v>2.5000000000000001E-3</v>
      </c>
      <c r="P4009" s="3">
        <f t="shared" si="372"/>
        <v>5</v>
      </c>
      <c r="Q4009" s="28">
        <f t="shared" si="376"/>
        <v>41848.564594907402</v>
      </c>
      <c r="R4009" s="28">
        <f t="shared" si="373"/>
        <v>41877.477777777771</v>
      </c>
      <c r="S4009" t="str">
        <f t="shared" si="377"/>
        <v>theater</v>
      </c>
      <c r="T4009" t="str">
        <f t="shared" si="374"/>
        <v>plays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 s="3">
        <v>1000</v>
      </c>
      <c r="E4010" s="3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5"/>
        <v>0.06</v>
      </c>
      <c r="P4010" s="3">
        <f t="shared" si="372"/>
        <v>15</v>
      </c>
      <c r="Q4010" s="28">
        <f t="shared" si="376"/>
        <v>42177.755868055552</v>
      </c>
      <c r="R4010" s="28">
        <f t="shared" si="373"/>
        <v>42207.755868055552</v>
      </c>
      <c r="S4010" t="str">
        <f t="shared" si="377"/>
        <v>theater</v>
      </c>
      <c r="T4010" t="str">
        <f t="shared" si="374"/>
        <v>plays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 s="3">
        <v>1930</v>
      </c>
      <c r="E4011" s="3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5"/>
        <v>3.8860103626943004E-2</v>
      </c>
      <c r="P4011" s="3">
        <f t="shared" si="372"/>
        <v>25</v>
      </c>
      <c r="Q4011" s="28">
        <f t="shared" si="376"/>
        <v>41851.492592592593</v>
      </c>
      <c r="R4011" s="28">
        <f t="shared" si="373"/>
        <v>41891.492592592593</v>
      </c>
      <c r="S4011" t="str">
        <f t="shared" si="377"/>
        <v>theater</v>
      </c>
      <c r="T4011" t="str">
        <f t="shared" si="374"/>
        <v>plays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 s="3">
        <v>7200</v>
      </c>
      <c r="E4012" s="3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5"/>
        <v>0.24194444444444443</v>
      </c>
      <c r="P4012" s="3">
        <f t="shared" si="372"/>
        <v>45.842105263157897</v>
      </c>
      <c r="Q4012" s="28">
        <f t="shared" si="376"/>
        <v>41921.562106481477</v>
      </c>
      <c r="R4012" s="28">
        <f t="shared" si="373"/>
        <v>41938.562106481477</v>
      </c>
      <c r="S4012" t="str">
        <f t="shared" si="377"/>
        <v>theater</v>
      </c>
      <c r="T4012" t="str">
        <f t="shared" si="374"/>
        <v>plays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 s="3">
        <v>250</v>
      </c>
      <c r="E4013" s="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5"/>
        <v>7.5999999999999998E-2</v>
      </c>
      <c r="P4013" s="3">
        <f t="shared" si="372"/>
        <v>4.75</v>
      </c>
      <c r="Q4013" s="28">
        <f t="shared" si="376"/>
        <v>42002.336550925924</v>
      </c>
      <c r="R4013" s="28">
        <f t="shared" si="373"/>
        <v>42032.336550925924</v>
      </c>
      <c r="S4013" t="str">
        <f t="shared" si="377"/>
        <v>theater</v>
      </c>
      <c r="T4013" t="str">
        <f t="shared" si="374"/>
        <v>plays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 s="3">
        <v>575</v>
      </c>
      <c r="E4014" s="3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5"/>
        <v>0</v>
      </c>
      <c r="P4014" s="3">
        <f t="shared" si="372"/>
        <v>0</v>
      </c>
      <c r="Q4014" s="28">
        <f t="shared" si="376"/>
        <v>42096.336215277777</v>
      </c>
      <c r="R4014" s="28">
        <f t="shared" si="373"/>
        <v>42126.336215277777</v>
      </c>
      <c r="S4014" t="str">
        <f t="shared" si="377"/>
        <v>theater</v>
      </c>
      <c r="T4014" t="str">
        <f t="shared" si="374"/>
        <v>plays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 s="3">
        <v>2000</v>
      </c>
      <c r="E4015" s="3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5"/>
        <v>1.2999999999999999E-2</v>
      </c>
      <c r="P4015" s="3">
        <f t="shared" si="372"/>
        <v>13</v>
      </c>
      <c r="Q4015" s="28">
        <f t="shared" si="376"/>
        <v>42021.092858796292</v>
      </c>
      <c r="R4015" s="28">
        <f t="shared" si="373"/>
        <v>42051.092858796292</v>
      </c>
      <c r="S4015" t="str">
        <f t="shared" si="377"/>
        <v>theater</v>
      </c>
      <c r="T4015" t="str">
        <f t="shared" si="374"/>
        <v>plays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 s="3">
        <v>9000</v>
      </c>
      <c r="E4016" s="3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5"/>
        <v>0</v>
      </c>
      <c r="P4016" s="3">
        <f t="shared" si="372"/>
        <v>0</v>
      </c>
      <c r="Q4016" s="28">
        <f t="shared" si="376"/>
        <v>42419.037835648145</v>
      </c>
      <c r="R4016" s="28">
        <f t="shared" si="373"/>
        <v>42434.037835648145</v>
      </c>
      <c r="S4016" t="str">
        <f t="shared" si="377"/>
        <v>theater</v>
      </c>
      <c r="T4016" t="str">
        <f t="shared" si="374"/>
        <v>plays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 s="3">
        <v>7000</v>
      </c>
      <c r="E4017" s="3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5"/>
        <v>1.4285714285714287E-4</v>
      </c>
      <c r="P4017" s="3">
        <f t="shared" si="372"/>
        <v>1</v>
      </c>
      <c r="Q4017" s="28">
        <f t="shared" si="376"/>
        <v>42174.572488425918</v>
      </c>
      <c r="R4017" s="28">
        <f t="shared" si="373"/>
        <v>42204.572488425925</v>
      </c>
      <c r="S4017" t="str">
        <f t="shared" si="377"/>
        <v>theater</v>
      </c>
      <c r="T4017" t="str">
        <f t="shared" si="374"/>
        <v>plays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 s="3">
        <v>500</v>
      </c>
      <c r="E4018" s="3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5"/>
        <v>0.14000000000000001</v>
      </c>
      <c r="P4018" s="3">
        <f t="shared" si="372"/>
        <v>10</v>
      </c>
      <c r="Q4018" s="28">
        <f t="shared" si="376"/>
        <v>41869.664351851847</v>
      </c>
      <c r="R4018" s="28">
        <f t="shared" si="373"/>
        <v>41899.664351851847</v>
      </c>
      <c r="S4018" t="str">
        <f t="shared" si="377"/>
        <v>theater</v>
      </c>
      <c r="T4018" t="str">
        <f t="shared" si="374"/>
        <v>plays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 s="3">
        <v>10000</v>
      </c>
      <c r="E4019" s="3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5"/>
        <v>1.0500000000000001E-2</v>
      </c>
      <c r="P4019" s="3">
        <f t="shared" si="372"/>
        <v>52.5</v>
      </c>
      <c r="Q4019" s="28">
        <f t="shared" si="376"/>
        <v>41856.463819444441</v>
      </c>
      <c r="R4019" s="28">
        <f t="shared" si="373"/>
        <v>41886.463819444441</v>
      </c>
      <c r="S4019" t="str">
        <f t="shared" si="377"/>
        <v>theater</v>
      </c>
      <c r="T4019" t="str">
        <f t="shared" si="374"/>
        <v>plays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 s="3">
        <v>1500</v>
      </c>
      <c r="E4020" s="3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5"/>
        <v>8.666666666666667E-2</v>
      </c>
      <c r="P4020" s="3">
        <f t="shared" si="372"/>
        <v>32.5</v>
      </c>
      <c r="Q4020" s="28">
        <f t="shared" si="376"/>
        <v>42620.702638888884</v>
      </c>
      <c r="R4020" s="28">
        <f t="shared" si="373"/>
        <v>42650.702638888884</v>
      </c>
      <c r="S4020" t="str">
        <f t="shared" si="377"/>
        <v>theater</v>
      </c>
      <c r="T4020" t="str">
        <f t="shared" si="374"/>
        <v>plays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 s="3">
        <v>3500</v>
      </c>
      <c r="E4021" s="3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5"/>
        <v>8.2857142857142851E-3</v>
      </c>
      <c r="P4021" s="3">
        <f t="shared" si="372"/>
        <v>7.25</v>
      </c>
      <c r="Q4021" s="28">
        <f t="shared" si="376"/>
        <v>42417.467546296299</v>
      </c>
      <c r="R4021" s="28">
        <f t="shared" si="373"/>
        <v>42475.477777777771</v>
      </c>
      <c r="S4021" t="str">
        <f t="shared" si="377"/>
        <v>theater</v>
      </c>
      <c r="T4021" t="str">
        <f t="shared" si="374"/>
        <v>plays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 s="3">
        <v>600</v>
      </c>
      <c r="E4022" s="3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5"/>
        <v>0.16666666666666666</v>
      </c>
      <c r="P4022" s="3">
        <f t="shared" si="372"/>
        <v>33.333333333333336</v>
      </c>
      <c r="Q4022" s="28">
        <f t="shared" si="376"/>
        <v>42056.982627314814</v>
      </c>
      <c r="R4022" s="28">
        <f t="shared" si="373"/>
        <v>42086.940960648142</v>
      </c>
      <c r="S4022" t="str">
        <f t="shared" si="377"/>
        <v>theater</v>
      </c>
      <c r="T4022" t="str">
        <f t="shared" si="374"/>
        <v>plays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 s="3">
        <v>15000</v>
      </c>
      <c r="E4023" s="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5"/>
        <v>8.3333333333333332E-3</v>
      </c>
      <c r="P4023" s="3">
        <f t="shared" si="372"/>
        <v>62.5</v>
      </c>
      <c r="Q4023" s="28">
        <f t="shared" si="376"/>
        <v>41878.703217592592</v>
      </c>
      <c r="R4023" s="28">
        <f t="shared" si="373"/>
        <v>41938.703217592592</v>
      </c>
      <c r="S4023" t="str">
        <f t="shared" si="377"/>
        <v>theater</v>
      </c>
      <c r="T4023" t="str">
        <f t="shared" si="374"/>
        <v>plays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 s="3">
        <v>18000</v>
      </c>
      <c r="E4024" s="3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5"/>
        <v>0.69561111111111107</v>
      </c>
      <c r="P4024" s="3">
        <f t="shared" si="372"/>
        <v>63.558375634517766</v>
      </c>
      <c r="Q4024" s="28">
        <f t="shared" si="376"/>
        <v>41990.375775462955</v>
      </c>
      <c r="R4024" s="28">
        <f t="shared" si="373"/>
        <v>42035.912499999999</v>
      </c>
      <c r="S4024" t="str">
        <f t="shared" si="377"/>
        <v>theater</v>
      </c>
      <c r="T4024" t="str">
        <f t="shared" si="374"/>
        <v>plays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 s="3">
        <v>7000</v>
      </c>
      <c r="E4025" s="3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5"/>
        <v>0</v>
      </c>
      <c r="P4025" s="3">
        <f t="shared" si="372"/>
        <v>0</v>
      </c>
      <c r="Q4025" s="28">
        <f t="shared" si="376"/>
        <v>42408.791238425918</v>
      </c>
      <c r="R4025" s="28">
        <f t="shared" si="373"/>
        <v>42453.749571759261</v>
      </c>
      <c r="S4025" t="str">
        <f t="shared" si="377"/>
        <v>theater</v>
      </c>
      <c r="T4025" t="str">
        <f t="shared" si="374"/>
        <v>plays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 s="3">
        <v>800</v>
      </c>
      <c r="E4026" s="3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5"/>
        <v>1.2500000000000001E-2</v>
      </c>
      <c r="P4026" s="3">
        <f t="shared" si="372"/>
        <v>10</v>
      </c>
      <c r="Q4026" s="28">
        <f t="shared" si="376"/>
        <v>42217.461770833332</v>
      </c>
      <c r="R4026" s="28">
        <f t="shared" si="373"/>
        <v>42247.461770833332</v>
      </c>
      <c r="S4026" t="str">
        <f t="shared" si="377"/>
        <v>theater</v>
      </c>
      <c r="T4026" t="str">
        <f t="shared" si="374"/>
        <v>plays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 s="3">
        <v>5000</v>
      </c>
      <c r="E4027" s="3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5"/>
        <v>0.05</v>
      </c>
      <c r="P4027" s="3">
        <f t="shared" si="372"/>
        <v>62.5</v>
      </c>
      <c r="Q4027" s="28">
        <f t="shared" si="376"/>
        <v>42151.029351851852</v>
      </c>
      <c r="R4027" s="28">
        <f t="shared" si="373"/>
        <v>42211.029351851852</v>
      </c>
      <c r="S4027" t="str">
        <f t="shared" si="377"/>
        <v>theater</v>
      </c>
      <c r="T4027" t="str">
        <f t="shared" si="374"/>
        <v>plays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 s="3">
        <v>4000</v>
      </c>
      <c r="E4028" s="3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5"/>
        <v>0</v>
      </c>
      <c r="P4028" s="3">
        <f t="shared" si="372"/>
        <v>0</v>
      </c>
      <c r="Q4028" s="28">
        <f t="shared" si="376"/>
        <v>42282.447210648148</v>
      </c>
      <c r="R4028" s="28">
        <f t="shared" si="373"/>
        <v>42342.488877314812</v>
      </c>
      <c r="S4028" t="str">
        <f t="shared" si="377"/>
        <v>theater</v>
      </c>
      <c r="T4028" t="str">
        <f t="shared" si="374"/>
        <v>plays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 s="3">
        <v>3000</v>
      </c>
      <c r="E4029" s="3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5"/>
        <v>7.166666666666667E-2</v>
      </c>
      <c r="P4029" s="3">
        <f t="shared" si="372"/>
        <v>30.714285714285715</v>
      </c>
      <c r="Q4029" s="28">
        <f t="shared" si="376"/>
        <v>42768.762511574074</v>
      </c>
      <c r="R4029" s="28">
        <f t="shared" si="373"/>
        <v>42788.833333333336</v>
      </c>
      <c r="S4029" t="str">
        <f t="shared" si="377"/>
        <v>theater</v>
      </c>
      <c r="T4029" t="str">
        <f t="shared" si="374"/>
        <v>plays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 s="3">
        <v>2000</v>
      </c>
      <c r="E4030" s="3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5"/>
        <v>0.28050000000000003</v>
      </c>
      <c r="P4030" s="3">
        <f t="shared" si="372"/>
        <v>51</v>
      </c>
      <c r="Q4030" s="28">
        <f t="shared" si="376"/>
        <v>41765.730324074073</v>
      </c>
      <c r="R4030" s="28">
        <f t="shared" si="373"/>
        <v>41795.730324074073</v>
      </c>
      <c r="S4030" t="str">
        <f t="shared" si="377"/>
        <v>theater</v>
      </c>
      <c r="T4030" t="str">
        <f t="shared" si="374"/>
        <v>plays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 s="3">
        <v>20000</v>
      </c>
      <c r="E4031" s="3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5"/>
        <v>0</v>
      </c>
      <c r="P4031" s="3">
        <f t="shared" si="372"/>
        <v>0</v>
      </c>
      <c r="Q4031" s="28">
        <f t="shared" si="376"/>
        <v>42321.816782407412</v>
      </c>
      <c r="R4031" s="28">
        <f t="shared" si="373"/>
        <v>42351.816782407404</v>
      </c>
      <c r="S4031" t="str">
        <f t="shared" si="377"/>
        <v>theater</v>
      </c>
      <c r="T4031" t="str">
        <f t="shared" si="374"/>
        <v>plays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 s="3">
        <v>2500</v>
      </c>
      <c r="E4032" s="3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5"/>
        <v>0.16</v>
      </c>
      <c r="P4032" s="3">
        <f t="shared" si="372"/>
        <v>66.666666666666671</v>
      </c>
      <c r="Q4032" s="28">
        <f t="shared" si="376"/>
        <v>42374.446747685179</v>
      </c>
      <c r="R4032" s="28">
        <f t="shared" si="373"/>
        <v>42403.575694444444</v>
      </c>
      <c r="S4032" t="str">
        <f t="shared" si="377"/>
        <v>theater</v>
      </c>
      <c r="T4032" t="str">
        <f t="shared" si="374"/>
        <v>plays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 s="3">
        <v>5000</v>
      </c>
      <c r="E4033" s="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5"/>
        <v>0</v>
      </c>
      <c r="P4033" s="3">
        <f t="shared" si="372"/>
        <v>0</v>
      </c>
      <c r="Q4033" s="28">
        <f t="shared" si="376"/>
        <v>41941.376898148148</v>
      </c>
      <c r="R4033" s="28">
        <f t="shared" si="373"/>
        <v>41991.418564814812</v>
      </c>
      <c r="S4033" t="str">
        <f t="shared" si="377"/>
        <v>theater</v>
      </c>
      <c r="T4033" t="str">
        <f t="shared" si="374"/>
        <v>plays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 s="3">
        <v>6048</v>
      </c>
      <c r="E4034" s="3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5"/>
        <v>6.8287037037037035E-2</v>
      </c>
      <c r="P4034" s="3">
        <f t="shared" si="372"/>
        <v>59</v>
      </c>
      <c r="Q4034" s="28">
        <f t="shared" si="376"/>
        <v>42293.60087962963</v>
      </c>
      <c r="R4034" s="28">
        <f t="shared" si="373"/>
        <v>42353.642546296294</v>
      </c>
      <c r="S4034" t="str">
        <f t="shared" si="377"/>
        <v>theater</v>
      </c>
      <c r="T4034" t="str">
        <f t="shared" si="374"/>
        <v>plays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 s="3">
        <v>23900</v>
      </c>
      <c r="E4035" s="3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375"/>
        <v>0.25698702928870293</v>
      </c>
      <c r="P4035" s="3">
        <f t="shared" ref="P4035:P4098" si="378">IFERROR(E4035/L4035,0)</f>
        <v>65.340319148936175</v>
      </c>
      <c r="Q4035" s="28">
        <f t="shared" si="376"/>
        <v>42614.06046296296</v>
      </c>
      <c r="R4035" s="28">
        <f t="shared" ref="R4035:R4098" si="379">(I4035/86400)+25569+(-5/24)</f>
        <v>42645.166666666664</v>
      </c>
      <c r="S4035" t="str">
        <f t="shared" si="377"/>
        <v>theater</v>
      </c>
      <c r="T4035" t="str">
        <f t="shared" ref="T4035:T4098" si="380">RIGHT(N4035,LEN(N4035)-FIND("/",N4035))</f>
        <v>plays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 s="3">
        <v>13500</v>
      </c>
      <c r="E4036" s="3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ref="O4036:O4099" si="381">E4036/D4036</f>
        <v>1.4814814814814815E-2</v>
      </c>
      <c r="P4036" s="3">
        <f t="shared" si="378"/>
        <v>100</v>
      </c>
      <c r="Q4036" s="28">
        <f t="shared" ref="Q4036:Q4099" si="382">(((J4036/60)/60)/24)+DATE(1970,1,1)+(-5/24)</f>
        <v>42067.739004629628</v>
      </c>
      <c r="R4036" s="28">
        <f t="shared" si="379"/>
        <v>42097.697337962956</v>
      </c>
      <c r="S4036" t="str">
        <f t="shared" ref="S4036:S4099" si="383">LEFT(N:N,FIND("/",N4036)-1)</f>
        <v>theater</v>
      </c>
      <c r="T4036" t="str">
        <f t="shared" si="380"/>
        <v>plays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 s="3">
        <v>10000</v>
      </c>
      <c r="E4037" s="3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81"/>
        <v>0.36849999999999999</v>
      </c>
      <c r="P4037" s="3">
        <f t="shared" si="378"/>
        <v>147.4</v>
      </c>
      <c r="Q4037" s="28">
        <f t="shared" si="382"/>
        <v>41903.674618055549</v>
      </c>
      <c r="R4037" s="28">
        <f t="shared" si="379"/>
        <v>41933.674618055556</v>
      </c>
      <c r="S4037" t="str">
        <f t="shared" si="383"/>
        <v>theater</v>
      </c>
      <c r="T4037" t="str">
        <f t="shared" si="380"/>
        <v>plays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 s="3">
        <v>6000</v>
      </c>
      <c r="E4038" s="3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81"/>
        <v>0.47049999999999997</v>
      </c>
      <c r="P4038" s="3">
        <f t="shared" si="378"/>
        <v>166.05882352941177</v>
      </c>
      <c r="Q4038" s="28">
        <f t="shared" si="382"/>
        <v>41804.728749999995</v>
      </c>
      <c r="R4038" s="28">
        <f t="shared" si="379"/>
        <v>41821.729166666664</v>
      </c>
      <c r="S4038" t="str">
        <f t="shared" si="383"/>
        <v>theater</v>
      </c>
      <c r="T4038" t="str">
        <f t="shared" si="380"/>
        <v>plays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 s="3">
        <v>700</v>
      </c>
      <c r="E4039" s="3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81"/>
        <v>0.11428571428571428</v>
      </c>
      <c r="P4039" s="3">
        <f t="shared" si="378"/>
        <v>40</v>
      </c>
      <c r="Q4039" s="28">
        <f t="shared" si="382"/>
        <v>42496.862442129634</v>
      </c>
      <c r="R4039" s="28">
        <f t="shared" si="379"/>
        <v>42514.392361111109</v>
      </c>
      <c r="S4039" t="str">
        <f t="shared" si="383"/>
        <v>theater</v>
      </c>
      <c r="T4039" t="str">
        <f t="shared" si="380"/>
        <v>plays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 s="3">
        <v>2500</v>
      </c>
      <c r="E4040" s="3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81"/>
        <v>0.12039999999999999</v>
      </c>
      <c r="P4040" s="3">
        <f t="shared" si="378"/>
        <v>75.25</v>
      </c>
      <c r="Q4040" s="28">
        <f t="shared" si="382"/>
        <v>41869.59039351852</v>
      </c>
      <c r="R4040" s="28">
        <f t="shared" si="379"/>
        <v>41929.590393518512</v>
      </c>
      <c r="S4040" t="str">
        <f t="shared" si="383"/>
        <v>theater</v>
      </c>
      <c r="T4040" t="str">
        <f t="shared" si="380"/>
        <v>plays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 s="3">
        <v>500</v>
      </c>
      <c r="E4041" s="3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81"/>
        <v>0.6</v>
      </c>
      <c r="P4041" s="3">
        <f t="shared" si="378"/>
        <v>60</v>
      </c>
      <c r="Q4041" s="28">
        <f t="shared" si="382"/>
        <v>42305.462581018517</v>
      </c>
      <c r="R4041" s="28">
        <f t="shared" si="379"/>
        <v>42339.040972222218</v>
      </c>
      <c r="S4041" t="str">
        <f t="shared" si="383"/>
        <v>theater</v>
      </c>
      <c r="T4041" t="str">
        <f t="shared" si="380"/>
        <v>plays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 s="3">
        <v>8000</v>
      </c>
      <c r="E4042" s="3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81"/>
        <v>0.3125</v>
      </c>
      <c r="P4042" s="3">
        <f t="shared" si="378"/>
        <v>1250</v>
      </c>
      <c r="Q4042" s="28">
        <f t="shared" si="382"/>
        <v>42144.023194444446</v>
      </c>
      <c r="R4042" s="28">
        <f t="shared" si="379"/>
        <v>42202.916666666664</v>
      </c>
      <c r="S4042" t="str">
        <f t="shared" si="383"/>
        <v>theater</v>
      </c>
      <c r="T4042" t="str">
        <f t="shared" si="380"/>
        <v>plays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 s="3">
        <v>5000</v>
      </c>
      <c r="E4043" s="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81"/>
        <v>4.1999999999999997E-3</v>
      </c>
      <c r="P4043" s="3">
        <f t="shared" si="378"/>
        <v>10.5</v>
      </c>
      <c r="Q4043" s="28">
        <f t="shared" si="382"/>
        <v>42559.265671296293</v>
      </c>
      <c r="R4043" s="28">
        <f t="shared" si="379"/>
        <v>42619.265671296293</v>
      </c>
      <c r="S4043" t="str">
        <f t="shared" si="383"/>
        <v>theater</v>
      </c>
      <c r="T4043" t="str">
        <f t="shared" si="380"/>
        <v>plays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 s="3">
        <v>10000</v>
      </c>
      <c r="E4044" s="3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81"/>
        <v>2.0999999999999999E-3</v>
      </c>
      <c r="P4044" s="3">
        <f t="shared" si="378"/>
        <v>7</v>
      </c>
      <c r="Q4044" s="28">
        <f t="shared" si="382"/>
        <v>41994.875740740739</v>
      </c>
      <c r="R4044" s="28">
        <f t="shared" si="379"/>
        <v>42024.594444444439</v>
      </c>
      <c r="S4044" t="str">
        <f t="shared" si="383"/>
        <v>theater</v>
      </c>
      <c r="T4044" t="str">
        <f t="shared" si="380"/>
        <v>plays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 s="3">
        <v>300</v>
      </c>
      <c r="E4045" s="3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81"/>
        <v>0</v>
      </c>
      <c r="P4045" s="3">
        <f t="shared" si="378"/>
        <v>0</v>
      </c>
      <c r="Q4045" s="28">
        <f t="shared" si="382"/>
        <v>41948.749131944445</v>
      </c>
      <c r="R4045" s="28">
        <f t="shared" si="379"/>
        <v>41963.749131944445</v>
      </c>
      <c r="S4045" t="str">
        <f t="shared" si="383"/>
        <v>theater</v>
      </c>
      <c r="T4045" t="str">
        <f t="shared" si="380"/>
        <v>plays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 s="3">
        <v>600</v>
      </c>
      <c r="E4046" s="3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81"/>
        <v>0.375</v>
      </c>
      <c r="P4046" s="3">
        <f t="shared" si="378"/>
        <v>56.25</v>
      </c>
      <c r="Q4046" s="28">
        <f t="shared" si="382"/>
        <v>42074.011365740742</v>
      </c>
      <c r="R4046" s="28">
        <f t="shared" si="379"/>
        <v>42103.999999999993</v>
      </c>
      <c r="S4046" t="str">
        <f t="shared" si="383"/>
        <v>theater</v>
      </c>
      <c r="T4046" t="str">
        <f t="shared" si="380"/>
        <v>plays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 s="3">
        <v>5000</v>
      </c>
      <c r="E4047" s="3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81"/>
        <v>2.0000000000000001E-4</v>
      </c>
      <c r="P4047" s="3">
        <f t="shared" si="378"/>
        <v>1</v>
      </c>
      <c r="Q4047" s="28">
        <f t="shared" si="382"/>
        <v>41841.992928240739</v>
      </c>
      <c r="R4047" s="28">
        <f t="shared" si="379"/>
        <v>41871.992928240739</v>
      </c>
      <c r="S4047" t="str">
        <f t="shared" si="383"/>
        <v>theater</v>
      </c>
      <c r="T4047" t="str">
        <f t="shared" si="380"/>
        <v>plays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 s="3">
        <v>5600</v>
      </c>
      <c r="E4048" s="3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81"/>
        <v>8.2142857142857142E-2</v>
      </c>
      <c r="P4048" s="3">
        <f t="shared" si="378"/>
        <v>38.333333333333336</v>
      </c>
      <c r="Q4048" s="28">
        <f t="shared" si="382"/>
        <v>41904.442245370366</v>
      </c>
      <c r="R4048" s="28">
        <f t="shared" si="379"/>
        <v>41934.442245370366</v>
      </c>
      <c r="S4048" t="str">
        <f t="shared" si="383"/>
        <v>theater</v>
      </c>
      <c r="T4048" t="str">
        <f t="shared" si="380"/>
        <v>plays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 s="3">
        <v>5000</v>
      </c>
      <c r="E4049" s="3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81"/>
        <v>2.1999999999999999E-2</v>
      </c>
      <c r="P4049" s="3">
        <f t="shared" si="378"/>
        <v>27.5</v>
      </c>
      <c r="Q4049" s="28">
        <f t="shared" si="382"/>
        <v>41990.814155092587</v>
      </c>
      <c r="R4049" s="28">
        <f t="shared" si="379"/>
        <v>42014.833333333336</v>
      </c>
      <c r="S4049" t="str">
        <f t="shared" si="383"/>
        <v>theater</v>
      </c>
      <c r="T4049" t="str">
        <f t="shared" si="380"/>
        <v>plays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 s="3">
        <v>17000</v>
      </c>
      <c r="E4050" s="3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81"/>
        <v>0.17652941176470588</v>
      </c>
      <c r="P4050" s="3">
        <f t="shared" si="378"/>
        <v>32.978021978021978</v>
      </c>
      <c r="Q4050" s="28">
        <f t="shared" si="382"/>
        <v>42436.300775462958</v>
      </c>
      <c r="R4050" s="28">
        <f t="shared" si="379"/>
        <v>42471.259108796294</v>
      </c>
      <c r="S4050" t="str">
        <f t="shared" si="383"/>
        <v>theater</v>
      </c>
      <c r="T4050" t="str">
        <f t="shared" si="380"/>
        <v>plays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 s="3">
        <v>20000</v>
      </c>
      <c r="E4051" s="3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81"/>
        <v>8.0000000000000004E-4</v>
      </c>
      <c r="P4051" s="3">
        <f t="shared" si="378"/>
        <v>16</v>
      </c>
      <c r="Q4051" s="28">
        <f t="shared" si="382"/>
        <v>42169.750173611108</v>
      </c>
      <c r="R4051" s="28">
        <f t="shared" si="379"/>
        <v>42199.750173611108</v>
      </c>
      <c r="S4051" t="str">
        <f t="shared" si="383"/>
        <v>theater</v>
      </c>
      <c r="T4051" t="str">
        <f t="shared" si="380"/>
        <v>plays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 s="3">
        <v>1500</v>
      </c>
      <c r="E4052" s="3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81"/>
        <v>6.6666666666666664E-4</v>
      </c>
      <c r="P4052" s="3">
        <f t="shared" si="378"/>
        <v>1</v>
      </c>
      <c r="Q4052" s="28">
        <f t="shared" si="382"/>
        <v>41905.428136574068</v>
      </c>
      <c r="R4052" s="28">
        <f t="shared" si="379"/>
        <v>41935.428136574068</v>
      </c>
      <c r="S4052" t="str">
        <f t="shared" si="383"/>
        <v>theater</v>
      </c>
      <c r="T4052" t="str">
        <f t="shared" si="380"/>
        <v>plays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 s="3">
        <v>500</v>
      </c>
      <c r="E4053" s="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81"/>
        <v>0</v>
      </c>
      <c r="P4053" s="3">
        <f t="shared" si="378"/>
        <v>0</v>
      </c>
      <c r="Q4053" s="28">
        <f t="shared" si="382"/>
        <v>41761.601817129631</v>
      </c>
      <c r="R4053" s="28">
        <f t="shared" si="379"/>
        <v>41768.078472222223</v>
      </c>
      <c r="S4053" t="str">
        <f t="shared" si="383"/>
        <v>theater</v>
      </c>
      <c r="T4053" t="str">
        <f t="shared" si="380"/>
        <v>plays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 s="3">
        <v>3000</v>
      </c>
      <c r="E4054" s="3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81"/>
        <v>0.37533333333333335</v>
      </c>
      <c r="P4054" s="3">
        <f t="shared" si="378"/>
        <v>86.615384615384613</v>
      </c>
      <c r="Q4054" s="28">
        <f t="shared" si="382"/>
        <v>41865.670324074068</v>
      </c>
      <c r="R4054" s="28">
        <f t="shared" si="379"/>
        <v>41925.670324074068</v>
      </c>
      <c r="S4054" t="str">
        <f t="shared" si="383"/>
        <v>theater</v>
      </c>
      <c r="T4054" t="str">
        <f t="shared" si="380"/>
        <v>plays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 s="3">
        <v>500</v>
      </c>
      <c r="E4055" s="3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81"/>
        <v>0.22</v>
      </c>
      <c r="P4055" s="3">
        <f t="shared" si="378"/>
        <v>55</v>
      </c>
      <c r="Q4055" s="28">
        <f t="shared" si="382"/>
        <v>41928.481805555552</v>
      </c>
      <c r="R4055" s="28">
        <f t="shared" si="379"/>
        <v>41958.624999999993</v>
      </c>
      <c r="S4055" t="str">
        <f t="shared" si="383"/>
        <v>theater</v>
      </c>
      <c r="T4055" t="str">
        <f t="shared" si="380"/>
        <v>plays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 s="3">
        <v>8880</v>
      </c>
      <c r="E4056" s="3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81"/>
        <v>0</v>
      </c>
      <c r="P4056" s="3">
        <f t="shared" si="378"/>
        <v>0</v>
      </c>
      <c r="Q4056" s="28">
        <f t="shared" si="382"/>
        <v>42613.632928240739</v>
      </c>
      <c r="R4056" s="28">
        <f t="shared" si="379"/>
        <v>42643.958333333336</v>
      </c>
      <c r="S4056" t="str">
        <f t="shared" si="383"/>
        <v>theater</v>
      </c>
      <c r="T4056" t="str">
        <f t="shared" si="380"/>
        <v>plays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 s="3">
        <v>5000</v>
      </c>
      <c r="E4057" s="3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81"/>
        <v>0.1762</v>
      </c>
      <c r="P4057" s="3">
        <f t="shared" si="378"/>
        <v>41.952380952380949</v>
      </c>
      <c r="Q4057" s="28">
        <f t="shared" si="382"/>
        <v>41779.44017361111</v>
      </c>
      <c r="R4057" s="28">
        <f t="shared" si="379"/>
        <v>41809.44017361111</v>
      </c>
      <c r="S4057" t="str">
        <f t="shared" si="383"/>
        <v>theater</v>
      </c>
      <c r="T4057" t="str">
        <f t="shared" si="380"/>
        <v>plays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 s="3">
        <v>1500</v>
      </c>
      <c r="E4058" s="3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81"/>
        <v>0.53</v>
      </c>
      <c r="P4058" s="3">
        <f t="shared" si="378"/>
        <v>88.333333333333329</v>
      </c>
      <c r="Q4058" s="28">
        <f t="shared" si="382"/>
        <v>42534.724988425929</v>
      </c>
      <c r="R4058" s="28">
        <f t="shared" si="379"/>
        <v>42554.624305555553</v>
      </c>
      <c r="S4058" t="str">
        <f t="shared" si="383"/>
        <v>theater</v>
      </c>
      <c r="T4058" t="str">
        <f t="shared" si="380"/>
        <v>plays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 s="3">
        <v>3500</v>
      </c>
      <c r="E4059" s="3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81"/>
        <v>0.22142857142857142</v>
      </c>
      <c r="P4059" s="3">
        <f t="shared" si="378"/>
        <v>129.16666666666666</v>
      </c>
      <c r="Q4059" s="28">
        <f t="shared" si="382"/>
        <v>42310.760185185187</v>
      </c>
      <c r="R4059" s="28">
        <f t="shared" si="379"/>
        <v>42333.749999999993</v>
      </c>
      <c r="S4059" t="str">
        <f t="shared" si="383"/>
        <v>theater</v>
      </c>
      <c r="T4059" t="str">
        <f t="shared" si="380"/>
        <v>plays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 s="3">
        <v>3750</v>
      </c>
      <c r="E4060" s="3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81"/>
        <v>2.5333333333333333E-2</v>
      </c>
      <c r="P4060" s="3">
        <f t="shared" si="378"/>
        <v>23.75</v>
      </c>
      <c r="Q4060" s="28">
        <f t="shared" si="382"/>
        <v>42445.852361111109</v>
      </c>
      <c r="R4060" s="28">
        <f t="shared" si="379"/>
        <v>42460.957638888889</v>
      </c>
      <c r="S4060" t="str">
        <f t="shared" si="383"/>
        <v>theater</v>
      </c>
      <c r="T4060" t="str">
        <f t="shared" si="380"/>
        <v>plays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 s="3">
        <v>10000</v>
      </c>
      <c r="E4061" s="3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81"/>
        <v>2.5000000000000001E-2</v>
      </c>
      <c r="P4061" s="3">
        <f t="shared" si="378"/>
        <v>35.714285714285715</v>
      </c>
      <c r="Q4061" s="28">
        <f t="shared" si="382"/>
        <v>41866.432314814811</v>
      </c>
      <c r="R4061" s="28">
        <f t="shared" si="379"/>
        <v>41897.916666666664</v>
      </c>
      <c r="S4061" t="str">
        <f t="shared" si="383"/>
        <v>theater</v>
      </c>
      <c r="T4061" t="str">
        <f t="shared" si="380"/>
        <v>plays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 s="3">
        <v>10000</v>
      </c>
      <c r="E4062" s="3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81"/>
        <v>2.8500000000000001E-2</v>
      </c>
      <c r="P4062" s="3">
        <f t="shared" si="378"/>
        <v>57</v>
      </c>
      <c r="Q4062" s="28">
        <f t="shared" si="382"/>
        <v>41779.486759259256</v>
      </c>
      <c r="R4062" s="28">
        <f t="shared" si="379"/>
        <v>41813.458333333328</v>
      </c>
      <c r="S4062" t="str">
        <f t="shared" si="383"/>
        <v>theater</v>
      </c>
      <c r="T4062" t="str">
        <f t="shared" si="380"/>
        <v>plays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 s="3">
        <v>525</v>
      </c>
      <c r="E4063" s="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81"/>
        <v>0</v>
      </c>
      <c r="P4063" s="3">
        <f t="shared" si="378"/>
        <v>0</v>
      </c>
      <c r="Q4063" s="28">
        <f t="shared" si="382"/>
        <v>42420.933136574073</v>
      </c>
      <c r="R4063" s="28">
        <f t="shared" si="379"/>
        <v>42480.891469907401</v>
      </c>
      <c r="S4063" t="str">
        <f t="shared" si="383"/>
        <v>theater</v>
      </c>
      <c r="T4063" t="str">
        <f t="shared" si="380"/>
        <v>plays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 s="3">
        <v>20000</v>
      </c>
      <c r="E4064" s="3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81"/>
        <v>2.4500000000000001E-2</v>
      </c>
      <c r="P4064" s="3">
        <f t="shared" si="378"/>
        <v>163.33333333333334</v>
      </c>
      <c r="Q4064" s="28">
        <f t="shared" si="382"/>
        <v>42523.530879629623</v>
      </c>
      <c r="R4064" s="28">
        <f t="shared" si="379"/>
        <v>42553.530879629623</v>
      </c>
      <c r="S4064" t="str">
        <f t="shared" si="383"/>
        <v>theater</v>
      </c>
      <c r="T4064" t="str">
        <f t="shared" si="380"/>
        <v>plays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 s="3">
        <v>9500</v>
      </c>
      <c r="E4065" s="3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81"/>
        <v>1.4210526315789474E-2</v>
      </c>
      <c r="P4065" s="3">
        <f t="shared" si="378"/>
        <v>15</v>
      </c>
      <c r="Q4065" s="28">
        <f t="shared" si="382"/>
        <v>41787.473194444443</v>
      </c>
      <c r="R4065" s="28">
        <f t="shared" si="379"/>
        <v>41817.473194444443</v>
      </c>
      <c r="S4065" t="str">
        <f t="shared" si="383"/>
        <v>theater</v>
      </c>
      <c r="T4065" t="str">
        <f t="shared" si="380"/>
        <v>plays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 s="3">
        <v>2000</v>
      </c>
      <c r="E4066" s="3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81"/>
        <v>0.1925</v>
      </c>
      <c r="P4066" s="3">
        <f t="shared" si="378"/>
        <v>64.166666666666671</v>
      </c>
      <c r="Q4066" s="28">
        <f t="shared" si="382"/>
        <v>42093.379930555551</v>
      </c>
      <c r="R4066" s="28">
        <f t="shared" si="379"/>
        <v>42123.379930555551</v>
      </c>
      <c r="S4066" t="str">
        <f t="shared" si="383"/>
        <v>theater</v>
      </c>
      <c r="T4066" t="str">
        <f t="shared" si="380"/>
        <v>plays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 s="3">
        <v>4000</v>
      </c>
      <c r="E4067" s="3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81"/>
        <v>6.7499999999999999E-3</v>
      </c>
      <c r="P4067" s="3">
        <f t="shared" si="378"/>
        <v>6.75</v>
      </c>
      <c r="Q4067" s="28">
        <f t="shared" si="382"/>
        <v>41833.74318287037</v>
      </c>
      <c r="R4067" s="28">
        <f t="shared" si="379"/>
        <v>41863.74318287037</v>
      </c>
      <c r="S4067" t="str">
        <f t="shared" si="383"/>
        <v>theater</v>
      </c>
      <c r="T4067" t="str">
        <f t="shared" si="380"/>
        <v>plays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 s="3">
        <v>15000</v>
      </c>
      <c r="E4068" s="3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81"/>
        <v>1.6666666666666668E-3</v>
      </c>
      <c r="P4068" s="3">
        <f t="shared" si="378"/>
        <v>25</v>
      </c>
      <c r="Q4068" s="28">
        <f t="shared" si="382"/>
        <v>42478.830879629626</v>
      </c>
      <c r="R4068" s="28">
        <f t="shared" si="379"/>
        <v>42508.830879629626</v>
      </c>
      <c r="S4068" t="str">
        <f t="shared" si="383"/>
        <v>theater</v>
      </c>
      <c r="T4068" t="str">
        <f t="shared" si="380"/>
        <v>plays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 s="3">
        <v>5000</v>
      </c>
      <c r="E4069" s="3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81"/>
        <v>0.60899999999999999</v>
      </c>
      <c r="P4069" s="3">
        <f t="shared" si="378"/>
        <v>179.11764705882354</v>
      </c>
      <c r="Q4069" s="28">
        <f t="shared" si="382"/>
        <v>42234.909143518518</v>
      </c>
      <c r="R4069" s="28">
        <f t="shared" si="379"/>
        <v>42274.909143518518</v>
      </c>
      <c r="S4069" t="str">
        <f t="shared" si="383"/>
        <v>theater</v>
      </c>
      <c r="T4069" t="str">
        <f t="shared" si="380"/>
        <v>plays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 s="3">
        <v>3495</v>
      </c>
      <c r="E4070" s="3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81"/>
        <v>0.01</v>
      </c>
      <c r="P4070" s="3">
        <f t="shared" si="378"/>
        <v>34.950000000000003</v>
      </c>
      <c r="Q4070" s="28">
        <f t="shared" si="382"/>
        <v>42718.755266203698</v>
      </c>
      <c r="R4070" s="28">
        <f t="shared" si="379"/>
        <v>42748.753472222219</v>
      </c>
      <c r="S4070" t="str">
        <f t="shared" si="383"/>
        <v>theater</v>
      </c>
      <c r="T4070" t="str">
        <f t="shared" si="380"/>
        <v>plays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 s="3">
        <v>1250</v>
      </c>
      <c r="E4071" s="3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81"/>
        <v>0.34399999999999997</v>
      </c>
      <c r="P4071" s="3">
        <f t="shared" si="378"/>
        <v>33.07692307692308</v>
      </c>
      <c r="Q4071" s="28">
        <f t="shared" si="382"/>
        <v>42022.453194444439</v>
      </c>
      <c r="R4071" s="28">
        <f t="shared" si="379"/>
        <v>42063.291666666664</v>
      </c>
      <c r="S4071" t="str">
        <f t="shared" si="383"/>
        <v>theater</v>
      </c>
      <c r="T4071" t="str">
        <f t="shared" si="380"/>
        <v>plays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 s="3">
        <v>1000</v>
      </c>
      <c r="E4072" s="3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81"/>
        <v>0.16500000000000001</v>
      </c>
      <c r="P4072" s="3">
        <f t="shared" si="378"/>
        <v>27.5</v>
      </c>
      <c r="Q4072" s="28">
        <f t="shared" si="382"/>
        <v>42031.458564814813</v>
      </c>
      <c r="R4072" s="28">
        <f t="shared" si="379"/>
        <v>42063.916666666664</v>
      </c>
      <c r="S4072" t="str">
        <f t="shared" si="383"/>
        <v>theater</v>
      </c>
      <c r="T4072" t="str">
        <f t="shared" si="380"/>
        <v>plays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 s="3">
        <v>20000</v>
      </c>
      <c r="E4073" s="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81"/>
        <v>0</v>
      </c>
      <c r="P4073" s="3">
        <f t="shared" si="378"/>
        <v>0</v>
      </c>
      <c r="Q4073" s="28">
        <f t="shared" si="382"/>
        <v>42700.59642361111</v>
      </c>
      <c r="R4073" s="28">
        <f t="shared" si="379"/>
        <v>42730.59642361111</v>
      </c>
      <c r="S4073" t="str">
        <f t="shared" si="383"/>
        <v>theater</v>
      </c>
      <c r="T4073" t="str">
        <f t="shared" si="380"/>
        <v>plays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 s="3">
        <v>1000</v>
      </c>
      <c r="E4074" s="3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81"/>
        <v>4.0000000000000001E-3</v>
      </c>
      <c r="P4074" s="3">
        <f t="shared" si="378"/>
        <v>2</v>
      </c>
      <c r="Q4074" s="28">
        <f t="shared" si="382"/>
        <v>41812.566099537034</v>
      </c>
      <c r="R4074" s="28">
        <f t="shared" si="379"/>
        <v>41872.566099537034</v>
      </c>
      <c r="S4074" t="str">
        <f t="shared" si="383"/>
        <v>theater</v>
      </c>
      <c r="T4074" t="str">
        <f t="shared" si="380"/>
        <v>plays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 s="3">
        <v>3500</v>
      </c>
      <c r="E4075" s="3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81"/>
        <v>1.0571428571428572E-2</v>
      </c>
      <c r="P4075" s="3">
        <f t="shared" si="378"/>
        <v>18.5</v>
      </c>
      <c r="Q4075" s="28">
        <f t="shared" si="382"/>
        <v>42078.136875000004</v>
      </c>
      <c r="R4075" s="28">
        <f t="shared" si="379"/>
        <v>42132.958333333336</v>
      </c>
      <c r="S4075" t="str">
        <f t="shared" si="383"/>
        <v>theater</v>
      </c>
      <c r="T4075" t="str">
        <f t="shared" si="380"/>
        <v>plays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 s="3">
        <v>2750</v>
      </c>
      <c r="E4076" s="3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81"/>
        <v>0.26727272727272727</v>
      </c>
      <c r="P4076" s="3">
        <f t="shared" si="378"/>
        <v>35</v>
      </c>
      <c r="Q4076" s="28">
        <f t="shared" si="382"/>
        <v>42283.344618055555</v>
      </c>
      <c r="R4076" s="28">
        <f t="shared" si="379"/>
        <v>42313.386284722219</v>
      </c>
      <c r="S4076" t="str">
        <f t="shared" si="383"/>
        <v>theater</v>
      </c>
      <c r="T4076" t="str">
        <f t="shared" si="380"/>
        <v>plays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 s="3">
        <v>2000</v>
      </c>
      <c r="E4077" s="3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81"/>
        <v>0.28799999999999998</v>
      </c>
      <c r="P4077" s="3">
        <f t="shared" si="378"/>
        <v>44.307692307692307</v>
      </c>
      <c r="Q4077" s="28">
        <f t="shared" si="382"/>
        <v>41778.837604166663</v>
      </c>
      <c r="R4077" s="28">
        <f t="shared" si="379"/>
        <v>41820.519444444442</v>
      </c>
      <c r="S4077" t="str">
        <f t="shared" si="383"/>
        <v>theater</v>
      </c>
      <c r="T4077" t="str">
        <f t="shared" si="380"/>
        <v>plays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 s="3">
        <v>700</v>
      </c>
      <c r="E4078" s="3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81"/>
        <v>0</v>
      </c>
      <c r="P4078" s="3">
        <f t="shared" si="378"/>
        <v>0</v>
      </c>
      <c r="Q4078" s="28">
        <f t="shared" si="382"/>
        <v>41905.587372685186</v>
      </c>
      <c r="R4078" s="28">
        <f t="shared" si="379"/>
        <v>41933.618750000001</v>
      </c>
      <c r="S4078" t="str">
        <f t="shared" si="383"/>
        <v>theater</v>
      </c>
      <c r="T4078" t="str">
        <f t="shared" si="380"/>
        <v>plays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 s="3">
        <v>15000</v>
      </c>
      <c r="E4079" s="3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81"/>
        <v>8.8999999999999996E-2</v>
      </c>
      <c r="P4079" s="3">
        <f t="shared" si="378"/>
        <v>222.5</v>
      </c>
      <c r="Q4079" s="28">
        <f t="shared" si="382"/>
        <v>42695.502245370364</v>
      </c>
      <c r="R4079" s="28">
        <f t="shared" si="379"/>
        <v>42725.502245370364</v>
      </c>
      <c r="S4079" t="str">
        <f t="shared" si="383"/>
        <v>theater</v>
      </c>
      <c r="T4079" t="str">
        <f t="shared" si="380"/>
        <v>plays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 s="3">
        <v>250</v>
      </c>
      <c r="E4080" s="3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81"/>
        <v>0</v>
      </c>
      <c r="P4080" s="3">
        <f t="shared" si="378"/>
        <v>0</v>
      </c>
      <c r="Q4080" s="28">
        <f t="shared" si="382"/>
        <v>42732.579189814809</v>
      </c>
      <c r="R4080" s="28">
        <f t="shared" si="379"/>
        <v>42762.579189814809</v>
      </c>
      <c r="S4080" t="str">
        <f t="shared" si="383"/>
        <v>theater</v>
      </c>
      <c r="T4080" t="str">
        <f t="shared" si="380"/>
        <v>plays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 s="3">
        <v>3000</v>
      </c>
      <c r="E4081" s="3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81"/>
        <v>1.6666666666666668E-3</v>
      </c>
      <c r="P4081" s="3">
        <f t="shared" si="378"/>
        <v>5</v>
      </c>
      <c r="Q4081" s="28">
        <f t="shared" si="382"/>
        <v>42510.730567129627</v>
      </c>
      <c r="R4081" s="28">
        <f t="shared" si="379"/>
        <v>42540.730567129627</v>
      </c>
      <c r="S4081" t="str">
        <f t="shared" si="383"/>
        <v>theater</v>
      </c>
      <c r="T4081" t="str">
        <f t="shared" si="380"/>
        <v>plays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 s="3">
        <v>3000</v>
      </c>
      <c r="E4082" s="3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81"/>
        <v>0</v>
      </c>
      <c r="P4082" s="3">
        <f t="shared" si="378"/>
        <v>0</v>
      </c>
      <c r="Q4082" s="28">
        <f t="shared" si="382"/>
        <v>42511.489768518521</v>
      </c>
      <c r="R4082" s="28">
        <f t="shared" si="379"/>
        <v>42535.579166666663</v>
      </c>
      <c r="S4082" t="str">
        <f t="shared" si="383"/>
        <v>theater</v>
      </c>
      <c r="T4082" t="str">
        <f t="shared" si="380"/>
        <v>plays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 s="3">
        <v>2224</v>
      </c>
      <c r="E4083" s="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81"/>
        <v>0.15737410071942445</v>
      </c>
      <c r="P4083" s="3">
        <f t="shared" si="378"/>
        <v>29.166666666666668</v>
      </c>
      <c r="Q4083" s="28">
        <f t="shared" si="382"/>
        <v>42041.372974537029</v>
      </c>
      <c r="R4083" s="28">
        <f t="shared" si="379"/>
        <v>42071.331307870372</v>
      </c>
      <c r="S4083" t="str">
        <f t="shared" si="383"/>
        <v>theater</v>
      </c>
      <c r="T4083" t="str">
        <f t="shared" si="380"/>
        <v>plays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 s="3">
        <v>150</v>
      </c>
      <c r="E4084" s="3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81"/>
        <v>0.02</v>
      </c>
      <c r="P4084" s="3">
        <f t="shared" si="378"/>
        <v>1.5</v>
      </c>
      <c r="Q4084" s="28">
        <f t="shared" si="382"/>
        <v>42306.980937499997</v>
      </c>
      <c r="R4084" s="28">
        <f t="shared" si="379"/>
        <v>42322.749999999993</v>
      </c>
      <c r="S4084" t="str">
        <f t="shared" si="383"/>
        <v>theater</v>
      </c>
      <c r="T4084" t="str">
        <f t="shared" si="380"/>
        <v>plays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 s="3">
        <v>3500</v>
      </c>
      <c r="E4085" s="3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81"/>
        <v>0.21685714285714286</v>
      </c>
      <c r="P4085" s="3">
        <f t="shared" si="378"/>
        <v>126.5</v>
      </c>
      <c r="Q4085" s="28">
        <f t="shared" si="382"/>
        <v>42353.553425925922</v>
      </c>
      <c r="R4085" s="28">
        <f t="shared" si="379"/>
        <v>42383.553425925922</v>
      </c>
      <c r="S4085" t="str">
        <f t="shared" si="383"/>
        <v>theater</v>
      </c>
      <c r="T4085" t="str">
        <f t="shared" si="380"/>
        <v>plays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 s="3">
        <v>3000</v>
      </c>
      <c r="E4086" s="3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81"/>
        <v>3.3333333333333335E-3</v>
      </c>
      <c r="P4086" s="3">
        <f t="shared" si="378"/>
        <v>10</v>
      </c>
      <c r="Q4086" s="28">
        <f t="shared" si="382"/>
        <v>42622.228078703702</v>
      </c>
      <c r="R4086" s="28">
        <f t="shared" si="379"/>
        <v>42652.228078703702</v>
      </c>
      <c r="S4086" t="str">
        <f t="shared" si="383"/>
        <v>theater</v>
      </c>
      <c r="T4086" t="str">
        <f t="shared" si="380"/>
        <v>plays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 s="3">
        <v>3500</v>
      </c>
      <c r="E4087" s="3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81"/>
        <v>2.8571428571428571E-3</v>
      </c>
      <c r="P4087" s="3">
        <f t="shared" si="378"/>
        <v>10</v>
      </c>
      <c r="Q4087" s="28">
        <f t="shared" si="382"/>
        <v>42058.395543981482</v>
      </c>
      <c r="R4087" s="28">
        <f t="shared" si="379"/>
        <v>42086.957638888889</v>
      </c>
      <c r="S4087" t="str">
        <f t="shared" si="383"/>
        <v>theater</v>
      </c>
      <c r="T4087" t="str">
        <f t="shared" si="380"/>
        <v>plays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 s="3">
        <v>1000</v>
      </c>
      <c r="E4088" s="3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81"/>
        <v>4.7E-2</v>
      </c>
      <c r="P4088" s="3">
        <f t="shared" si="378"/>
        <v>9.4</v>
      </c>
      <c r="Q4088" s="28">
        <f t="shared" si="382"/>
        <v>42304.732627314814</v>
      </c>
      <c r="R4088" s="28">
        <f t="shared" si="379"/>
        <v>42328.958333333336</v>
      </c>
      <c r="S4088" t="str">
        <f t="shared" si="383"/>
        <v>theater</v>
      </c>
      <c r="T4088" t="str">
        <f t="shared" si="380"/>
        <v>plays</v>
      </c>
    </row>
    <row r="4089" spans="1:20" x14ac:dyDescent="0.25">
      <c r="A4089">
        <v>4087</v>
      </c>
      <c r="B4089" s="1" t="s">
        <v>4083</v>
      </c>
      <c r="C4089" s="1" t="s">
        <v>8190</v>
      </c>
      <c r="D4089" s="3">
        <v>9600</v>
      </c>
      <c r="E4089" s="3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81"/>
        <v>0</v>
      </c>
      <c r="P4089" s="3">
        <f t="shared" si="378"/>
        <v>0</v>
      </c>
      <c r="Q4089" s="28">
        <f t="shared" si="382"/>
        <v>42538.53456018518</v>
      </c>
      <c r="R4089" s="28">
        <f t="shared" si="379"/>
        <v>42568.53456018518</v>
      </c>
      <c r="S4089" t="str">
        <f t="shared" si="383"/>
        <v>theater</v>
      </c>
      <c r="T4089" t="str">
        <f t="shared" si="380"/>
        <v>plays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 s="3">
        <v>2000</v>
      </c>
      <c r="E4090" s="3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81"/>
        <v>0.108</v>
      </c>
      <c r="P4090" s="3">
        <f t="shared" si="378"/>
        <v>72</v>
      </c>
      <c r="Q4090" s="28">
        <f t="shared" si="382"/>
        <v>41990.40421296296</v>
      </c>
      <c r="R4090" s="28">
        <f t="shared" si="379"/>
        <v>42020.226388888885</v>
      </c>
      <c r="S4090" t="str">
        <f t="shared" si="383"/>
        <v>theater</v>
      </c>
      <c r="T4090" t="str">
        <f t="shared" si="380"/>
        <v>plays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 s="3">
        <v>5000</v>
      </c>
      <c r="E4091" s="3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81"/>
        <v>4.8000000000000001E-2</v>
      </c>
      <c r="P4091" s="3">
        <f t="shared" si="378"/>
        <v>30</v>
      </c>
      <c r="Q4091" s="28">
        <f t="shared" si="382"/>
        <v>42122.524166666662</v>
      </c>
      <c r="R4091" s="28">
        <f t="shared" si="379"/>
        <v>42155.524305555555</v>
      </c>
      <c r="S4091" t="str">
        <f t="shared" si="383"/>
        <v>theater</v>
      </c>
      <c r="T4091" t="str">
        <f t="shared" si="380"/>
        <v>plays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 s="3">
        <v>1000</v>
      </c>
      <c r="E4092" s="3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81"/>
        <v>3.2000000000000001E-2</v>
      </c>
      <c r="P4092" s="3">
        <f t="shared" si="378"/>
        <v>10.666666666666666</v>
      </c>
      <c r="Q4092" s="28">
        <f t="shared" si="382"/>
        <v>42209.464548611104</v>
      </c>
      <c r="R4092" s="28">
        <f t="shared" si="379"/>
        <v>42223.416666666664</v>
      </c>
      <c r="S4092" t="str">
        <f t="shared" si="383"/>
        <v>theater</v>
      </c>
      <c r="T4092" t="str">
        <f t="shared" si="380"/>
        <v>plays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 s="3">
        <v>1600</v>
      </c>
      <c r="E4093" s="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81"/>
        <v>0.1275</v>
      </c>
      <c r="P4093" s="3">
        <f t="shared" si="378"/>
        <v>25.5</v>
      </c>
      <c r="Q4093" s="28">
        <f t="shared" si="382"/>
        <v>41990.298043981478</v>
      </c>
      <c r="R4093" s="28">
        <f t="shared" si="379"/>
        <v>42020.298043981478</v>
      </c>
      <c r="S4093" t="str">
        <f t="shared" si="383"/>
        <v>theater</v>
      </c>
      <c r="T4093" t="str">
        <f t="shared" si="380"/>
        <v>plays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 s="3">
        <v>110000</v>
      </c>
      <c r="E4094" s="3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81"/>
        <v>1.8181818181818181E-4</v>
      </c>
      <c r="P4094" s="3">
        <f t="shared" si="378"/>
        <v>20</v>
      </c>
      <c r="Q4094" s="28">
        <f t="shared" si="382"/>
        <v>42038.986655092587</v>
      </c>
      <c r="R4094" s="28">
        <f t="shared" si="379"/>
        <v>42098.944988425923</v>
      </c>
      <c r="S4094" t="str">
        <f t="shared" si="383"/>
        <v>theater</v>
      </c>
      <c r="T4094" t="str">
        <f t="shared" si="380"/>
        <v>plays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 s="3">
        <v>2500</v>
      </c>
      <c r="E4095" s="3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81"/>
        <v>2.4E-2</v>
      </c>
      <c r="P4095" s="3">
        <f t="shared" si="378"/>
        <v>15</v>
      </c>
      <c r="Q4095" s="28">
        <f t="shared" si="382"/>
        <v>42178.607557870368</v>
      </c>
      <c r="R4095" s="28">
        <f t="shared" si="379"/>
        <v>42238.607557870368</v>
      </c>
      <c r="S4095" t="str">
        <f t="shared" si="383"/>
        <v>theater</v>
      </c>
      <c r="T4095" t="str">
        <f t="shared" si="380"/>
        <v>plays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 s="3">
        <v>2000</v>
      </c>
      <c r="E4096" s="3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81"/>
        <v>0.36499999999999999</v>
      </c>
      <c r="P4096" s="3">
        <f t="shared" si="378"/>
        <v>91.25</v>
      </c>
      <c r="Q4096" s="28">
        <f t="shared" si="382"/>
        <v>41889.878472222219</v>
      </c>
      <c r="R4096" s="28">
        <f t="shared" si="379"/>
        <v>41933.999305555553</v>
      </c>
      <c r="S4096" t="str">
        <f t="shared" si="383"/>
        <v>theater</v>
      </c>
      <c r="T4096" t="str">
        <f t="shared" si="380"/>
        <v>plays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 s="3">
        <v>30000</v>
      </c>
      <c r="E4097" s="3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81"/>
        <v>2.6666666666666668E-2</v>
      </c>
      <c r="P4097" s="3">
        <f t="shared" si="378"/>
        <v>800</v>
      </c>
      <c r="Q4097" s="28">
        <f t="shared" si="382"/>
        <v>42692.823495370372</v>
      </c>
      <c r="R4097" s="28">
        <f t="shared" si="379"/>
        <v>42722.823495370372</v>
      </c>
      <c r="S4097" t="str">
        <f t="shared" si="383"/>
        <v>theater</v>
      </c>
      <c r="T4097" t="str">
        <f t="shared" si="380"/>
        <v>plays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 s="3">
        <v>3500</v>
      </c>
      <c r="E4098" s="3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81"/>
        <v>0.11428571428571428</v>
      </c>
      <c r="P4098" s="3">
        <f t="shared" si="378"/>
        <v>80</v>
      </c>
      <c r="Q4098" s="28">
        <f t="shared" si="382"/>
        <v>42750.321979166663</v>
      </c>
      <c r="R4098" s="28">
        <f t="shared" si="379"/>
        <v>42794.160416666666</v>
      </c>
      <c r="S4098" t="str">
        <f t="shared" si="383"/>
        <v>theater</v>
      </c>
      <c r="T4098" t="str">
        <f t="shared" si="380"/>
        <v>plays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 s="3">
        <v>10000</v>
      </c>
      <c r="E4099" s="3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381"/>
        <v>0</v>
      </c>
      <c r="P4099" s="3">
        <f t="shared" ref="P4099:P4114" si="384">IFERROR(E4099/L4099,0)</f>
        <v>0</v>
      </c>
      <c r="Q4099" s="28">
        <f t="shared" si="382"/>
        <v>42344.616168981483</v>
      </c>
      <c r="R4099" s="28">
        <f t="shared" ref="R4099:R4115" si="385">(I4099/86400)+25569+(-5/24)</f>
        <v>42400.788194444445</v>
      </c>
      <c r="S4099" t="str">
        <f t="shared" si="383"/>
        <v>theater</v>
      </c>
      <c r="T4099" t="str">
        <f t="shared" ref="T4099:T4115" si="386">RIGHT(N4099,LEN(N4099)-FIND("/",N4099))</f>
        <v>plays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 s="3">
        <v>75000</v>
      </c>
      <c r="E4100" s="3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ref="O4100:O4115" si="387">E4100/D4100</f>
        <v>0</v>
      </c>
      <c r="P4100" s="3">
        <f t="shared" si="384"/>
        <v>0</v>
      </c>
      <c r="Q4100" s="28">
        <f t="shared" ref="Q4100:Q4115" si="388">(((J4100/60)/60)/24)+DATE(1970,1,1)+(-5/24)</f>
        <v>42495.51385416666</v>
      </c>
      <c r="R4100" s="28">
        <f t="shared" si="385"/>
        <v>42525.51385416666</v>
      </c>
      <c r="S4100" t="str">
        <f t="shared" ref="S4100:S4115" si="389">LEFT(N:N,FIND("/",N4100)-1)</f>
        <v>theater</v>
      </c>
      <c r="T4100" t="str">
        <f t="shared" si="386"/>
        <v>plays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 s="3">
        <v>4500</v>
      </c>
      <c r="E4101" s="3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7"/>
        <v>1.1111111111111112E-2</v>
      </c>
      <c r="P4101" s="3">
        <f t="shared" si="384"/>
        <v>50</v>
      </c>
      <c r="Q4101" s="28">
        <f t="shared" si="388"/>
        <v>42570.642048611109</v>
      </c>
      <c r="R4101" s="28">
        <f t="shared" si="385"/>
        <v>42615.642048611109</v>
      </c>
      <c r="S4101" t="str">
        <f t="shared" si="389"/>
        <v>theater</v>
      </c>
      <c r="T4101" t="str">
        <f t="shared" si="386"/>
        <v>plays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 s="3">
        <v>270</v>
      </c>
      <c r="E4102" s="3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7"/>
        <v>0</v>
      </c>
      <c r="P4102" s="3">
        <f t="shared" si="384"/>
        <v>0</v>
      </c>
      <c r="Q4102" s="28">
        <f t="shared" si="388"/>
        <v>41926.916550925926</v>
      </c>
      <c r="R4102" s="28">
        <f t="shared" si="385"/>
        <v>41936.916550925926</v>
      </c>
      <c r="S4102" t="str">
        <f t="shared" si="389"/>
        <v>theater</v>
      </c>
      <c r="T4102" t="str">
        <f t="shared" si="386"/>
        <v>plays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 s="3">
        <v>600</v>
      </c>
      <c r="E4103" s="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7"/>
        <v>0</v>
      </c>
      <c r="P4103" s="3">
        <f t="shared" si="384"/>
        <v>0</v>
      </c>
      <c r="Q4103" s="28">
        <f t="shared" si="388"/>
        <v>42730.695393518516</v>
      </c>
      <c r="R4103" s="28">
        <f t="shared" si="385"/>
        <v>42760.695393518516</v>
      </c>
      <c r="S4103" t="str">
        <f t="shared" si="389"/>
        <v>theater</v>
      </c>
      <c r="T4103" t="str">
        <f t="shared" si="386"/>
        <v>plays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 s="3">
        <v>500</v>
      </c>
      <c r="E4104" s="3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7"/>
        <v>0.27400000000000002</v>
      </c>
      <c r="P4104" s="3">
        <f t="shared" si="384"/>
        <v>22.833333333333332</v>
      </c>
      <c r="Q4104" s="28">
        <f t="shared" si="388"/>
        <v>42475.639733796292</v>
      </c>
      <c r="R4104" s="28">
        <f t="shared" si="385"/>
        <v>42505.639733796292</v>
      </c>
      <c r="S4104" t="str">
        <f t="shared" si="389"/>
        <v>theater</v>
      </c>
      <c r="T4104" t="str">
        <f t="shared" si="386"/>
        <v>plays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 s="3">
        <v>1000</v>
      </c>
      <c r="E4105" s="3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7"/>
        <v>0.1</v>
      </c>
      <c r="P4105" s="3">
        <f t="shared" si="384"/>
        <v>16.666666666666668</v>
      </c>
      <c r="Q4105" s="28">
        <f t="shared" si="388"/>
        <v>42188.624606481484</v>
      </c>
      <c r="R4105" s="28">
        <f t="shared" si="385"/>
        <v>42242.563888888886</v>
      </c>
      <c r="S4105" t="str">
        <f t="shared" si="389"/>
        <v>theater</v>
      </c>
      <c r="T4105" t="str">
        <f t="shared" si="386"/>
        <v>plays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 s="3">
        <v>3000</v>
      </c>
      <c r="E4106" s="3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7"/>
        <v>0.21366666666666667</v>
      </c>
      <c r="P4106" s="3">
        <f t="shared" si="384"/>
        <v>45.785714285714285</v>
      </c>
      <c r="Q4106" s="28">
        <f t="shared" si="388"/>
        <v>42640.069837962961</v>
      </c>
      <c r="R4106" s="28">
        <f t="shared" si="385"/>
        <v>42670.069837962961</v>
      </c>
      <c r="S4106" t="str">
        <f t="shared" si="389"/>
        <v>theater</v>
      </c>
      <c r="T4106" t="str">
        <f t="shared" si="386"/>
        <v>plays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 s="3">
        <v>33000</v>
      </c>
      <c r="E4107" s="3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7"/>
        <v>6.9696969696969702E-2</v>
      </c>
      <c r="P4107" s="3">
        <f t="shared" si="384"/>
        <v>383.33333333333331</v>
      </c>
      <c r="Q4107" s="28">
        <f t="shared" si="388"/>
        <v>42696.802187499998</v>
      </c>
      <c r="R4107" s="28">
        <f t="shared" si="385"/>
        <v>42729.802187499998</v>
      </c>
      <c r="S4107" t="str">
        <f t="shared" si="389"/>
        <v>theater</v>
      </c>
      <c r="T4107" t="str">
        <f t="shared" si="386"/>
        <v>plays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 s="3">
        <v>5000</v>
      </c>
      <c r="E4108" s="3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7"/>
        <v>0.70599999999999996</v>
      </c>
      <c r="P4108" s="3">
        <f t="shared" si="384"/>
        <v>106.96969696969697</v>
      </c>
      <c r="Q4108" s="28">
        <f t="shared" si="388"/>
        <v>42052.841041666667</v>
      </c>
      <c r="R4108" s="28">
        <f t="shared" si="385"/>
        <v>42095.833333333336</v>
      </c>
      <c r="S4108" t="str">
        <f t="shared" si="389"/>
        <v>theater</v>
      </c>
      <c r="T4108" t="str">
        <f t="shared" si="386"/>
        <v>plays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 s="3">
        <v>2000</v>
      </c>
      <c r="E4109" s="3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7"/>
        <v>2.0500000000000001E-2</v>
      </c>
      <c r="P4109" s="3">
        <f t="shared" si="384"/>
        <v>10.25</v>
      </c>
      <c r="Q4109" s="28">
        <f t="shared" si="388"/>
        <v>41883.708344907405</v>
      </c>
      <c r="R4109" s="28">
        <f t="shared" si="385"/>
        <v>41906.708344907405</v>
      </c>
      <c r="S4109" t="str">
        <f t="shared" si="389"/>
        <v>theater</v>
      </c>
      <c r="T4109" t="str">
        <f t="shared" si="386"/>
        <v>plays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 s="3">
        <v>3000</v>
      </c>
      <c r="E4110" s="3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7"/>
        <v>1.9666666666666666E-2</v>
      </c>
      <c r="P4110" s="3">
        <f t="shared" si="384"/>
        <v>59</v>
      </c>
      <c r="Q4110" s="28">
        <f t="shared" si="388"/>
        <v>42766.823344907411</v>
      </c>
      <c r="R4110" s="28">
        <f t="shared" si="385"/>
        <v>42796.999999999993</v>
      </c>
      <c r="S4110" t="str">
        <f t="shared" si="389"/>
        <v>theater</v>
      </c>
      <c r="T4110" t="str">
        <f t="shared" si="386"/>
        <v>plays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 s="3">
        <v>500</v>
      </c>
      <c r="E4111" s="3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7"/>
        <v>0</v>
      </c>
      <c r="P4111" s="3">
        <f t="shared" si="384"/>
        <v>0</v>
      </c>
      <c r="Q4111" s="28">
        <f t="shared" si="388"/>
        <v>42307.331064814811</v>
      </c>
      <c r="R4111" s="28">
        <f t="shared" si="385"/>
        <v>42337.372731481482</v>
      </c>
      <c r="S4111" t="str">
        <f t="shared" si="389"/>
        <v>theater</v>
      </c>
      <c r="T4111" t="str">
        <f t="shared" si="386"/>
        <v>plays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 s="3">
        <v>300</v>
      </c>
      <c r="E4112" s="3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7"/>
        <v>0.28666666666666668</v>
      </c>
      <c r="P4112" s="3">
        <f t="shared" si="384"/>
        <v>14.333333333333334</v>
      </c>
      <c r="Q4112" s="28">
        <f t="shared" si="388"/>
        <v>42512.418414351843</v>
      </c>
      <c r="R4112" s="28">
        <f t="shared" si="385"/>
        <v>42572.418414351851</v>
      </c>
      <c r="S4112" t="str">
        <f t="shared" si="389"/>
        <v>theater</v>
      </c>
      <c r="T4112" t="str">
        <f t="shared" si="386"/>
        <v>plays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 s="3">
        <v>3000</v>
      </c>
      <c r="E4113" s="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7"/>
        <v>3.1333333333333331E-2</v>
      </c>
      <c r="P4113" s="3">
        <f t="shared" si="384"/>
        <v>15.666666666666666</v>
      </c>
      <c r="Q4113" s="28">
        <f t="shared" si="388"/>
        <v>42028.927546296291</v>
      </c>
      <c r="R4113" s="28">
        <f t="shared" si="385"/>
        <v>42058.927546296291</v>
      </c>
      <c r="S4113" t="str">
        <f t="shared" si="389"/>
        <v>theater</v>
      </c>
      <c r="T4113" t="str">
        <f t="shared" si="386"/>
        <v>plays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3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7"/>
        <v>4.0000000000000002E-4</v>
      </c>
      <c r="P4114" s="3">
        <f t="shared" si="384"/>
        <v>1</v>
      </c>
      <c r="Q4114" s="28">
        <f t="shared" si="388"/>
        <v>42400.738263888888</v>
      </c>
      <c r="R4114" s="28">
        <f t="shared" si="385"/>
        <v>42427.791666666664</v>
      </c>
      <c r="S4114" t="str">
        <f t="shared" si="389"/>
        <v>theater</v>
      </c>
      <c r="T4114" t="str">
        <f t="shared" si="386"/>
        <v>plays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 s="3">
        <v>1500</v>
      </c>
      <c r="E4115" s="3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7"/>
        <v>2E-3</v>
      </c>
      <c r="P4115" s="3">
        <f>IFERROR(E4115/L4115,0)</f>
        <v>1</v>
      </c>
      <c r="Q4115" s="28">
        <f t="shared" si="388"/>
        <v>42358.364849537036</v>
      </c>
      <c r="R4115" s="28">
        <f t="shared" si="385"/>
        <v>42377.06527777778</v>
      </c>
      <c r="S4115" t="str">
        <f t="shared" si="389"/>
        <v>theater</v>
      </c>
      <c r="T4115" t="str">
        <f t="shared" si="386"/>
        <v>plays</v>
      </c>
    </row>
  </sheetData>
  <autoFilter ref="A1:T4115" xr:uid="{17841FE2-36E0-437D-857F-694C3E84A187}"/>
  <conditionalFormatting sqref="F2:F4115">
    <cfRule type="containsText" dxfId="15" priority="20" operator="containsText" text="live">
      <formula>NOT(ISERROR(SEARCH("live",F2)))</formula>
    </cfRule>
    <cfRule type="containsText" dxfId="14" priority="21" operator="containsText" text="successful">
      <formula>NOT(ISERROR(SEARCH("successful",F2)))</formula>
    </cfRule>
  </conditionalFormatting>
  <conditionalFormatting sqref="N4114">
    <cfRule type="colorScale" priority="18">
      <colorScale>
        <cfvo type="percent" val="0"/>
        <cfvo type="percent" val="50"/>
        <cfvo type="percent" val="100"/>
        <color rgb="FFF8696B"/>
        <color rgb="FFFFEB84"/>
        <color rgb="FF63BE7B"/>
      </colorScale>
    </cfRule>
  </conditionalFormatting>
  <conditionalFormatting sqref="F89:F4115">
    <cfRule type="containsText" dxfId="13" priority="12" operator="containsText" text="canceled">
      <formula>NOT(ISERROR(SEARCH("canceled",F89)))</formula>
    </cfRule>
    <cfRule type="containsText" dxfId="12" priority="13" operator="containsText" text="failed">
      <formula>NOT(ISERROR(SEARCH("failed",F89)))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EBD51-9A1F-4D2A-8DC8-9D5C9CDE9D06}">
  <sheetPr codeName="Sheet2"/>
  <dimension ref="A1:F27"/>
  <sheetViews>
    <sheetView workbookViewId="0">
      <selection activeCell="C19" sqref="C1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8362</v>
      </c>
    </row>
    <row r="3" spans="1:6" x14ac:dyDescent="0.25">
      <c r="A3" s="9" t="s">
        <v>8380</v>
      </c>
      <c r="B3" s="9" t="s">
        <v>8360</v>
      </c>
    </row>
    <row r="4" spans="1:6" x14ac:dyDescent="0.25">
      <c r="A4" s="9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25">
      <c r="A5" s="16" t="s">
        <v>8307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16" t="s">
        <v>8333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16" t="s">
        <v>8330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16" t="s">
        <v>8328</v>
      </c>
      <c r="B8" s="10">
        <v>24</v>
      </c>
      <c r="C8" s="10"/>
      <c r="D8" s="10"/>
      <c r="E8" s="10"/>
      <c r="F8" s="10">
        <v>24</v>
      </c>
    </row>
    <row r="9" spans="1:6" x14ac:dyDescent="0.25">
      <c r="A9" s="16" t="s">
        <v>8322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16" t="s">
        <v>8335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16" t="s">
        <v>8319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16" t="s">
        <v>8316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16" t="s">
        <v>8314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16" t="s">
        <v>8359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  <row r="17" spans="1:6" x14ac:dyDescent="0.25">
      <c r="A17" s="17"/>
      <c r="B17" s="17"/>
      <c r="C17" s="17"/>
      <c r="D17" s="17"/>
      <c r="E17" s="17"/>
      <c r="F17" s="17"/>
    </row>
    <row r="18" spans="1:6" x14ac:dyDescent="0.25">
      <c r="B18" s="4"/>
    </row>
    <row r="19" spans="1:6" x14ac:dyDescent="0.25">
      <c r="B19" s="4"/>
    </row>
    <row r="20" spans="1:6" x14ac:dyDescent="0.25">
      <c r="B20" s="4"/>
    </row>
    <row r="21" spans="1:6" x14ac:dyDescent="0.25">
      <c r="B21" s="4"/>
    </row>
    <row r="22" spans="1:6" x14ac:dyDescent="0.25">
      <c r="B22" s="4"/>
    </row>
    <row r="23" spans="1:6" x14ac:dyDescent="0.25">
      <c r="B23" s="4"/>
    </row>
    <row r="24" spans="1:6" x14ac:dyDescent="0.25">
      <c r="B24" s="4"/>
    </row>
    <row r="25" spans="1:6" x14ac:dyDescent="0.25">
      <c r="B25" s="4"/>
    </row>
    <row r="26" spans="1:6" x14ac:dyDescent="0.25">
      <c r="B26" s="4"/>
    </row>
    <row r="27" spans="1:6" x14ac:dyDescent="0.25">
      <c r="B27" s="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5B343-BD9A-4663-897F-AC0BA616FE9F}">
  <sheetPr codeName="Sheet3"/>
  <dimension ref="A1:F27"/>
  <sheetViews>
    <sheetView topLeftCell="A4" zoomScale="118" zoomScaleNormal="118" workbookViewId="0">
      <selection activeCell="A2" sqref="A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8362</v>
      </c>
    </row>
    <row r="3" spans="1:6" x14ac:dyDescent="0.25">
      <c r="A3" s="9" t="s">
        <v>8380</v>
      </c>
      <c r="B3" s="9" t="s">
        <v>8360</v>
      </c>
    </row>
    <row r="4" spans="1:6" x14ac:dyDescent="0.25">
      <c r="A4" s="9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25">
      <c r="A5" s="16" t="s">
        <v>8307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16" t="s">
        <v>8333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16" t="s">
        <v>8330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16" t="s">
        <v>8328</v>
      </c>
      <c r="B8" s="10">
        <v>24</v>
      </c>
      <c r="C8" s="10"/>
      <c r="D8" s="10"/>
      <c r="E8" s="10"/>
      <c r="F8" s="10">
        <v>24</v>
      </c>
    </row>
    <row r="9" spans="1:6" x14ac:dyDescent="0.25">
      <c r="A9" s="16" t="s">
        <v>8322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16" t="s">
        <v>8335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16" t="s">
        <v>8319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16" t="s">
        <v>8316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16" t="s">
        <v>8314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16" t="s">
        <v>8359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  <row r="17" spans="1:6" x14ac:dyDescent="0.25">
      <c r="A17" s="17" t="s">
        <v>8358</v>
      </c>
      <c r="B17" s="17" t="s">
        <v>8220</v>
      </c>
      <c r="C17" s="17" t="s">
        <v>8221</v>
      </c>
      <c r="D17" s="17" t="s">
        <v>8222</v>
      </c>
      <c r="E17" s="17" t="s">
        <v>8219</v>
      </c>
      <c r="F17" s="17" t="s">
        <v>8359</v>
      </c>
    </row>
    <row r="18" spans="1:6" x14ac:dyDescent="0.25">
      <c r="A18" s="19" t="s">
        <v>8307</v>
      </c>
      <c r="B18" s="20">
        <f>B5/$F5</f>
        <v>7.6923076923076927E-2</v>
      </c>
      <c r="C18" s="20">
        <f t="shared" ref="C18:E18" si="0">C5/$F5</f>
        <v>0.34615384615384615</v>
      </c>
      <c r="D18" s="20">
        <f t="shared" si="0"/>
        <v>0</v>
      </c>
      <c r="E18" s="20">
        <f t="shared" si="0"/>
        <v>0.57692307692307687</v>
      </c>
      <c r="F18" s="20">
        <f>SUM(B18:E18)</f>
        <v>1</v>
      </c>
    </row>
    <row r="19" spans="1:6" x14ac:dyDescent="0.25">
      <c r="A19" s="19" t="s">
        <v>8333</v>
      </c>
      <c r="B19" s="20">
        <f t="shared" ref="B19:E27" si="1">B6/$F6</f>
        <v>0.1</v>
      </c>
      <c r="C19" s="20">
        <f t="shared" si="1"/>
        <v>0.7</v>
      </c>
      <c r="D19" s="20">
        <f t="shared" si="1"/>
        <v>0.03</v>
      </c>
      <c r="E19" s="20">
        <f t="shared" si="1"/>
        <v>0.17</v>
      </c>
      <c r="F19" s="20">
        <f t="shared" ref="F19:F27" si="2">SUM(B19:E19)</f>
        <v>1</v>
      </c>
    </row>
    <row r="20" spans="1:6" x14ac:dyDescent="0.25">
      <c r="A20" s="19" t="s">
        <v>8330</v>
      </c>
      <c r="B20" s="20">
        <f t="shared" si="1"/>
        <v>0</v>
      </c>
      <c r="C20" s="20">
        <f t="shared" si="1"/>
        <v>0.63636363636363635</v>
      </c>
      <c r="D20" s="20">
        <f t="shared" si="1"/>
        <v>0</v>
      </c>
      <c r="E20" s="20">
        <f t="shared" si="1"/>
        <v>0.36363636363636365</v>
      </c>
      <c r="F20" s="20">
        <f t="shared" si="2"/>
        <v>1</v>
      </c>
    </row>
    <row r="21" spans="1:6" x14ac:dyDescent="0.25">
      <c r="A21" s="19" t="s">
        <v>8328</v>
      </c>
      <c r="B21" s="20">
        <f t="shared" si="1"/>
        <v>1</v>
      </c>
      <c r="C21" s="20">
        <f t="shared" si="1"/>
        <v>0</v>
      </c>
      <c r="D21" s="20">
        <f t="shared" si="1"/>
        <v>0</v>
      </c>
      <c r="E21" s="20">
        <f t="shared" si="1"/>
        <v>0</v>
      </c>
      <c r="F21" s="20">
        <f t="shared" si="2"/>
        <v>1</v>
      </c>
    </row>
    <row r="22" spans="1:6" x14ac:dyDescent="0.25">
      <c r="A22" s="19" t="s">
        <v>8322</v>
      </c>
      <c r="B22" s="20">
        <f t="shared" si="1"/>
        <v>2.8571428571428571E-2</v>
      </c>
      <c r="C22" s="20">
        <f t="shared" si="1"/>
        <v>0.17142857142857143</v>
      </c>
      <c r="D22" s="20">
        <f t="shared" si="1"/>
        <v>2.8571428571428571E-2</v>
      </c>
      <c r="E22" s="20">
        <f t="shared" si="1"/>
        <v>0.77142857142857146</v>
      </c>
      <c r="F22" s="20">
        <f t="shared" si="2"/>
        <v>1</v>
      </c>
    </row>
    <row r="23" spans="1:6" x14ac:dyDescent="0.25">
      <c r="A23" s="19" t="s">
        <v>8335</v>
      </c>
      <c r="B23" s="20">
        <f t="shared" si="1"/>
        <v>0</v>
      </c>
      <c r="C23" s="20">
        <f t="shared" si="1"/>
        <v>0.53181818181818186</v>
      </c>
      <c r="D23" s="20">
        <f t="shared" si="1"/>
        <v>0</v>
      </c>
      <c r="E23" s="20">
        <f t="shared" si="1"/>
        <v>0.4681818181818182</v>
      </c>
      <c r="F23" s="20">
        <f t="shared" si="2"/>
        <v>1</v>
      </c>
    </row>
    <row r="24" spans="1:6" x14ac:dyDescent="0.25">
      <c r="A24" s="19" t="s">
        <v>8319</v>
      </c>
      <c r="B24" s="20">
        <f t="shared" si="1"/>
        <v>0.12658227848101267</v>
      </c>
      <c r="C24" s="20">
        <f t="shared" si="1"/>
        <v>0.53586497890295359</v>
      </c>
      <c r="D24" s="20">
        <f t="shared" si="1"/>
        <v>0</v>
      </c>
      <c r="E24" s="20">
        <f t="shared" si="1"/>
        <v>0.33755274261603374</v>
      </c>
      <c r="F24" s="20">
        <f t="shared" si="2"/>
        <v>1</v>
      </c>
    </row>
    <row r="25" spans="1:6" x14ac:dyDescent="0.25">
      <c r="A25" s="19" t="s">
        <v>8316</v>
      </c>
      <c r="B25" s="20">
        <f t="shared" si="1"/>
        <v>0.29666666666666669</v>
      </c>
      <c r="C25" s="20">
        <f t="shared" si="1"/>
        <v>0.35499999999999998</v>
      </c>
      <c r="D25" s="20">
        <f t="shared" si="1"/>
        <v>0</v>
      </c>
      <c r="E25" s="20">
        <f t="shared" si="1"/>
        <v>0.34833333333333333</v>
      </c>
      <c r="F25" s="20">
        <f t="shared" si="2"/>
        <v>1</v>
      </c>
    </row>
    <row r="26" spans="1:6" x14ac:dyDescent="0.25">
      <c r="A26" s="19" t="s">
        <v>8314</v>
      </c>
      <c r="B26" s="20">
        <f t="shared" si="1"/>
        <v>2.6561378320172292E-2</v>
      </c>
      <c r="C26" s="20">
        <f t="shared" si="1"/>
        <v>0.35391241923905242</v>
      </c>
      <c r="D26" s="20">
        <f t="shared" si="1"/>
        <v>1.7229002153625269E-2</v>
      </c>
      <c r="E26" s="20">
        <f t="shared" si="1"/>
        <v>0.60229720028715006</v>
      </c>
      <c r="F26" s="20">
        <f t="shared" si="2"/>
        <v>1</v>
      </c>
    </row>
    <row r="27" spans="1:6" x14ac:dyDescent="0.25">
      <c r="A27" s="19" t="s">
        <v>8359</v>
      </c>
      <c r="B27" s="20">
        <f t="shared" si="1"/>
        <v>8.4832280019445788E-2</v>
      </c>
      <c r="C27" s="20">
        <f t="shared" si="1"/>
        <v>0.37190082644628097</v>
      </c>
      <c r="D27" s="20">
        <f t="shared" si="1"/>
        <v>1.2153621779290228E-2</v>
      </c>
      <c r="E27" s="20">
        <f t="shared" si="1"/>
        <v>0.53111327175498302</v>
      </c>
      <c r="F27" s="20">
        <f t="shared" si="2"/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0A83D-6D99-44DF-B4A2-B77E1E33D57C}">
  <sheetPr codeName="Sheet4"/>
  <dimension ref="A1:F27"/>
  <sheetViews>
    <sheetView workbookViewId="0">
      <selection activeCell="D1" sqref="D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8362</v>
      </c>
    </row>
    <row r="3" spans="1:6" x14ac:dyDescent="0.25">
      <c r="A3" s="9" t="s">
        <v>8380</v>
      </c>
      <c r="B3" s="9" t="s">
        <v>8360</v>
      </c>
    </row>
    <row r="4" spans="1:6" x14ac:dyDescent="0.25">
      <c r="A4" s="9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25">
      <c r="A5" s="16" t="s">
        <v>8307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16" t="s">
        <v>8333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16" t="s">
        <v>8330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16" t="s">
        <v>8328</v>
      </c>
      <c r="B8" s="10">
        <v>24</v>
      </c>
      <c r="C8" s="10"/>
      <c r="D8" s="10"/>
      <c r="E8" s="10"/>
      <c r="F8" s="10">
        <v>24</v>
      </c>
    </row>
    <row r="9" spans="1:6" x14ac:dyDescent="0.25">
      <c r="A9" s="16" t="s">
        <v>8322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16" t="s">
        <v>8335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16" t="s">
        <v>8319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16" t="s">
        <v>8316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16" t="s">
        <v>8314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16" t="s">
        <v>8359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  <row r="17" spans="1:6" x14ac:dyDescent="0.25">
      <c r="A17" s="17"/>
      <c r="B17" s="17"/>
      <c r="C17" s="17"/>
      <c r="D17" s="17"/>
      <c r="E17" s="17"/>
      <c r="F17" s="17"/>
    </row>
    <row r="18" spans="1:6" x14ac:dyDescent="0.25">
      <c r="B18" s="4"/>
    </row>
    <row r="19" spans="1:6" x14ac:dyDescent="0.25">
      <c r="B19" s="4"/>
    </row>
    <row r="20" spans="1:6" x14ac:dyDescent="0.25">
      <c r="B20" s="4"/>
    </row>
    <row r="21" spans="1:6" x14ac:dyDescent="0.25">
      <c r="B21" s="4"/>
    </row>
    <row r="22" spans="1:6" x14ac:dyDescent="0.25">
      <c r="B22" s="4"/>
    </row>
    <row r="23" spans="1:6" x14ac:dyDescent="0.25">
      <c r="B23" s="4"/>
    </row>
    <row r="24" spans="1:6" x14ac:dyDescent="0.25">
      <c r="B24" s="4"/>
    </row>
    <row r="25" spans="1:6" x14ac:dyDescent="0.25">
      <c r="B25" s="4"/>
    </row>
    <row r="26" spans="1:6" x14ac:dyDescent="0.25">
      <c r="B26" s="4"/>
    </row>
    <row r="27" spans="1:6" x14ac:dyDescent="0.25">
      <c r="B27" s="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402C5-9E80-44F2-845B-20012B14D738}">
  <sheetPr codeName="Sheet5"/>
  <dimension ref="A1:F47"/>
  <sheetViews>
    <sheetView topLeftCell="G15" zoomScale="135" zoomScaleNormal="135" workbookViewId="0">
      <selection activeCell="H16" sqref="H1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5703125" bestFit="1" customWidth="1"/>
  </cols>
  <sheetData>
    <row r="1" spans="1:6" x14ac:dyDescent="0.25">
      <c r="A1" s="9" t="s">
        <v>8223</v>
      </c>
      <c r="B1" t="s">
        <v>8362</v>
      </c>
    </row>
    <row r="2" spans="1:6" x14ac:dyDescent="0.25">
      <c r="A2" s="9" t="s">
        <v>8363</v>
      </c>
      <c r="B2" t="s">
        <v>8362</v>
      </c>
    </row>
    <row r="4" spans="1:6" x14ac:dyDescent="0.25">
      <c r="A4" s="9" t="s">
        <v>8361</v>
      </c>
      <c r="B4" s="9" t="s">
        <v>8360</v>
      </c>
    </row>
    <row r="5" spans="1:6" x14ac:dyDescent="0.25">
      <c r="A5" s="11" t="s">
        <v>8358</v>
      </c>
      <c r="B5" s="12" t="s">
        <v>8220</v>
      </c>
      <c r="C5" s="12" t="s">
        <v>8221</v>
      </c>
      <c r="D5" s="12" t="s">
        <v>8222</v>
      </c>
      <c r="E5" s="12" t="s">
        <v>8219</v>
      </c>
      <c r="F5" s="12" t="s">
        <v>8359</v>
      </c>
    </row>
    <row r="6" spans="1:6" x14ac:dyDescent="0.25">
      <c r="A6" s="13" t="s">
        <v>8313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8341</v>
      </c>
      <c r="B7" s="14">
        <v>20</v>
      </c>
      <c r="C7" s="14"/>
      <c r="D7" s="14"/>
      <c r="E7" s="14"/>
      <c r="F7" s="14">
        <v>20</v>
      </c>
    </row>
    <row r="8" spans="1:6" x14ac:dyDescent="0.2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8355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8351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3" t="s">
        <v>8312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3" t="s">
        <v>8311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8327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8344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3" t="s">
        <v>8321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8334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3" t="s">
        <v>8345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8346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3" t="s">
        <v>8326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3" t="s">
        <v>8325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8353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3" t="s">
        <v>8324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3" t="s">
        <v>8332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8356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3" t="s">
        <v>8340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8320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3" t="s">
        <v>8347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8336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3" t="s">
        <v>8342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8315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3" t="s">
        <v>8343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3" t="s">
        <v>8339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8350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8323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3" t="s">
        <v>8310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3" t="s">
        <v>8309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3" t="s">
        <v>8349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3" t="s">
        <v>8352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3" t="s">
        <v>8354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3" t="s">
        <v>8348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3" t="s">
        <v>8308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3" t="s">
        <v>8338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3" t="s">
        <v>8331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8318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3" t="s">
        <v>8317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3" t="s">
        <v>8337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3" t="s">
        <v>8359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9EA71-6AAE-4CE7-A572-C8A080A0294B}">
  <sheetPr codeName="Sheet6"/>
  <dimension ref="A1:F92"/>
  <sheetViews>
    <sheetView topLeftCell="G16" zoomScale="135" zoomScaleNormal="135" workbookViewId="0">
      <selection activeCell="G26" sqref="G2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5703125" bestFit="1" customWidth="1"/>
  </cols>
  <sheetData>
    <row r="1" spans="1:6" x14ac:dyDescent="0.25">
      <c r="A1" s="9" t="s">
        <v>8223</v>
      </c>
      <c r="B1" t="s">
        <v>8362</v>
      </c>
    </row>
    <row r="2" spans="1:6" x14ac:dyDescent="0.25">
      <c r="A2" s="9" t="s">
        <v>8363</v>
      </c>
      <c r="B2" t="s">
        <v>8362</v>
      </c>
    </row>
    <row r="4" spans="1:6" x14ac:dyDescent="0.25">
      <c r="A4" s="9" t="s">
        <v>8361</v>
      </c>
      <c r="B4" s="9" t="s">
        <v>8360</v>
      </c>
    </row>
    <row r="5" spans="1:6" x14ac:dyDescent="0.25">
      <c r="A5" s="11" t="s">
        <v>8358</v>
      </c>
      <c r="B5" s="12" t="s">
        <v>8220</v>
      </c>
      <c r="C5" s="12" t="s">
        <v>8221</v>
      </c>
      <c r="D5" s="12" t="s">
        <v>8222</v>
      </c>
      <c r="E5" s="12" t="s">
        <v>8219</v>
      </c>
      <c r="F5" s="12" t="s">
        <v>8359</v>
      </c>
    </row>
    <row r="6" spans="1:6" x14ac:dyDescent="0.25">
      <c r="A6" s="13" t="s">
        <v>8313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8341</v>
      </c>
      <c r="B7" s="14">
        <v>20</v>
      </c>
      <c r="C7" s="14"/>
      <c r="D7" s="14"/>
      <c r="E7" s="14"/>
      <c r="F7" s="14">
        <v>20</v>
      </c>
    </row>
    <row r="8" spans="1:6" x14ac:dyDescent="0.2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8355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8351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3" t="s">
        <v>8312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3" t="s">
        <v>8311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8327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8344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3" t="s">
        <v>8321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8334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3" t="s">
        <v>8345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8346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3" t="s">
        <v>8326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3" t="s">
        <v>8325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8353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3" t="s">
        <v>8324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3" t="s">
        <v>8332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8356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3" t="s">
        <v>8340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8320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3" t="s">
        <v>8347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8336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3" t="s">
        <v>8342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8315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3" t="s">
        <v>8343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3" t="s">
        <v>8339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8350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8323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3" t="s">
        <v>8310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3" t="s">
        <v>8309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3" t="s">
        <v>8349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3" t="s">
        <v>8352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3" t="s">
        <v>8354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3" t="s">
        <v>8348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3" t="s">
        <v>8308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3" t="s">
        <v>8338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3" t="s">
        <v>8331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8318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3" t="s">
        <v>8317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3" t="s">
        <v>8337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3" t="s">
        <v>8359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  <row r="50" spans="1:6" x14ac:dyDescent="0.25">
      <c r="A50" s="17" t="s">
        <v>8358</v>
      </c>
      <c r="B50" s="17" t="s">
        <v>8220</v>
      </c>
      <c r="C50" s="17" t="s">
        <v>8221</v>
      </c>
      <c r="D50" s="17" t="s">
        <v>8222</v>
      </c>
      <c r="E50" s="17" t="s">
        <v>8219</v>
      </c>
      <c r="F50" s="17" t="s">
        <v>8359</v>
      </c>
    </row>
    <row r="51" spans="1:6" x14ac:dyDescent="0.25">
      <c r="A51" t="s">
        <v>8313</v>
      </c>
      <c r="B51" s="4">
        <f>B6/$F6</f>
        <v>0</v>
      </c>
      <c r="C51" s="4">
        <f t="shared" ref="C51:E51" si="0">C6/$F6</f>
        <v>1</v>
      </c>
      <c r="D51" s="4">
        <f t="shared" si="0"/>
        <v>0</v>
      </c>
      <c r="E51" s="4">
        <f t="shared" si="0"/>
        <v>0</v>
      </c>
      <c r="F51" s="4">
        <f>SUM(B51:E51)</f>
        <v>1</v>
      </c>
    </row>
    <row r="52" spans="1:6" x14ac:dyDescent="0.25">
      <c r="A52" t="s">
        <v>8341</v>
      </c>
      <c r="B52" s="4">
        <f t="shared" ref="B52:E91" si="1">B7/$F7</f>
        <v>1</v>
      </c>
      <c r="C52" s="4">
        <f t="shared" si="1"/>
        <v>0</v>
      </c>
      <c r="D52" s="4">
        <f t="shared" si="1"/>
        <v>0</v>
      </c>
      <c r="E52" s="4">
        <f t="shared" si="1"/>
        <v>0</v>
      </c>
      <c r="F52" s="4">
        <f t="shared" ref="F52:F91" si="2">SUM(B52:E52)</f>
        <v>1</v>
      </c>
    </row>
    <row r="53" spans="1:6" x14ac:dyDescent="0.25">
      <c r="A53" t="s">
        <v>8329</v>
      </c>
      <c r="B53" s="4">
        <f t="shared" si="1"/>
        <v>1</v>
      </c>
      <c r="C53" s="4">
        <f t="shared" si="1"/>
        <v>0</v>
      </c>
      <c r="D53" s="4">
        <f t="shared" si="1"/>
        <v>0</v>
      </c>
      <c r="E53" s="4">
        <f t="shared" si="1"/>
        <v>0</v>
      </c>
      <c r="F53" s="4">
        <f t="shared" si="2"/>
        <v>1</v>
      </c>
    </row>
    <row r="54" spans="1:6" x14ac:dyDescent="0.25">
      <c r="A54" t="s">
        <v>8355</v>
      </c>
      <c r="B54" s="4">
        <f t="shared" si="1"/>
        <v>0</v>
      </c>
      <c r="C54" s="4">
        <f t="shared" si="1"/>
        <v>1</v>
      </c>
      <c r="D54" s="4">
        <f t="shared" si="1"/>
        <v>0</v>
      </c>
      <c r="E54" s="4">
        <f t="shared" si="1"/>
        <v>0</v>
      </c>
      <c r="F54" s="4">
        <f t="shared" si="2"/>
        <v>1</v>
      </c>
    </row>
    <row r="55" spans="1:6" x14ac:dyDescent="0.25">
      <c r="A55" t="s">
        <v>8351</v>
      </c>
      <c r="B55" s="4">
        <f t="shared" si="1"/>
        <v>0</v>
      </c>
      <c r="C55" s="4">
        <f t="shared" si="1"/>
        <v>0</v>
      </c>
      <c r="D55" s="4">
        <f t="shared" si="1"/>
        <v>0</v>
      </c>
      <c r="E55" s="4">
        <f t="shared" si="1"/>
        <v>1</v>
      </c>
      <c r="F55" s="4">
        <f t="shared" si="2"/>
        <v>1</v>
      </c>
    </row>
    <row r="56" spans="1:6" x14ac:dyDescent="0.25">
      <c r="A56" t="s">
        <v>8312</v>
      </c>
      <c r="B56" s="4">
        <f t="shared" si="1"/>
        <v>0</v>
      </c>
      <c r="C56" s="4">
        <f t="shared" si="1"/>
        <v>0</v>
      </c>
      <c r="D56" s="4">
        <f t="shared" si="1"/>
        <v>0</v>
      </c>
      <c r="E56" s="4">
        <f t="shared" si="1"/>
        <v>1</v>
      </c>
      <c r="F56" s="4">
        <f t="shared" si="2"/>
        <v>1</v>
      </c>
    </row>
    <row r="57" spans="1:6" x14ac:dyDescent="0.25">
      <c r="A57" t="s">
        <v>8311</v>
      </c>
      <c r="B57" s="4">
        <f t="shared" si="1"/>
        <v>0</v>
      </c>
      <c r="C57" s="4">
        <f t="shared" si="1"/>
        <v>1</v>
      </c>
      <c r="D57" s="4">
        <f t="shared" si="1"/>
        <v>0</v>
      </c>
      <c r="E57" s="4">
        <f t="shared" si="1"/>
        <v>0</v>
      </c>
      <c r="F57" s="4">
        <f t="shared" si="2"/>
        <v>1</v>
      </c>
    </row>
    <row r="58" spans="1:6" x14ac:dyDescent="0.25">
      <c r="A58" t="s">
        <v>8327</v>
      </c>
      <c r="B58" s="4">
        <f t="shared" si="1"/>
        <v>0</v>
      </c>
      <c r="C58" s="4">
        <f t="shared" si="1"/>
        <v>0</v>
      </c>
      <c r="D58" s="4">
        <f t="shared" si="1"/>
        <v>0</v>
      </c>
      <c r="E58" s="4">
        <f t="shared" si="1"/>
        <v>1</v>
      </c>
      <c r="F58" s="4">
        <f t="shared" si="2"/>
        <v>1</v>
      </c>
    </row>
    <row r="59" spans="1:6" x14ac:dyDescent="0.25">
      <c r="A59" t="s">
        <v>8344</v>
      </c>
      <c r="B59" s="4">
        <f t="shared" si="1"/>
        <v>0</v>
      </c>
      <c r="C59" s="4">
        <f t="shared" si="1"/>
        <v>0.66666666666666663</v>
      </c>
      <c r="D59" s="4">
        <f t="shared" si="1"/>
        <v>0.33333333333333331</v>
      </c>
      <c r="E59" s="4">
        <f t="shared" si="1"/>
        <v>0</v>
      </c>
      <c r="F59" s="4">
        <f t="shared" si="2"/>
        <v>1</v>
      </c>
    </row>
    <row r="60" spans="1:6" x14ac:dyDescent="0.25">
      <c r="A60" t="s">
        <v>8321</v>
      </c>
      <c r="B60" s="4">
        <f t="shared" si="1"/>
        <v>0</v>
      </c>
      <c r="C60" s="4">
        <f t="shared" si="1"/>
        <v>1</v>
      </c>
      <c r="D60" s="4">
        <f t="shared" si="1"/>
        <v>0</v>
      </c>
      <c r="E60" s="4">
        <f t="shared" si="1"/>
        <v>0</v>
      </c>
      <c r="F60" s="4">
        <f t="shared" si="2"/>
        <v>1</v>
      </c>
    </row>
    <row r="61" spans="1:6" x14ac:dyDescent="0.25">
      <c r="A61" t="s">
        <v>8334</v>
      </c>
      <c r="B61" s="4">
        <f t="shared" si="1"/>
        <v>0.14285714285714285</v>
      </c>
      <c r="C61" s="4">
        <f t="shared" si="1"/>
        <v>0.8571428571428571</v>
      </c>
      <c r="D61" s="4">
        <f t="shared" si="1"/>
        <v>0</v>
      </c>
      <c r="E61" s="4">
        <f t="shared" si="1"/>
        <v>0</v>
      </c>
      <c r="F61" s="4">
        <f t="shared" si="2"/>
        <v>1</v>
      </c>
    </row>
    <row r="62" spans="1:6" x14ac:dyDescent="0.25">
      <c r="A62" t="s">
        <v>8345</v>
      </c>
      <c r="B62" s="4">
        <f t="shared" si="1"/>
        <v>0</v>
      </c>
      <c r="C62" s="4">
        <f t="shared" si="1"/>
        <v>1</v>
      </c>
      <c r="D62" s="4">
        <f t="shared" si="1"/>
        <v>0</v>
      </c>
      <c r="E62" s="4">
        <f t="shared" si="1"/>
        <v>0</v>
      </c>
      <c r="F62" s="4">
        <f t="shared" si="2"/>
        <v>1</v>
      </c>
    </row>
    <row r="63" spans="1:6" x14ac:dyDescent="0.25">
      <c r="A63" t="s">
        <v>8346</v>
      </c>
      <c r="B63" s="4">
        <f t="shared" si="1"/>
        <v>0</v>
      </c>
      <c r="C63" s="4">
        <f t="shared" si="1"/>
        <v>0</v>
      </c>
      <c r="D63" s="4">
        <f t="shared" si="1"/>
        <v>0</v>
      </c>
      <c r="E63" s="4">
        <f t="shared" si="1"/>
        <v>1</v>
      </c>
      <c r="F63" s="4">
        <f t="shared" si="2"/>
        <v>1</v>
      </c>
    </row>
    <row r="64" spans="1:6" x14ac:dyDescent="0.25">
      <c r="A64" t="s">
        <v>8326</v>
      </c>
      <c r="B64" s="4">
        <f t="shared" si="1"/>
        <v>0</v>
      </c>
      <c r="C64" s="4">
        <f t="shared" si="1"/>
        <v>0.125</v>
      </c>
      <c r="D64" s="4">
        <f t="shared" si="1"/>
        <v>0</v>
      </c>
      <c r="E64" s="4">
        <f t="shared" si="1"/>
        <v>0.875</v>
      </c>
      <c r="F64" s="4">
        <f t="shared" si="2"/>
        <v>1</v>
      </c>
    </row>
    <row r="65" spans="1:6" x14ac:dyDescent="0.25">
      <c r="A65" t="s">
        <v>8325</v>
      </c>
      <c r="B65" s="4">
        <f t="shared" si="1"/>
        <v>0</v>
      </c>
      <c r="C65" s="4">
        <f t="shared" si="1"/>
        <v>1</v>
      </c>
      <c r="D65" s="4">
        <f t="shared" si="1"/>
        <v>0</v>
      </c>
      <c r="E65" s="4">
        <f t="shared" si="1"/>
        <v>0</v>
      </c>
      <c r="F65" s="4">
        <f t="shared" si="2"/>
        <v>1</v>
      </c>
    </row>
    <row r="66" spans="1:6" x14ac:dyDescent="0.25">
      <c r="A66" t="s">
        <v>8353</v>
      </c>
      <c r="B66" s="4">
        <f t="shared" si="1"/>
        <v>0</v>
      </c>
      <c r="C66" s="4">
        <f t="shared" si="1"/>
        <v>0.55000000000000004</v>
      </c>
      <c r="D66" s="4">
        <f t="shared" si="1"/>
        <v>0</v>
      </c>
      <c r="E66" s="4">
        <f t="shared" si="1"/>
        <v>0.45</v>
      </c>
      <c r="F66" s="4">
        <f t="shared" si="2"/>
        <v>1</v>
      </c>
    </row>
    <row r="67" spans="1:6" x14ac:dyDescent="0.25">
      <c r="A67" t="s">
        <v>8324</v>
      </c>
      <c r="B67" s="4">
        <f t="shared" si="1"/>
        <v>0</v>
      </c>
      <c r="C67" s="4">
        <f t="shared" si="1"/>
        <v>0</v>
      </c>
      <c r="D67" s="4">
        <f t="shared" si="1"/>
        <v>0</v>
      </c>
      <c r="E67" s="4">
        <f t="shared" si="1"/>
        <v>1</v>
      </c>
      <c r="F67" s="4">
        <f t="shared" si="2"/>
        <v>1</v>
      </c>
    </row>
    <row r="68" spans="1:6" x14ac:dyDescent="0.25">
      <c r="A68" t="s">
        <v>8332</v>
      </c>
      <c r="B68" s="4">
        <f t="shared" si="1"/>
        <v>0</v>
      </c>
      <c r="C68" s="4">
        <f t="shared" si="1"/>
        <v>1</v>
      </c>
      <c r="D68" s="4">
        <f t="shared" si="1"/>
        <v>0</v>
      </c>
      <c r="E68" s="4">
        <f t="shared" si="1"/>
        <v>0</v>
      </c>
      <c r="F68" s="4">
        <f t="shared" si="2"/>
        <v>1</v>
      </c>
    </row>
    <row r="69" spans="1:6" x14ac:dyDescent="0.25">
      <c r="A69" t="s">
        <v>8356</v>
      </c>
      <c r="B69" s="4">
        <f t="shared" si="1"/>
        <v>0.14285714285714285</v>
      </c>
      <c r="C69" s="4">
        <f t="shared" si="1"/>
        <v>0.42857142857142855</v>
      </c>
      <c r="D69" s="4">
        <f t="shared" si="1"/>
        <v>0</v>
      </c>
      <c r="E69" s="4">
        <f t="shared" si="1"/>
        <v>0.42857142857142855</v>
      </c>
      <c r="F69" s="4">
        <f t="shared" si="2"/>
        <v>1</v>
      </c>
    </row>
    <row r="70" spans="1:6" x14ac:dyDescent="0.25">
      <c r="A70" t="s">
        <v>8340</v>
      </c>
      <c r="B70" s="4">
        <f t="shared" si="1"/>
        <v>0</v>
      </c>
      <c r="C70" s="4">
        <f t="shared" si="1"/>
        <v>1</v>
      </c>
      <c r="D70" s="4">
        <f t="shared" si="1"/>
        <v>0</v>
      </c>
      <c r="E70" s="4">
        <f t="shared" si="1"/>
        <v>0</v>
      </c>
      <c r="F70" s="4">
        <f t="shared" si="2"/>
        <v>1</v>
      </c>
    </row>
    <row r="71" spans="1:6" x14ac:dyDescent="0.25">
      <c r="A71" t="s">
        <v>8320</v>
      </c>
      <c r="B71" s="4">
        <f t="shared" si="1"/>
        <v>0</v>
      </c>
      <c r="C71" s="4">
        <f t="shared" si="1"/>
        <v>0</v>
      </c>
      <c r="D71" s="4">
        <f t="shared" si="1"/>
        <v>0</v>
      </c>
      <c r="E71" s="4">
        <f t="shared" si="1"/>
        <v>1</v>
      </c>
      <c r="F71" s="4">
        <f t="shared" si="2"/>
        <v>1</v>
      </c>
    </row>
    <row r="72" spans="1:6" x14ac:dyDescent="0.25">
      <c r="A72" t="s">
        <v>8347</v>
      </c>
      <c r="B72" s="4">
        <f t="shared" si="1"/>
        <v>0</v>
      </c>
      <c r="C72" s="4">
        <f t="shared" si="1"/>
        <v>1</v>
      </c>
      <c r="D72" s="4">
        <f t="shared" si="1"/>
        <v>0</v>
      </c>
      <c r="E72" s="4">
        <f t="shared" si="1"/>
        <v>0</v>
      </c>
      <c r="F72" s="4">
        <f t="shared" si="2"/>
        <v>1</v>
      </c>
    </row>
    <row r="73" spans="1:6" x14ac:dyDescent="0.25">
      <c r="A73" t="s">
        <v>8336</v>
      </c>
      <c r="B73" s="4">
        <f t="shared" si="1"/>
        <v>0</v>
      </c>
      <c r="C73" s="4">
        <f t="shared" si="1"/>
        <v>0.35625000000000001</v>
      </c>
      <c r="D73" s="4">
        <f t="shared" si="1"/>
        <v>0</v>
      </c>
      <c r="E73" s="4">
        <f t="shared" si="1"/>
        <v>0.64375000000000004</v>
      </c>
      <c r="F73" s="4">
        <f t="shared" si="2"/>
        <v>1</v>
      </c>
    </row>
    <row r="74" spans="1:6" x14ac:dyDescent="0.25">
      <c r="A74" t="s">
        <v>8342</v>
      </c>
      <c r="B74" s="4">
        <f t="shared" si="1"/>
        <v>0</v>
      </c>
      <c r="C74" s="4">
        <f t="shared" si="1"/>
        <v>1</v>
      </c>
      <c r="D74" s="4">
        <f t="shared" si="1"/>
        <v>0</v>
      </c>
      <c r="E74" s="4">
        <f t="shared" si="1"/>
        <v>0</v>
      </c>
      <c r="F74" s="4">
        <f t="shared" si="2"/>
        <v>1</v>
      </c>
    </row>
    <row r="75" spans="1:6" x14ac:dyDescent="0.25">
      <c r="A75" t="s">
        <v>8315</v>
      </c>
      <c r="B75" s="4">
        <f t="shared" si="1"/>
        <v>0</v>
      </c>
      <c r="C75" s="4">
        <f t="shared" si="1"/>
        <v>0.33114446529080677</v>
      </c>
      <c r="D75" s="4">
        <f t="shared" si="1"/>
        <v>1.7823639774859287E-2</v>
      </c>
      <c r="E75" s="4">
        <f t="shared" si="1"/>
        <v>0.651031894934334</v>
      </c>
      <c r="F75" s="4">
        <f t="shared" si="2"/>
        <v>1</v>
      </c>
    </row>
    <row r="76" spans="1:6" x14ac:dyDescent="0.25">
      <c r="A76" t="s">
        <v>8343</v>
      </c>
      <c r="B76" s="4">
        <f t="shared" si="1"/>
        <v>0</v>
      </c>
      <c r="C76" s="4">
        <f t="shared" si="1"/>
        <v>0</v>
      </c>
      <c r="D76" s="4">
        <f t="shared" si="1"/>
        <v>0</v>
      </c>
      <c r="E76" s="4">
        <f t="shared" si="1"/>
        <v>1</v>
      </c>
      <c r="F76" s="4">
        <f t="shared" si="2"/>
        <v>1</v>
      </c>
    </row>
    <row r="77" spans="1:6" x14ac:dyDescent="0.25">
      <c r="A77" t="s">
        <v>8339</v>
      </c>
      <c r="B77" s="4">
        <f t="shared" si="1"/>
        <v>0</v>
      </c>
      <c r="C77" s="4">
        <f t="shared" si="1"/>
        <v>0</v>
      </c>
      <c r="D77" s="4">
        <f t="shared" si="1"/>
        <v>0</v>
      </c>
      <c r="E77" s="4">
        <f t="shared" si="1"/>
        <v>1</v>
      </c>
      <c r="F77" s="4">
        <f t="shared" si="2"/>
        <v>1</v>
      </c>
    </row>
    <row r="78" spans="1:6" x14ac:dyDescent="0.25">
      <c r="A78" t="s">
        <v>8350</v>
      </c>
      <c r="B78" s="4">
        <f t="shared" si="1"/>
        <v>0</v>
      </c>
      <c r="C78" s="4">
        <f t="shared" si="1"/>
        <v>1</v>
      </c>
      <c r="D78" s="4">
        <f t="shared" si="1"/>
        <v>0</v>
      </c>
      <c r="E78" s="4">
        <f t="shared" si="1"/>
        <v>0</v>
      </c>
      <c r="F78" s="4">
        <f t="shared" si="2"/>
        <v>1</v>
      </c>
    </row>
    <row r="79" spans="1:6" x14ac:dyDescent="0.25">
      <c r="A79" t="s">
        <v>8323</v>
      </c>
      <c r="B79" s="4">
        <f t="shared" si="1"/>
        <v>0</v>
      </c>
      <c r="C79" s="4">
        <f t="shared" si="1"/>
        <v>0</v>
      </c>
      <c r="D79" s="4">
        <f t="shared" si="1"/>
        <v>0</v>
      </c>
      <c r="E79" s="4">
        <f t="shared" si="1"/>
        <v>1</v>
      </c>
      <c r="F79" s="4">
        <f t="shared" si="2"/>
        <v>1</v>
      </c>
    </row>
    <row r="80" spans="1:6" x14ac:dyDescent="0.25">
      <c r="A80" t="s">
        <v>8310</v>
      </c>
      <c r="B80" s="4">
        <f t="shared" si="1"/>
        <v>1</v>
      </c>
      <c r="C80" s="4">
        <f t="shared" si="1"/>
        <v>0</v>
      </c>
      <c r="D80" s="4">
        <f t="shared" si="1"/>
        <v>0</v>
      </c>
      <c r="E80" s="4">
        <f t="shared" si="1"/>
        <v>0</v>
      </c>
      <c r="F80" s="4">
        <f t="shared" si="2"/>
        <v>1</v>
      </c>
    </row>
    <row r="81" spans="1:6" x14ac:dyDescent="0.25">
      <c r="A81" t="s">
        <v>8309</v>
      </c>
      <c r="B81" s="4">
        <f t="shared" si="1"/>
        <v>0</v>
      </c>
      <c r="C81" s="4">
        <f t="shared" si="1"/>
        <v>0</v>
      </c>
      <c r="D81" s="4">
        <f t="shared" si="1"/>
        <v>0</v>
      </c>
      <c r="E81" s="4">
        <f t="shared" si="1"/>
        <v>1</v>
      </c>
      <c r="F81" s="4">
        <f t="shared" si="2"/>
        <v>1</v>
      </c>
    </row>
    <row r="82" spans="1:6" x14ac:dyDescent="0.25">
      <c r="A82" t="s">
        <v>8349</v>
      </c>
      <c r="B82" s="4">
        <f t="shared" si="1"/>
        <v>0</v>
      </c>
      <c r="C82" s="4">
        <f t="shared" si="1"/>
        <v>0</v>
      </c>
      <c r="D82" s="4">
        <f t="shared" si="1"/>
        <v>0.15</v>
      </c>
      <c r="E82" s="4">
        <f t="shared" si="1"/>
        <v>0.85</v>
      </c>
      <c r="F82" s="4">
        <f t="shared" si="2"/>
        <v>1</v>
      </c>
    </row>
    <row r="83" spans="1:6" x14ac:dyDescent="0.25">
      <c r="A83" t="s">
        <v>8352</v>
      </c>
      <c r="B83" s="4">
        <f t="shared" si="1"/>
        <v>0.3</v>
      </c>
      <c r="C83" s="4">
        <f t="shared" si="1"/>
        <v>3.3333333333333333E-2</v>
      </c>
      <c r="D83" s="4">
        <f t="shared" si="1"/>
        <v>0</v>
      </c>
      <c r="E83" s="4">
        <f t="shared" si="1"/>
        <v>0.66666666666666663</v>
      </c>
      <c r="F83" s="4">
        <f t="shared" si="2"/>
        <v>1</v>
      </c>
    </row>
    <row r="84" spans="1:6" x14ac:dyDescent="0.25">
      <c r="A84" t="s">
        <v>8354</v>
      </c>
      <c r="B84" s="4">
        <f t="shared" si="1"/>
        <v>9.0909090909090912E-2</v>
      </c>
      <c r="C84" s="4">
        <f t="shared" si="1"/>
        <v>0.42780748663101603</v>
      </c>
      <c r="D84" s="4">
        <f t="shared" si="1"/>
        <v>2.6737967914438502E-2</v>
      </c>
      <c r="E84" s="4">
        <f t="shared" si="1"/>
        <v>0.45454545454545453</v>
      </c>
      <c r="F84" s="4">
        <f t="shared" si="2"/>
        <v>1</v>
      </c>
    </row>
    <row r="85" spans="1:6" x14ac:dyDescent="0.25">
      <c r="A85" t="s">
        <v>8348</v>
      </c>
      <c r="B85" s="4">
        <f t="shared" si="1"/>
        <v>0</v>
      </c>
      <c r="C85" s="4">
        <f t="shared" si="1"/>
        <v>0</v>
      </c>
      <c r="D85" s="4">
        <f t="shared" si="1"/>
        <v>0</v>
      </c>
      <c r="E85" s="4">
        <f t="shared" si="1"/>
        <v>1</v>
      </c>
      <c r="F85" s="4">
        <f t="shared" si="2"/>
        <v>1</v>
      </c>
    </row>
    <row r="86" spans="1:6" x14ac:dyDescent="0.25">
      <c r="A86" t="s">
        <v>8308</v>
      </c>
      <c r="B86" s="4">
        <f t="shared" si="1"/>
        <v>0</v>
      </c>
      <c r="C86" s="4">
        <f t="shared" si="1"/>
        <v>0</v>
      </c>
      <c r="D86" s="4">
        <f t="shared" si="1"/>
        <v>0</v>
      </c>
      <c r="E86" s="4">
        <f t="shared" si="1"/>
        <v>1</v>
      </c>
      <c r="F86" s="4">
        <f t="shared" si="2"/>
        <v>1</v>
      </c>
    </row>
    <row r="87" spans="1:6" x14ac:dyDescent="0.25">
      <c r="A87" t="s">
        <v>8338</v>
      </c>
      <c r="B87" s="4">
        <f t="shared" si="1"/>
        <v>0.17543859649122806</v>
      </c>
      <c r="C87" s="4">
        <f t="shared" si="1"/>
        <v>0.82456140350877194</v>
      </c>
      <c r="D87" s="4">
        <f t="shared" si="1"/>
        <v>0</v>
      </c>
      <c r="E87" s="4">
        <f t="shared" si="1"/>
        <v>0</v>
      </c>
      <c r="F87" s="4">
        <f t="shared" si="2"/>
        <v>1</v>
      </c>
    </row>
    <row r="88" spans="1:6" x14ac:dyDescent="0.25">
      <c r="A88" t="s">
        <v>8331</v>
      </c>
      <c r="B88" s="4">
        <f t="shared" si="1"/>
        <v>0</v>
      </c>
      <c r="C88" s="4">
        <f t="shared" si="1"/>
        <v>1</v>
      </c>
      <c r="D88" s="4">
        <f t="shared" si="1"/>
        <v>0</v>
      </c>
      <c r="E88" s="4">
        <f t="shared" si="1"/>
        <v>0</v>
      </c>
      <c r="F88" s="4">
        <f t="shared" si="2"/>
        <v>1</v>
      </c>
    </row>
    <row r="89" spans="1:6" x14ac:dyDescent="0.25">
      <c r="A89" t="s">
        <v>8318</v>
      </c>
      <c r="B89" s="4">
        <f t="shared" si="1"/>
        <v>0.3</v>
      </c>
      <c r="C89" s="4">
        <f t="shared" si="1"/>
        <v>0.6</v>
      </c>
      <c r="D89" s="4">
        <f t="shared" si="1"/>
        <v>0</v>
      </c>
      <c r="E89" s="4">
        <f t="shared" si="1"/>
        <v>0.1</v>
      </c>
      <c r="F89" s="4">
        <f t="shared" si="2"/>
        <v>0.99999999999999989</v>
      </c>
    </row>
    <row r="90" spans="1:6" x14ac:dyDescent="0.25">
      <c r="A90" t="s">
        <v>8317</v>
      </c>
      <c r="B90" s="4">
        <f t="shared" si="1"/>
        <v>0.625</v>
      </c>
      <c r="C90" s="4">
        <f t="shared" si="1"/>
        <v>0.375</v>
      </c>
      <c r="D90" s="4">
        <f t="shared" si="1"/>
        <v>0</v>
      </c>
      <c r="E90" s="4">
        <f t="shared" si="1"/>
        <v>0</v>
      </c>
      <c r="F90" s="4">
        <f t="shared" si="2"/>
        <v>1</v>
      </c>
    </row>
    <row r="91" spans="1:6" x14ac:dyDescent="0.25">
      <c r="A91" t="s">
        <v>8337</v>
      </c>
      <c r="B91" s="4">
        <f t="shared" si="1"/>
        <v>1</v>
      </c>
      <c r="C91" s="4">
        <f t="shared" si="1"/>
        <v>0</v>
      </c>
      <c r="D91" s="4">
        <f t="shared" si="1"/>
        <v>0</v>
      </c>
      <c r="E91" s="4">
        <f t="shared" si="1"/>
        <v>0</v>
      </c>
      <c r="F91" s="4">
        <f t="shared" si="2"/>
        <v>1</v>
      </c>
    </row>
    <row r="92" spans="1:6" x14ac:dyDescent="0.25">
      <c r="A92" t="s">
        <v>8359</v>
      </c>
      <c r="B92">
        <v>349</v>
      </c>
      <c r="C92">
        <v>1530</v>
      </c>
      <c r="D92">
        <v>50</v>
      </c>
      <c r="E92">
        <v>2185</v>
      </c>
      <c r="F92">
        <v>4114</v>
      </c>
    </row>
  </sheetData>
  <autoFilter ref="A50:F92" xr:uid="{BFBE446F-DA3D-44F4-A460-3E54F163C639}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3F797-3841-4BF3-8C18-B8B1093E4FE0}">
  <sheetPr codeName="Sheet7"/>
  <dimension ref="A1:E18"/>
  <sheetViews>
    <sheetView workbookViewId="0">
      <selection activeCell="E21" sqref="E21"/>
    </sheetView>
  </sheetViews>
  <sheetFormatPr defaultRowHeight="15" x14ac:dyDescent="0.25"/>
  <cols>
    <col min="1" max="1" width="14.8554687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8363</v>
      </c>
      <c r="B1" t="s">
        <v>8362</v>
      </c>
    </row>
    <row r="2" spans="1:5" x14ac:dyDescent="0.25">
      <c r="A2" s="9" t="s">
        <v>8378</v>
      </c>
      <c r="B2" t="s">
        <v>8362</v>
      </c>
    </row>
    <row r="4" spans="1:5" x14ac:dyDescent="0.25">
      <c r="A4" s="9" t="s">
        <v>8379</v>
      </c>
      <c r="B4" s="9" t="s">
        <v>8360</v>
      </c>
    </row>
    <row r="5" spans="1:5" x14ac:dyDescent="0.25">
      <c r="A5" s="9" t="s">
        <v>8358</v>
      </c>
      <c r="B5" t="s">
        <v>8220</v>
      </c>
      <c r="C5" t="s">
        <v>8221</v>
      </c>
      <c r="D5" t="s">
        <v>8219</v>
      </c>
      <c r="E5" t="s">
        <v>8359</v>
      </c>
    </row>
    <row r="6" spans="1:5" x14ac:dyDescent="0.25">
      <c r="A6" s="15" t="s">
        <v>8372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25">
      <c r="A7" s="15" t="s">
        <v>8373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25">
      <c r="A8" s="15" t="s">
        <v>8374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5">
      <c r="A9" s="15" t="s">
        <v>8375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25">
      <c r="A10" s="15" t="s">
        <v>8366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25">
      <c r="A11" s="15" t="s">
        <v>8376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5">
      <c r="A12" s="15" t="s">
        <v>8367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5">
      <c r="A13" s="15" t="s">
        <v>8368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5">
      <c r="A14" s="15" t="s">
        <v>8369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5">
      <c r="A15" s="15" t="s">
        <v>8370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5">
      <c r="A16" s="15" t="s">
        <v>8371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25">
      <c r="A17" s="15" t="s">
        <v>8377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5">
      <c r="A18" s="15" t="s">
        <v>8359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C2359-0E73-4FF4-A3A2-B5FE6C21C372}">
  <sheetPr codeName="Sheet9"/>
  <dimension ref="A1:E34"/>
  <sheetViews>
    <sheetView topLeftCell="A2" zoomScale="91" zoomScaleNormal="91" workbookViewId="0">
      <selection activeCell="F14" sqref="F14"/>
    </sheetView>
  </sheetViews>
  <sheetFormatPr defaultRowHeight="15" x14ac:dyDescent="0.25"/>
  <cols>
    <col min="1" max="1" width="14.85546875" bestFit="1" customWidth="1"/>
    <col min="2" max="2" width="16.28515625" bestFit="1" customWidth="1"/>
    <col min="3" max="3" width="10.7109375" bestFit="1" customWidth="1"/>
    <col min="4" max="4" width="14.140625" bestFit="1" customWidth="1"/>
    <col min="5" max="5" width="16" bestFit="1" customWidth="1"/>
    <col min="6" max="6" width="11.28515625" bestFit="1" customWidth="1"/>
  </cols>
  <sheetData>
    <row r="1" spans="1:5" x14ac:dyDescent="0.25">
      <c r="A1" s="9" t="s">
        <v>8363</v>
      </c>
      <c r="B1" t="s">
        <v>8362</v>
      </c>
    </row>
    <row r="2" spans="1:5" x14ac:dyDescent="0.25">
      <c r="A2" s="9" t="s">
        <v>8378</v>
      </c>
      <c r="B2" t="s">
        <v>8362</v>
      </c>
    </row>
    <row r="4" spans="1:5" x14ac:dyDescent="0.25">
      <c r="A4" s="9" t="s">
        <v>8379</v>
      </c>
      <c r="B4" s="9" t="s">
        <v>8360</v>
      </c>
    </row>
    <row r="5" spans="1:5" x14ac:dyDescent="0.25">
      <c r="A5" s="9" t="s">
        <v>8358</v>
      </c>
      <c r="B5" t="s">
        <v>8220</v>
      </c>
      <c r="C5" t="s">
        <v>8221</v>
      </c>
      <c r="D5" t="s">
        <v>8219</v>
      </c>
      <c r="E5" t="s">
        <v>8359</v>
      </c>
    </row>
    <row r="6" spans="1:5" x14ac:dyDescent="0.25">
      <c r="A6" s="15" t="s">
        <v>8372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25">
      <c r="A7" s="15" t="s">
        <v>8373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25">
      <c r="A8" s="15" t="s">
        <v>8374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5">
      <c r="A9" s="15" t="s">
        <v>8375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25">
      <c r="A10" s="15" t="s">
        <v>8366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25">
      <c r="A11" s="15" t="s">
        <v>8376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5">
      <c r="A12" s="15" t="s">
        <v>8367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5">
      <c r="A13" s="15" t="s">
        <v>8368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5">
      <c r="A14" s="15" t="s">
        <v>8369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5">
      <c r="A15" s="15" t="s">
        <v>8370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5">
      <c r="A16" s="15" t="s">
        <v>8371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25">
      <c r="A17" s="15" t="s">
        <v>8377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5">
      <c r="A18" s="15" t="s">
        <v>8359</v>
      </c>
      <c r="B18" s="10">
        <v>349</v>
      </c>
      <c r="C18" s="10">
        <v>1530</v>
      </c>
      <c r="D18" s="10">
        <v>2185</v>
      </c>
      <c r="E18" s="10">
        <v>4064</v>
      </c>
    </row>
    <row r="21" spans="1:5" ht="21" x14ac:dyDescent="0.35">
      <c r="A21" s="22" t="s">
        <v>8358</v>
      </c>
      <c r="B21" s="22" t="s">
        <v>8220</v>
      </c>
      <c r="C21" s="22" t="s">
        <v>8221</v>
      </c>
      <c r="D21" s="22" t="s">
        <v>8219</v>
      </c>
      <c r="E21" s="22" t="s">
        <v>8359</v>
      </c>
    </row>
    <row r="22" spans="1:5" ht="21" x14ac:dyDescent="0.35">
      <c r="A22" s="23" t="s">
        <v>8372</v>
      </c>
      <c r="B22" s="24">
        <f>B6/$E6</f>
        <v>9.2896174863387984E-2</v>
      </c>
      <c r="C22" s="24">
        <f t="shared" ref="C22:D22" si="0">C6/$E6</f>
        <v>0.40710382513661203</v>
      </c>
      <c r="D22" s="24">
        <f t="shared" si="0"/>
        <v>0.5</v>
      </c>
      <c r="E22" s="25">
        <f>SUM(B22:D22)</f>
        <v>1</v>
      </c>
    </row>
    <row r="23" spans="1:5" ht="21" x14ac:dyDescent="0.35">
      <c r="A23" s="23" t="s">
        <v>8373</v>
      </c>
      <c r="B23" s="24">
        <f t="shared" ref="B23:D33" si="1">B7/$E7</f>
        <v>8.0838323353293412E-2</v>
      </c>
      <c r="C23" s="24">
        <f t="shared" si="1"/>
        <v>0.31437125748502992</v>
      </c>
      <c r="D23" s="24">
        <f t="shared" si="1"/>
        <v>0.60479041916167664</v>
      </c>
      <c r="E23" s="25">
        <f t="shared" ref="E23:E34" si="2">SUM(B23:D23)</f>
        <v>1</v>
      </c>
    </row>
    <row r="24" spans="1:5" ht="21" x14ac:dyDescent="0.35">
      <c r="A24" s="23" t="s">
        <v>8374</v>
      </c>
      <c r="B24" s="24">
        <f t="shared" si="1"/>
        <v>8.8888888888888892E-2</v>
      </c>
      <c r="C24" s="24">
        <f t="shared" si="1"/>
        <v>0.34285714285714286</v>
      </c>
      <c r="D24" s="24">
        <f t="shared" si="1"/>
        <v>0.56825396825396823</v>
      </c>
      <c r="E24" s="25">
        <f t="shared" si="2"/>
        <v>1</v>
      </c>
    </row>
    <row r="25" spans="1:5" ht="21" x14ac:dyDescent="0.35">
      <c r="A25" s="23" t="s">
        <v>8375</v>
      </c>
      <c r="B25" s="24">
        <f t="shared" si="1"/>
        <v>8.3591331269349839E-2</v>
      </c>
      <c r="C25" s="24">
        <f t="shared" si="1"/>
        <v>0.31888544891640869</v>
      </c>
      <c r="D25" s="24">
        <f t="shared" si="1"/>
        <v>0.5975232198142415</v>
      </c>
      <c r="E25" s="25">
        <f t="shared" si="2"/>
        <v>1</v>
      </c>
    </row>
    <row r="26" spans="1:5" ht="21" x14ac:dyDescent="0.35">
      <c r="A26" s="23" t="s">
        <v>8366</v>
      </c>
      <c r="B26" s="24">
        <f t="shared" si="1"/>
        <v>6.7532467532467527E-2</v>
      </c>
      <c r="C26" s="24">
        <f t="shared" si="1"/>
        <v>0.32727272727272727</v>
      </c>
      <c r="D26" s="24">
        <f t="shared" si="1"/>
        <v>0.60519480519480517</v>
      </c>
      <c r="E26" s="25">
        <f t="shared" si="2"/>
        <v>1</v>
      </c>
    </row>
    <row r="27" spans="1:5" ht="21" x14ac:dyDescent="0.35">
      <c r="A27" s="23" t="s">
        <v>8376</v>
      </c>
      <c r="B27" s="24">
        <f t="shared" si="1"/>
        <v>6.9587628865979384E-2</v>
      </c>
      <c r="C27" s="24">
        <f t="shared" si="1"/>
        <v>0.38144329896907214</v>
      </c>
      <c r="D27" s="24">
        <f t="shared" si="1"/>
        <v>0.5489690721649485</v>
      </c>
      <c r="E27" s="25">
        <f t="shared" si="2"/>
        <v>1</v>
      </c>
    </row>
    <row r="28" spans="1:5" ht="21" x14ac:dyDescent="0.35">
      <c r="A28" s="23" t="s">
        <v>8367</v>
      </c>
      <c r="B28" s="24">
        <f t="shared" si="1"/>
        <v>0.11458333333333333</v>
      </c>
      <c r="C28" s="24">
        <f t="shared" si="1"/>
        <v>0.38541666666666669</v>
      </c>
      <c r="D28" s="24">
        <f t="shared" si="1"/>
        <v>0.5</v>
      </c>
      <c r="E28" s="25">
        <f t="shared" si="2"/>
        <v>1</v>
      </c>
    </row>
    <row r="29" spans="1:5" ht="21" x14ac:dyDescent="0.35">
      <c r="A29" s="23" t="s">
        <v>8368</v>
      </c>
      <c r="B29" s="24">
        <f t="shared" si="1"/>
        <v>9.6096096096096095E-2</v>
      </c>
      <c r="C29" s="24">
        <f t="shared" si="1"/>
        <v>0.40240240240240238</v>
      </c>
      <c r="D29" s="24">
        <f t="shared" si="1"/>
        <v>0.50150150150150152</v>
      </c>
      <c r="E29" s="25">
        <f t="shared" si="2"/>
        <v>1</v>
      </c>
    </row>
    <row r="30" spans="1:5" ht="21" x14ac:dyDescent="0.35">
      <c r="A30" s="23" t="s">
        <v>8369</v>
      </c>
      <c r="B30" s="24">
        <f t="shared" si="1"/>
        <v>8.0267558528428096E-2</v>
      </c>
      <c r="C30" s="24">
        <f t="shared" si="1"/>
        <v>0.42474916387959866</v>
      </c>
      <c r="D30" s="24">
        <f t="shared" si="1"/>
        <v>0.49498327759197325</v>
      </c>
      <c r="E30" s="25">
        <f t="shared" si="2"/>
        <v>1</v>
      </c>
    </row>
    <row r="31" spans="1:5" ht="21" x14ac:dyDescent="0.35">
      <c r="A31" s="23" t="s">
        <v>8370</v>
      </c>
      <c r="B31" s="24">
        <f t="shared" si="1"/>
        <v>5.6497175141242938E-2</v>
      </c>
      <c r="C31" s="24">
        <f t="shared" si="1"/>
        <v>0.42372881355932202</v>
      </c>
      <c r="D31" s="24">
        <f t="shared" si="1"/>
        <v>0.51977401129943501</v>
      </c>
      <c r="E31" s="25">
        <f t="shared" si="2"/>
        <v>1</v>
      </c>
    </row>
    <row r="32" spans="1:5" ht="21" x14ac:dyDescent="0.35">
      <c r="A32" s="23" t="s">
        <v>8371</v>
      </c>
      <c r="B32" s="24">
        <f t="shared" si="1"/>
        <v>0.11212121212121212</v>
      </c>
      <c r="C32" s="24">
        <f t="shared" si="1"/>
        <v>0.34242424242424241</v>
      </c>
      <c r="D32" s="24">
        <f t="shared" si="1"/>
        <v>0.54545454545454541</v>
      </c>
      <c r="E32" s="25">
        <f t="shared" si="2"/>
        <v>1</v>
      </c>
    </row>
    <row r="33" spans="1:5" ht="21" x14ac:dyDescent="0.35">
      <c r="A33" s="23" t="s">
        <v>8377</v>
      </c>
      <c r="B33" s="24">
        <f t="shared" si="1"/>
        <v>9.0909090909090912E-2</v>
      </c>
      <c r="C33" s="24">
        <f t="shared" si="1"/>
        <v>0.47035573122529645</v>
      </c>
      <c r="D33" s="24">
        <f t="shared" si="1"/>
        <v>0.43873517786561267</v>
      </c>
      <c r="E33" s="25">
        <f t="shared" si="2"/>
        <v>1</v>
      </c>
    </row>
    <row r="34" spans="1:5" ht="21" x14ac:dyDescent="0.35">
      <c r="A34" s="23" t="s">
        <v>8359</v>
      </c>
      <c r="B34" s="24">
        <f t="shared" ref="B34:C34" si="3">B18/$E18</f>
        <v>8.5875984251968504E-2</v>
      </c>
      <c r="C34" s="24">
        <f t="shared" si="3"/>
        <v>0.3764763779527559</v>
      </c>
      <c r="D34" s="24">
        <f t="shared" ref="D34" si="4">D18/$E18</f>
        <v>0.53764763779527558</v>
      </c>
      <c r="E34" s="24">
        <f t="shared" si="2"/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AB0EE-6459-47E3-8320-4BE184A0BAF7}">
  <sheetPr codeName="Sheet10"/>
  <dimension ref="A1:H13"/>
  <sheetViews>
    <sheetView topLeftCell="A4" zoomScale="104" zoomScaleNormal="104" workbookViewId="0">
      <selection activeCell="C10" sqref="C10"/>
    </sheetView>
  </sheetViews>
  <sheetFormatPr defaultRowHeight="15" x14ac:dyDescent="0.25"/>
  <cols>
    <col min="1" max="1" width="37.42578125" customWidth="1"/>
    <col min="2" max="2" width="24.140625" customWidth="1"/>
    <col min="3" max="3" width="25.140625" customWidth="1"/>
    <col min="4" max="4" width="23.42578125" customWidth="1"/>
    <col min="5" max="5" width="15.28515625" customWidth="1"/>
    <col min="6" max="6" width="25.140625" customWidth="1"/>
    <col min="7" max="7" width="17.85546875" customWidth="1"/>
    <col min="8" max="8" width="16.42578125" customWidth="1"/>
  </cols>
  <sheetData>
    <row r="1" spans="1:8" s="17" customFormat="1" x14ac:dyDescent="0.25">
      <c r="A1" s="31" t="s">
        <v>8381</v>
      </c>
      <c r="B1" s="31" t="s">
        <v>8382</v>
      </c>
      <c r="C1" s="31" t="s">
        <v>8383</v>
      </c>
      <c r="D1" s="31" t="s">
        <v>8384</v>
      </c>
      <c r="E1" s="31" t="s">
        <v>8385</v>
      </c>
      <c r="F1" s="31" t="s">
        <v>8386</v>
      </c>
      <c r="G1" s="31" t="s">
        <v>8387</v>
      </c>
      <c r="H1" s="31" t="s">
        <v>8388</v>
      </c>
    </row>
    <row r="2" spans="1:8" x14ac:dyDescent="0.25">
      <c r="A2" t="s">
        <v>8389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SUM('BONUS 1'!B2:D2)</f>
        <v>453</v>
      </c>
      <c r="F2" s="30">
        <f>B2/E2</f>
        <v>0.71081677704194257</v>
      </c>
      <c r="G2" s="30">
        <f>C2/E2</f>
        <v>0.24944812362030905</v>
      </c>
      <c r="H2" s="30">
        <f>D2/E2</f>
        <v>3.9735099337748346E-2</v>
      </c>
    </row>
    <row r="3" spans="1:8" x14ac:dyDescent="0.25">
      <c r="A3" t="s">
        <v>8390</v>
      </c>
      <c r="B3">
        <f>COUNTIFS(data!F:F,"successful",data!D:D,"&gt;=1000",data!D:D,"&lt;=4999")</f>
        <v>932</v>
      </c>
      <c r="C3">
        <f>COUNTIFS(data!F:F,"Failed",data!D:D,"&gt;=1000",data!D:D,"&lt;=4999")</f>
        <v>420</v>
      </c>
      <c r="D3">
        <f>COUNTIFS(data!F:F,"Canceled",data!D:D,"&gt;=1000",data!D:D,"&lt;=4999")</f>
        <v>60</v>
      </c>
      <c r="E3">
        <f>SUM('BONUS 1'!B3:D3)</f>
        <v>1412</v>
      </c>
      <c r="F3" s="30">
        <f t="shared" ref="F3:F13" si="0">B3/E3</f>
        <v>0.66005665722379603</v>
      </c>
      <c r="G3" s="30">
        <f t="shared" ref="G3:G13" si="1">C3/E3</f>
        <v>0.29745042492917845</v>
      </c>
      <c r="H3" s="30">
        <f t="shared" ref="H3:H13" si="2">D3/E3</f>
        <v>4.2492917847025496E-2</v>
      </c>
    </row>
    <row r="4" spans="1:8" x14ac:dyDescent="0.25">
      <c r="A4" t="s">
        <v>8391</v>
      </c>
      <c r="B4">
        <f>COUNTIFS(data!F:F,"successful",data!D:D,"&gt;=5000", data!D:D, "&lt;=9999")</f>
        <v>381</v>
      </c>
      <c r="C4">
        <f>COUNTIFS(data!F:F,"Failed",data!D:D,"&gt;=5000", data!D:D, "&lt;=9999")</f>
        <v>283</v>
      </c>
      <c r="D4">
        <f>COUNTIFS(data!F:F,"Canceled",data!D:D,"&gt;=5000",data!D:D,"&lt;=9999")</f>
        <v>52</v>
      </c>
      <c r="E4">
        <f>SUM('BONUS 1'!B4:D4)</f>
        <v>716</v>
      </c>
      <c r="F4" s="30">
        <f t="shared" si="0"/>
        <v>0.53212290502793291</v>
      </c>
      <c r="G4" s="30">
        <f t="shared" si="1"/>
        <v>0.39525139664804471</v>
      </c>
      <c r="H4" s="30">
        <f t="shared" si="2"/>
        <v>7.2625698324022353E-2</v>
      </c>
    </row>
    <row r="5" spans="1:8" x14ac:dyDescent="0.25">
      <c r="A5" t="s">
        <v>8392</v>
      </c>
      <c r="B5">
        <f>COUNTIFS(data!F:F,"successful",data!D:D,"&gt;=10000",data!D:D,"&lt;=14999")</f>
        <v>168</v>
      </c>
      <c r="C5">
        <f>COUNTIFS(data!F:F,"Failed",data!D:D,"&gt;=10000",data!D:D,"&lt;=14999")</f>
        <v>144</v>
      </c>
      <c r="D5">
        <f>COUNTIFS(data!F:F,"Canceled",data!D:D,"&gt;=10000",data!D:D,"&lt;=14999")</f>
        <v>40</v>
      </c>
      <c r="E5">
        <f>SUM('BONUS 1'!B5:D5)</f>
        <v>352</v>
      </c>
      <c r="F5" s="30">
        <f t="shared" si="0"/>
        <v>0.47727272727272729</v>
      </c>
      <c r="G5" s="30">
        <f t="shared" si="1"/>
        <v>0.40909090909090912</v>
      </c>
      <c r="H5" s="30">
        <f t="shared" si="2"/>
        <v>0.11363636363636363</v>
      </c>
    </row>
    <row r="6" spans="1:8" x14ac:dyDescent="0.25">
      <c r="A6" t="s">
        <v>8393</v>
      </c>
      <c r="B6">
        <f>COUNTIFS(data!F:F,"successful",data!D:D,"&gt;=15000",data!D:D,"&lt;=19999")</f>
        <v>94</v>
      </c>
      <c r="C6">
        <f>COUNTIFS(data!F:F,"Failed",data!D:D,"&gt;=15000",data!D:D,"&lt;=19999")</f>
        <v>90</v>
      </c>
      <c r="D6">
        <f>COUNTIFS(data!F:F,"Canceled",data!D:D,"&gt;=15000",data!D:D,"&lt;=19999")</f>
        <v>17</v>
      </c>
      <c r="E6">
        <f>SUM('BONUS 1'!B6:D6)</f>
        <v>201</v>
      </c>
      <c r="F6" s="30">
        <f t="shared" si="0"/>
        <v>0.46766169154228854</v>
      </c>
      <c r="G6" s="30">
        <f t="shared" si="1"/>
        <v>0.44776119402985076</v>
      </c>
      <c r="H6" s="30">
        <f t="shared" si="2"/>
        <v>8.45771144278607E-2</v>
      </c>
    </row>
    <row r="7" spans="1:8" x14ac:dyDescent="0.25">
      <c r="A7" t="s">
        <v>8394</v>
      </c>
      <c r="B7">
        <f>COUNTIFS(data!F:F,"successful",data!D:D,"&gt;=20000",data!D:D,"&lt;=24999")</f>
        <v>62</v>
      </c>
      <c r="C7">
        <f>COUNTIFS(data!F:F,"Failed",data!D:D,"&gt;=20000",data!D:D,"&lt;=24999")</f>
        <v>72</v>
      </c>
      <c r="D7">
        <f>COUNTIFS(data!F:F,"Canceled",data!D:D,"&gt;=20000",data!D:D,"&lt;=24999")</f>
        <v>14</v>
      </c>
      <c r="E7">
        <f>SUM('BONUS 1'!B7:D7)</f>
        <v>148</v>
      </c>
      <c r="F7" s="30">
        <f t="shared" si="0"/>
        <v>0.41891891891891891</v>
      </c>
      <c r="G7" s="30">
        <f t="shared" si="1"/>
        <v>0.48648648648648651</v>
      </c>
      <c r="H7" s="30">
        <f t="shared" si="2"/>
        <v>9.45945945945946E-2</v>
      </c>
    </row>
    <row r="8" spans="1:8" x14ac:dyDescent="0.25">
      <c r="A8" t="s">
        <v>8395</v>
      </c>
      <c r="B8">
        <f>COUNTIFS(data!F:F,"successful",data!D:D,"&gt;=25000",data!D:D,"&lt;=29999")</f>
        <v>55</v>
      </c>
      <c r="C8">
        <f>COUNTIFS(data!F:F,"Failed",data!D:D,"&gt;=25000",data!D:D,"&lt;=29999")</f>
        <v>64</v>
      </c>
      <c r="D8">
        <f>COUNTIFS(data!F:F,"Canceled",data!D:D,"&gt;=25000",data!D:D,"&lt;=29999")</f>
        <v>18</v>
      </c>
      <c r="E8">
        <f>SUM('BONUS 1'!B8:D8)</f>
        <v>137</v>
      </c>
      <c r="F8" s="30">
        <f t="shared" si="0"/>
        <v>0.40145985401459855</v>
      </c>
      <c r="G8" s="30">
        <f t="shared" si="1"/>
        <v>0.46715328467153283</v>
      </c>
      <c r="H8" s="30">
        <f t="shared" si="2"/>
        <v>0.13138686131386862</v>
      </c>
    </row>
    <row r="9" spans="1:8" x14ac:dyDescent="0.25">
      <c r="A9" t="s">
        <v>8396</v>
      </c>
      <c r="B9">
        <f>COUNTIFS(data!F:F,"successful",data!D:D,"&gt;=30000",data!D:D,"&lt;=34999")</f>
        <v>32</v>
      </c>
      <c r="C9">
        <f>COUNTIFS(data!F:F,"Failed",data!D:D,"&gt;=30000",data!D:D,"&lt;=34999")</f>
        <v>37</v>
      </c>
      <c r="D9">
        <f>COUNTIFS(data!F:F,"Canceled",data!D:D,"&gt;=30000",data!D:D,"&lt;=34999")</f>
        <v>13</v>
      </c>
      <c r="E9">
        <f>SUM('BONUS 1'!B9:D9)</f>
        <v>82</v>
      </c>
      <c r="F9" s="30">
        <f t="shared" si="0"/>
        <v>0.3902439024390244</v>
      </c>
      <c r="G9" s="30">
        <f t="shared" si="1"/>
        <v>0.45121951219512196</v>
      </c>
      <c r="H9" s="30">
        <f t="shared" si="2"/>
        <v>0.15853658536585366</v>
      </c>
    </row>
    <row r="10" spans="1:8" x14ac:dyDescent="0.25">
      <c r="A10" t="s">
        <v>8397</v>
      </c>
      <c r="B10">
        <f>COUNTIFS(data!F:F,"successful",data!D:D,"&gt;=35000",data!D:D,"&lt;=39999")</f>
        <v>26</v>
      </c>
      <c r="C10">
        <f>COUNTIFS(data!F:F,"Failed",data!D:D,"&gt;=35000",data!D:D,"&lt;=39999")</f>
        <v>22</v>
      </c>
      <c r="D10">
        <f>COUNTIFS(data!F:F,"Canceled",data!D:D,"&gt;=35000",data!D:D,"&lt;=39999")</f>
        <v>7</v>
      </c>
      <c r="E10">
        <f>SUM('BONUS 1'!B10:D10)</f>
        <v>55</v>
      </c>
      <c r="F10" s="30">
        <f t="shared" si="0"/>
        <v>0.47272727272727272</v>
      </c>
      <c r="G10" s="30">
        <f t="shared" si="1"/>
        <v>0.4</v>
      </c>
      <c r="H10" s="30">
        <f t="shared" si="2"/>
        <v>0.12727272727272726</v>
      </c>
    </row>
    <row r="11" spans="1:8" x14ac:dyDescent="0.25">
      <c r="A11" t="s">
        <v>8398</v>
      </c>
      <c r="B11">
        <f>COUNTIFS(data!F:F,"successful",data!D:D,"&gt;=40000",data!D:D,"&lt;=44999")</f>
        <v>21</v>
      </c>
      <c r="C11">
        <f>COUNTIFS(data!F:F,"Failed",data!D:D,"&gt;=40000",data!D:D,"&lt;=44999")</f>
        <v>16</v>
      </c>
      <c r="D11">
        <f>COUNTIFS(data!F:F,"Canceled",data!D:D,"&gt;=40000",data!D:D,"&lt;=44999")</f>
        <v>6</v>
      </c>
      <c r="E11">
        <f>SUM('BONUS 1'!B11:D11)</f>
        <v>43</v>
      </c>
      <c r="F11" s="30">
        <f t="shared" si="0"/>
        <v>0.48837209302325579</v>
      </c>
      <c r="G11" s="30">
        <f t="shared" si="1"/>
        <v>0.37209302325581395</v>
      </c>
      <c r="H11" s="30">
        <f t="shared" si="2"/>
        <v>0.13953488372093023</v>
      </c>
    </row>
    <row r="12" spans="1:8" x14ac:dyDescent="0.25">
      <c r="A12" t="s">
        <v>8399</v>
      </c>
      <c r="B12">
        <f>COUNTIFS(data!F:F,"successful",data!D:D,"&gt;=45000",data!D:D,"&lt;=49999")</f>
        <v>6</v>
      </c>
      <c r="C12">
        <f>COUNTIFS(data!F:F,"Failed",data!D:D,"&gt;=45000",data!D:D,"&lt;=49999")</f>
        <v>11</v>
      </c>
      <c r="D12">
        <f>COUNTIFS(data!F:F,"Canceled",data!D:D,"&gt;=45000",data!D:D,"&lt;=49999")</f>
        <v>4</v>
      </c>
      <c r="E12">
        <f>SUM('BONUS 1'!B12:D12)</f>
        <v>21</v>
      </c>
      <c r="F12" s="30">
        <f t="shared" si="0"/>
        <v>0.2857142857142857</v>
      </c>
      <c r="G12" s="30">
        <f t="shared" si="1"/>
        <v>0.52380952380952384</v>
      </c>
      <c r="H12" s="30">
        <f t="shared" si="2"/>
        <v>0.19047619047619047</v>
      </c>
    </row>
    <row r="13" spans="1:8" x14ac:dyDescent="0.25">
      <c r="A13" t="s">
        <v>8400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>SUM('BONUS 1'!B13:D13)</f>
        <v>444</v>
      </c>
      <c r="F13" s="30">
        <f t="shared" si="0"/>
        <v>0.19369369369369369</v>
      </c>
      <c r="G13" s="30">
        <f t="shared" si="1"/>
        <v>0.58108108108108103</v>
      </c>
      <c r="H13" s="30">
        <f t="shared" si="2"/>
        <v>0.22522522522522523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A3F9C-16BE-43E4-BEF6-DE374C313887}">
  <sheetPr codeName="Sheet11"/>
  <dimension ref="A1:H13"/>
  <sheetViews>
    <sheetView zoomScale="104" zoomScaleNormal="104" workbookViewId="0">
      <selection activeCell="C17" sqref="C17"/>
    </sheetView>
  </sheetViews>
  <sheetFormatPr defaultRowHeight="15" x14ac:dyDescent="0.25"/>
  <cols>
    <col min="1" max="1" width="37.42578125" customWidth="1"/>
    <col min="2" max="2" width="24.140625" customWidth="1"/>
    <col min="3" max="3" width="25.140625" customWidth="1"/>
    <col min="4" max="4" width="23.42578125" customWidth="1"/>
    <col min="5" max="5" width="15.28515625" customWidth="1"/>
    <col min="6" max="6" width="25.140625" customWidth="1"/>
    <col min="7" max="7" width="17.85546875" customWidth="1"/>
    <col min="8" max="8" width="16.42578125" customWidth="1"/>
  </cols>
  <sheetData>
    <row r="1" spans="1:8" s="17" customFormat="1" x14ac:dyDescent="0.25">
      <c r="A1" s="31" t="s">
        <v>8381</v>
      </c>
      <c r="B1" s="31" t="s">
        <v>8382</v>
      </c>
      <c r="C1" s="31" t="s">
        <v>8383</v>
      </c>
      <c r="D1" s="31" t="s">
        <v>8384</v>
      </c>
      <c r="E1" s="31" t="s">
        <v>8385</v>
      </c>
      <c r="F1" s="31" t="s">
        <v>8386</v>
      </c>
      <c r="G1" s="31" t="s">
        <v>8387</v>
      </c>
      <c r="H1" s="31" t="s">
        <v>8388</v>
      </c>
    </row>
    <row r="2" spans="1:8" x14ac:dyDescent="0.25">
      <c r="A2" t="s">
        <v>8389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SUM('BONUS 1 (chart'!B2:D2)</f>
        <v>453</v>
      </c>
      <c r="F2" s="30">
        <f>B2/E2</f>
        <v>0.71081677704194257</v>
      </c>
      <c r="G2" s="30">
        <f>C2/E2</f>
        <v>0.24944812362030905</v>
      </c>
      <c r="H2" s="30">
        <f>D2/E2</f>
        <v>3.9735099337748346E-2</v>
      </c>
    </row>
    <row r="3" spans="1:8" x14ac:dyDescent="0.25">
      <c r="A3" s="32" t="s">
        <v>8390</v>
      </c>
      <c r="B3">
        <f>COUNTIFS(data!F:F,"successful",data!D:D,"&gt;=1000",data!D:D,"&lt;=4999")</f>
        <v>932</v>
      </c>
      <c r="C3">
        <f>COUNTIFS(data!F:F,"Failed",data!D:D,"&gt;=1000",data!D:D,"&lt;=4999")</f>
        <v>420</v>
      </c>
      <c r="D3">
        <f>COUNTIFS(data!F:F,"Canceled",data!D:D,"&gt;=1000",data!D:D,"&lt;=4999")</f>
        <v>60</v>
      </c>
      <c r="E3">
        <f>SUM('BONUS 1 (chart'!B3:D3)</f>
        <v>1412</v>
      </c>
      <c r="F3" s="30">
        <f t="shared" ref="F3:F13" si="0">B3/E3</f>
        <v>0.66005665722379603</v>
      </c>
      <c r="G3" s="30">
        <f t="shared" ref="G3:G13" si="1">C3/E3</f>
        <v>0.29745042492917845</v>
      </c>
      <c r="H3" s="30">
        <f t="shared" ref="H3:H13" si="2">D3/E3</f>
        <v>4.2492917847025496E-2</v>
      </c>
    </row>
    <row r="4" spans="1:8" x14ac:dyDescent="0.25">
      <c r="A4" s="32" t="s">
        <v>8391</v>
      </c>
      <c r="B4">
        <f>COUNTIFS(data!F:F,"successful",data!D:D,"&gt;=5000", data!D:D, "&lt;=9999")</f>
        <v>381</v>
      </c>
      <c r="C4">
        <f>COUNTIFS(data!F:F,"Failed",data!D:D,"&gt;=5000", data!D:D, "&lt;=9999")</f>
        <v>283</v>
      </c>
      <c r="D4">
        <f>COUNTIFS(data!F:F,"Canceled",data!D:D,"&gt;=5000",data!D:D,"&lt;=9999")</f>
        <v>52</v>
      </c>
      <c r="E4">
        <f>SUM('BONUS 1 (chart'!B4:D4)</f>
        <v>716</v>
      </c>
      <c r="F4" s="30">
        <f t="shared" si="0"/>
        <v>0.53212290502793291</v>
      </c>
      <c r="G4" s="30">
        <f t="shared" si="1"/>
        <v>0.39525139664804471</v>
      </c>
      <c r="H4" s="30">
        <f t="shared" si="2"/>
        <v>7.2625698324022353E-2</v>
      </c>
    </row>
    <row r="5" spans="1:8" x14ac:dyDescent="0.25">
      <c r="A5" s="32" t="s">
        <v>8392</v>
      </c>
      <c r="B5">
        <f>COUNTIFS(data!F:F,"successful",data!D:D,"&gt;=10000",data!D:D,"&lt;=14999")</f>
        <v>168</v>
      </c>
      <c r="C5">
        <f>COUNTIFS(data!F:F,"Failed",data!D:D,"&gt;=10000",data!D:D,"&lt;=14999")</f>
        <v>144</v>
      </c>
      <c r="D5">
        <f>COUNTIFS(data!F:F,"Canceled",data!D:D,"&gt;=10000",data!D:D,"&lt;=14999")</f>
        <v>40</v>
      </c>
      <c r="E5">
        <f>SUM('BONUS 1 (chart'!B5:D5)</f>
        <v>352</v>
      </c>
      <c r="F5" s="30">
        <f t="shared" si="0"/>
        <v>0.47727272727272729</v>
      </c>
      <c r="G5" s="30">
        <f t="shared" si="1"/>
        <v>0.40909090909090912</v>
      </c>
      <c r="H5" s="30">
        <f t="shared" si="2"/>
        <v>0.11363636363636363</v>
      </c>
    </row>
    <row r="6" spans="1:8" x14ac:dyDescent="0.25">
      <c r="A6" s="32" t="s">
        <v>8393</v>
      </c>
      <c r="B6">
        <f>COUNTIFS(data!F:F,"successful",data!D:D,"&gt;=15000",data!D:D,"&lt;=19999")</f>
        <v>94</v>
      </c>
      <c r="C6">
        <f>COUNTIFS(data!F:F,"Failed",data!D:D,"&gt;=15000",data!D:D,"&lt;=19999")</f>
        <v>90</v>
      </c>
      <c r="D6">
        <f>COUNTIFS(data!F:F,"Canceled",data!D:D,"&gt;=15000",data!D:D,"&lt;=19999")</f>
        <v>17</v>
      </c>
      <c r="E6">
        <f>SUM('BONUS 1 (chart'!B6:D6)</f>
        <v>201</v>
      </c>
      <c r="F6" s="30">
        <f t="shared" si="0"/>
        <v>0.46766169154228854</v>
      </c>
      <c r="G6" s="30">
        <f t="shared" si="1"/>
        <v>0.44776119402985076</v>
      </c>
      <c r="H6" s="30">
        <f t="shared" si="2"/>
        <v>8.45771144278607E-2</v>
      </c>
    </row>
    <row r="7" spans="1:8" x14ac:dyDescent="0.25">
      <c r="A7" s="32" t="s">
        <v>8394</v>
      </c>
      <c r="B7">
        <f>COUNTIFS(data!F:F,"successful",data!D:D,"&gt;=20000",data!D:D,"&lt;=24999")</f>
        <v>62</v>
      </c>
      <c r="C7">
        <f>COUNTIFS(data!F:F,"Failed",data!D:D,"&gt;=20000",data!D:D,"&lt;=24999")</f>
        <v>72</v>
      </c>
      <c r="D7">
        <f>COUNTIFS(data!F:F,"Canceled",data!D:D,"&gt;=20000",data!D:D,"&lt;=24999")</f>
        <v>14</v>
      </c>
      <c r="E7">
        <f>SUM('BONUS 1 (chart'!B7:D7)</f>
        <v>148</v>
      </c>
      <c r="F7" s="30">
        <f t="shared" si="0"/>
        <v>0.41891891891891891</v>
      </c>
      <c r="G7" s="30">
        <f t="shared" si="1"/>
        <v>0.48648648648648651</v>
      </c>
      <c r="H7" s="30">
        <f t="shared" si="2"/>
        <v>9.45945945945946E-2</v>
      </c>
    </row>
    <row r="8" spans="1:8" x14ac:dyDescent="0.25">
      <c r="A8" s="32" t="s">
        <v>8395</v>
      </c>
      <c r="B8">
        <f>COUNTIFS(data!F:F,"successful",data!D:D,"&gt;=25000",data!D:D,"&lt;=29999")</f>
        <v>55</v>
      </c>
      <c r="C8">
        <f>COUNTIFS(data!F:F,"Failed",data!D:D,"&gt;=25000",data!D:D,"&lt;=29999")</f>
        <v>64</v>
      </c>
      <c r="D8">
        <f>COUNTIFS(data!F:F,"Canceled",data!D:D,"&gt;=25000",data!D:D,"&lt;=29999")</f>
        <v>18</v>
      </c>
      <c r="E8">
        <f>SUM('BONUS 1 (chart'!B8:D8)</f>
        <v>137</v>
      </c>
      <c r="F8" s="30">
        <f t="shared" si="0"/>
        <v>0.40145985401459855</v>
      </c>
      <c r="G8" s="30">
        <f t="shared" si="1"/>
        <v>0.46715328467153283</v>
      </c>
      <c r="H8" s="30">
        <f t="shared" si="2"/>
        <v>0.13138686131386862</v>
      </c>
    </row>
    <row r="9" spans="1:8" x14ac:dyDescent="0.25">
      <c r="A9" s="32" t="s">
        <v>8396</v>
      </c>
      <c r="B9">
        <f>COUNTIFS(data!F:F,"successful",data!D:D,"&gt;=30000",data!D:D,"&lt;=34999")</f>
        <v>32</v>
      </c>
      <c r="C9">
        <f>COUNTIFS(data!F:F,"Failed",data!D:D,"&gt;=30000",data!D:D,"&lt;=34999")</f>
        <v>37</v>
      </c>
      <c r="D9">
        <f>COUNTIFS(data!F:F,"Canceled",data!D:D,"&gt;=30000",data!D:D,"&lt;=34999")</f>
        <v>13</v>
      </c>
      <c r="E9">
        <f>SUM('BONUS 1 (chart'!B9:D9)</f>
        <v>82</v>
      </c>
      <c r="F9" s="30">
        <f t="shared" si="0"/>
        <v>0.3902439024390244</v>
      </c>
      <c r="G9" s="30">
        <f t="shared" si="1"/>
        <v>0.45121951219512196</v>
      </c>
      <c r="H9" s="30">
        <f t="shared" si="2"/>
        <v>0.15853658536585366</v>
      </c>
    </row>
    <row r="10" spans="1:8" x14ac:dyDescent="0.25">
      <c r="A10" s="32" t="s">
        <v>8397</v>
      </c>
      <c r="B10">
        <f>COUNTIFS(data!F:F,"successful",data!D:D,"&gt;=35000",data!D:D,"&lt;=39999")</f>
        <v>26</v>
      </c>
      <c r="C10">
        <f>COUNTIFS(data!F:F,"Failed",data!D:D,"&gt;=35000",data!D:D,"&lt;=39999")</f>
        <v>22</v>
      </c>
      <c r="D10">
        <f>COUNTIFS(data!F:F,"Canceled",data!D:D,"&gt;=35000",data!D:D,"&lt;=39999")</f>
        <v>7</v>
      </c>
      <c r="E10">
        <f>SUM('BONUS 1 (chart'!B10:D10)</f>
        <v>55</v>
      </c>
      <c r="F10" s="30">
        <f t="shared" si="0"/>
        <v>0.47272727272727272</v>
      </c>
      <c r="G10" s="30">
        <f t="shared" si="1"/>
        <v>0.4</v>
      </c>
      <c r="H10" s="30">
        <f t="shared" si="2"/>
        <v>0.12727272727272726</v>
      </c>
    </row>
    <row r="11" spans="1:8" x14ac:dyDescent="0.25">
      <c r="A11" s="32" t="s">
        <v>8398</v>
      </c>
      <c r="B11">
        <f>COUNTIFS(data!F:F,"successful",data!D:D,"&gt;=40000",data!D:D,"&lt;=44999")</f>
        <v>21</v>
      </c>
      <c r="C11">
        <f>COUNTIFS(data!F:F,"Failed",data!D:D,"&gt;=40000",data!D:D,"&lt;=44999")</f>
        <v>16</v>
      </c>
      <c r="D11">
        <f>COUNTIFS(data!F:F,"Canceled",data!D:D,"&gt;=40000",data!D:D,"&lt;=44999")</f>
        <v>6</v>
      </c>
      <c r="E11">
        <f>SUM('BONUS 1 (chart'!B11:D11)</f>
        <v>43</v>
      </c>
      <c r="F11" s="30">
        <f t="shared" si="0"/>
        <v>0.48837209302325579</v>
      </c>
      <c r="G11" s="30">
        <f t="shared" si="1"/>
        <v>0.37209302325581395</v>
      </c>
      <c r="H11" s="30">
        <f t="shared" si="2"/>
        <v>0.13953488372093023</v>
      </c>
    </row>
    <row r="12" spans="1:8" x14ac:dyDescent="0.25">
      <c r="A12" s="32" t="s">
        <v>8399</v>
      </c>
      <c r="B12">
        <f>COUNTIFS(data!F:F,"successful",data!D:D,"&gt;=45000",data!D:D,"&lt;=49999")</f>
        <v>6</v>
      </c>
      <c r="C12">
        <f>COUNTIFS(data!F:F,"Failed",data!D:D,"&gt;=45000",data!D:D,"&lt;=49999")</f>
        <v>11</v>
      </c>
      <c r="D12">
        <f>COUNTIFS(data!F:F,"Canceled",data!D:D,"&gt;=45000",data!D:D,"&lt;=49999")</f>
        <v>4</v>
      </c>
      <c r="E12">
        <f>SUM('BONUS 1 (chart'!B12:D12)</f>
        <v>21</v>
      </c>
      <c r="F12" s="30">
        <f t="shared" si="0"/>
        <v>0.2857142857142857</v>
      </c>
      <c r="G12" s="30">
        <f t="shared" si="1"/>
        <v>0.52380952380952384</v>
      </c>
      <c r="H12" s="30">
        <f t="shared" si="2"/>
        <v>0.19047619047619047</v>
      </c>
    </row>
    <row r="13" spans="1:8" x14ac:dyDescent="0.25">
      <c r="A13" t="s">
        <v>8400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>SUM('BONUS 1 (chart'!B13:D13)</f>
        <v>444</v>
      </c>
      <c r="F13" s="30">
        <f t="shared" si="0"/>
        <v>0.19369369369369369</v>
      </c>
      <c r="G13" s="30">
        <f t="shared" si="1"/>
        <v>0.58108108108108103</v>
      </c>
      <c r="H13" s="30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pivot 1</vt:lpstr>
      <vt:lpstr>pt1 (PERCENTAGE)</vt:lpstr>
      <vt:lpstr>pt1 (stacked area)</vt:lpstr>
      <vt:lpstr>pivot 2</vt:lpstr>
      <vt:lpstr>pivot 2  alt chart</vt:lpstr>
      <vt:lpstr>pivot 3</vt:lpstr>
      <vt:lpstr>pt3 (PERCENTAGE)</vt:lpstr>
      <vt:lpstr>BONUS 1</vt:lpstr>
      <vt:lpstr>BONUS 1 (chart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mikel</cp:lastModifiedBy>
  <dcterms:created xsi:type="dcterms:W3CDTF">2017-04-20T15:17:24Z</dcterms:created>
  <dcterms:modified xsi:type="dcterms:W3CDTF">2019-02-16T12:42:38Z</dcterms:modified>
</cp:coreProperties>
</file>