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acgeorgi\Documents\16S_ITS Projects\Order #100128851 Michael McLaren\"/>
    </mc:Choice>
  </mc:AlternateContent>
  <xr:revisionPtr revIDLastSave="0" documentId="8_{F27B5E97-2DA9-4EA4-94B7-BD681C30B0CA}" xr6:coauthVersionLast="36" xr6:coauthVersionMax="36" xr10:uidLastSave="{00000000-0000-0000-0000-000000000000}"/>
  <bookViews>
    <workbookView xWindow="0" yWindow="0" windowWidth="21570" windowHeight="9840" activeTab="1" xr2:uid="{00000000-000D-0000-FFFF-FFFF00000000}"/>
  </bookViews>
  <sheets>
    <sheet name="Plate Layout" sheetId="1" r:id="rId1"/>
    <sheet name="Plate Layout and Concentrations" sheetId="2" r:id="rId2"/>
    <sheet name="Pooling" sheetId="3" r:id="rId3"/>
  </sheets>
  <calcPr calcId="191029"/>
</workbook>
</file>

<file path=xl/calcChain.xml><?xml version="1.0" encoding="utf-8"?>
<calcChain xmlns="http://schemas.openxmlformats.org/spreadsheetml/2006/main">
  <c r="J3" i="2" l="1"/>
  <c r="N3" i="2"/>
  <c r="M3" i="2"/>
  <c r="D28" i="3"/>
  <c r="C28" i="3"/>
  <c r="B24" i="3"/>
  <c r="E20" i="3"/>
  <c r="A24" i="3" s="1"/>
  <c r="E24" i="3" s="1"/>
  <c r="D24" i="3" s="1"/>
  <c r="B20" i="3"/>
  <c r="A20" i="3"/>
  <c r="A12" i="3"/>
  <c r="E12" i="3" s="1"/>
  <c r="D12" i="3" s="1"/>
  <c r="E8" i="3"/>
  <c r="K3" i="3"/>
  <c r="O2" i="3"/>
  <c r="N2" i="3"/>
  <c r="K2" i="3"/>
  <c r="J98" i="2"/>
  <c r="N98" i="2" s="1"/>
  <c r="M98" i="2" s="1"/>
  <c r="J97" i="2"/>
  <c r="N97" i="2" s="1"/>
  <c r="M97" i="2" s="1"/>
  <c r="N96" i="2"/>
  <c r="M96" i="2" s="1"/>
  <c r="J96" i="2"/>
  <c r="N95" i="2"/>
  <c r="M95" i="2"/>
  <c r="J95" i="2"/>
  <c r="J94" i="2"/>
  <c r="N94" i="2" s="1"/>
  <c r="M94" i="2" s="1"/>
  <c r="J93" i="2"/>
  <c r="N93" i="2" s="1"/>
  <c r="M93" i="2" s="1"/>
  <c r="N92" i="2"/>
  <c r="M92" i="2" s="1"/>
  <c r="J92" i="2"/>
  <c r="N91" i="2"/>
  <c r="M91" i="2"/>
  <c r="J91" i="2"/>
  <c r="J90" i="2"/>
  <c r="N90" i="2" s="1"/>
  <c r="M90" i="2" s="1"/>
  <c r="J89" i="2"/>
  <c r="N89" i="2" s="1"/>
  <c r="M89" i="2" s="1"/>
  <c r="N88" i="2"/>
  <c r="M88" i="2" s="1"/>
  <c r="J88" i="2"/>
  <c r="N87" i="2"/>
  <c r="M87" i="2"/>
  <c r="J87" i="2"/>
  <c r="J86" i="2"/>
  <c r="N86" i="2" s="1"/>
  <c r="M86" i="2" s="1"/>
  <c r="J85" i="2"/>
  <c r="N85" i="2" s="1"/>
  <c r="M85" i="2" s="1"/>
  <c r="N84" i="2"/>
  <c r="M84" i="2" s="1"/>
  <c r="J84" i="2"/>
  <c r="N83" i="2"/>
  <c r="M83" i="2"/>
  <c r="J83" i="2"/>
  <c r="J82" i="2"/>
  <c r="N82" i="2" s="1"/>
  <c r="M82" i="2" s="1"/>
  <c r="J81" i="2"/>
  <c r="N81" i="2" s="1"/>
  <c r="M81" i="2" s="1"/>
  <c r="N80" i="2"/>
  <c r="M80" i="2" s="1"/>
  <c r="J80" i="2"/>
  <c r="N79" i="2"/>
  <c r="M79" i="2"/>
  <c r="J79" i="2"/>
  <c r="J78" i="2"/>
  <c r="N78" i="2" s="1"/>
  <c r="M78" i="2" s="1"/>
  <c r="J77" i="2"/>
  <c r="N77" i="2" s="1"/>
  <c r="M77" i="2" s="1"/>
  <c r="N76" i="2"/>
  <c r="M76" i="2" s="1"/>
  <c r="J76" i="2"/>
  <c r="N75" i="2"/>
  <c r="M75" i="2"/>
  <c r="J75" i="2"/>
  <c r="J74" i="2"/>
  <c r="N74" i="2" s="1"/>
  <c r="M74" i="2" s="1"/>
  <c r="J73" i="2"/>
  <c r="N73" i="2" s="1"/>
  <c r="M73" i="2" s="1"/>
  <c r="N72" i="2"/>
  <c r="M72" i="2" s="1"/>
  <c r="J72" i="2"/>
  <c r="N71" i="2"/>
  <c r="M71" i="2"/>
  <c r="J71" i="2"/>
  <c r="J70" i="2"/>
  <c r="N70" i="2" s="1"/>
  <c r="M70" i="2" s="1"/>
  <c r="J69" i="2"/>
  <c r="N69" i="2" s="1"/>
  <c r="M69" i="2" s="1"/>
  <c r="N68" i="2"/>
  <c r="M68" i="2" s="1"/>
  <c r="J68" i="2"/>
  <c r="N67" i="2"/>
  <c r="M67" i="2"/>
  <c r="J67" i="2"/>
  <c r="J66" i="2"/>
  <c r="N66" i="2" s="1"/>
  <c r="M66" i="2" s="1"/>
  <c r="J65" i="2"/>
  <c r="N65" i="2" s="1"/>
  <c r="M65" i="2" s="1"/>
  <c r="N64" i="2"/>
  <c r="M64" i="2" s="1"/>
  <c r="J64" i="2"/>
  <c r="N63" i="2"/>
  <c r="M63" i="2"/>
  <c r="J63" i="2"/>
  <c r="J62" i="2"/>
  <c r="N62" i="2" s="1"/>
  <c r="M62" i="2" s="1"/>
  <c r="J61" i="2"/>
  <c r="N61" i="2" s="1"/>
  <c r="M61" i="2" s="1"/>
  <c r="N60" i="2"/>
  <c r="M60" i="2" s="1"/>
  <c r="J60" i="2"/>
  <c r="N59" i="2"/>
  <c r="M59" i="2"/>
  <c r="J59" i="2"/>
  <c r="J58" i="2"/>
  <c r="N58" i="2" s="1"/>
  <c r="M58" i="2" s="1"/>
  <c r="J57" i="2"/>
  <c r="N57" i="2" s="1"/>
  <c r="M57" i="2" s="1"/>
  <c r="N56" i="2"/>
  <c r="M56" i="2" s="1"/>
  <c r="J56" i="2"/>
  <c r="N55" i="2"/>
  <c r="M55" i="2"/>
  <c r="J55" i="2"/>
  <c r="J54" i="2"/>
  <c r="N54" i="2" s="1"/>
  <c r="M54" i="2" s="1"/>
  <c r="J53" i="2"/>
  <c r="N53" i="2" s="1"/>
  <c r="M53" i="2" s="1"/>
  <c r="N52" i="2"/>
  <c r="M52" i="2" s="1"/>
  <c r="J52" i="2"/>
  <c r="N51" i="2"/>
  <c r="M51" i="2"/>
  <c r="J51" i="2"/>
  <c r="J50" i="2"/>
  <c r="N50" i="2" s="1"/>
  <c r="M50" i="2" s="1"/>
  <c r="J49" i="2"/>
  <c r="N49" i="2" s="1"/>
  <c r="M49" i="2" s="1"/>
  <c r="N48" i="2"/>
  <c r="M48" i="2" s="1"/>
  <c r="J48" i="2"/>
  <c r="N47" i="2"/>
  <c r="M47" i="2"/>
  <c r="J47" i="2"/>
  <c r="J46" i="2"/>
  <c r="N46" i="2" s="1"/>
  <c r="M46" i="2" s="1"/>
  <c r="J45" i="2"/>
  <c r="N45" i="2" s="1"/>
  <c r="M45" i="2" s="1"/>
  <c r="N44" i="2"/>
  <c r="M44" i="2" s="1"/>
  <c r="J44" i="2"/>
  <c r="N43" i="2"/>
  <c r="M43" i="2"/>
  <c r="J43" i="2"/>
  <c r="J42" i="2"/>
  <c r="N42" i="2" s="1"/>
  <c r="M42" i="2" s="1"/>
  <c r="J41" i="2"/>
  <c r="N41" i="2" s="1"/>
  <c r="M41" i="2" s="1"/>
  <c r="N40" i="2"/>
  <c r="M40" i="2" s="1"/>
  <c r="J40" i="2"/>
  <c r="N39" i="2"/>
  <c r="M39" i="2"/>
  <c r="J39" i="2"/>
  <c r="J38" i="2"/>
  <c r="N38" i="2" s="1"/>
  <c r="M38" i="2" s="1"/>
  <c r="J37" i="2"/>
  <c r="N37" i="2" s="1"/>
  <c r="M37" i="2" s="1"/>
  <c r="N36" i="2"/>
  <c r="M36" i="2" s="1"/>
  <c r="J36" i="2"/>
  <c r="N35" i="2"/>
  <c r="M35" i="2"/>
  <c r="J35" i="2"/>
  <c r="J34" i="2"/>
  <c r="N34" i="2" s="1"/>
  <c r="M34" i="2" s="1"/>
  <c r="J33" i="2"/>
  <c r="N33" i="2" s="1"/>
  <c r="M33" i="2" s="1"/>
  <c r="N32" i="2"/>
  <c r="M32" i="2" s="1"/>
  <c r="J32" i="2"/>
  <c r="N31" i="2"/>
  <c r="M31" i="2"/>
  <c r="J31" i="2"/>
  <c r="J30" i="2"/>
  <c r="N30" i="2" s="1"/>
  <c r="M30" i="2" s="1"/>
  <c r="J29" i="2"/>
  <c r="N29" i="2" s="1"/>
  <c r="M29" i="2" s="1"/>
  <c r="N28" i="2"/>
  <c r="M28" i="2" s="1"/>
  <c r="J28" i="2"/>
  <c r="N27" i="2"/>
  <c r="M27" i="2"/>
  <c r="J27" i="2"/>
  <c r="J26" i="2"/>
  <c r="N26" i="2" s="1"/>
  <c r="M26" i="2" s="1"/>
  <c r="J25" i="2"/>
  <c r="N25" i="2" s="1"/>
  <c r="M25" i="2" s="1"/>
  <c r="N24" i="2"/>
  <c r="M24" i="2" s="1"/>
  <c r="J24" i="2"/>
  <c r="N23" i="2"/>
  <c r="M23" i="2"/>
  <c r="J23" i="2"/>
  <c r="J22" i="2"/>
  <c r="N22" i="2" s="1"/>
  <c r="M22" i="2" s="1"/>
  <c r="J21" i="2"/>
  <c r="N21" i="2" s="1"/>
  <c r="M21" i="2" s="1"/>
  <c r="N20" i="2"/>
  <c r="M20" i="2" s="1"/>
  <c r="J20" i="2"/>
  <c r="N19" i="2"/>
  <c r="M19" i="2"/>
  <c r="J19" i="2"/>
  <c r="J18" i="2"/>
  <c r="N18" i="2" s="1"/>
  <c r="M18" i="2" s="1"/>
  <c r="J17" i="2"/>
  <c r="N17" i="2" s="1"/>
  <c r="M17" i="2" s="1"/>
  <c r="N16" i="2"/>
  <c r="M16" i="2" s="1"/>
  <c r="J16" i="2"/>
  <c r="N15" i="2"/>
  <c r="M15" i="2"/>
  <c r="J15" i="2"/>
  <c r="J14" i="2"/>
  <c r="N14" i="2" s="1"/>
  <c r="M14" i="2" s="1"/>
  <c r="J13" i="2"/>
  <c r="N13" i="2" s="1"/>
  <c r="M13" i="2" s="1"/>
  <c r="N12" i="2"/>
  <c r="M12" i="2" s="1"/>
  <c r="J12" i="2"/>
  <c r="N11" i="2"/>
  <c r="M11" i="2"/>
  <c r="J11" i="2"/>
  <c r="J10" i="2"/>
  <c r="N10" i="2" s="1"/>
  <c r="M10" i="2" s="1"/>
  <c r="J9" i="2"/>
  <c r="N9" i="2" s="1"/>
  <c r="M9" i="2" s="1"/>
  <c r="N8" i="2"/>
  <c r="M8" i="2" s="1"/>
  <c r="J8" i="2"/>
  <c r="N7" i="2"/>
  <c r="M7" i="2"/>
  <c r="J7" i="2"/>
  <c r="J6" i="2"/>
  <c r="N6" i="2" s="1"/>
  <c r="M6" i="2" s="1"/>
  <c r="J5" i="2"/>
  <c r="N5" i="2" s="1"/>
  <c r="M5" i="2" s="1"/>
  <c r="N4" i="2"/>
  <c r="M4" i="2" s="1"/>
  <c r="J4" i="2"/>
</calcChain>
</file>

<file path=xl/sharedStrings.xml><?xml version="1.0" encoding="utf-8"?>
<sst xmlns="http://schemas.openxmlformats.org/spreadsheetml/2006/main" count="938" uniqueCount="274">
  <si>
    <t>In Original Plate</t>
  </si>
  <si>
    <t>[Original] In Normalized Plate</t>
  </si>
  <si>
    <t>Root Sample Name</t>
  </si>
  <si>
    <t>Total DNA (ng/uL)</t>
  </si>
  <si>
    <t>Plate lay-out</t>
  </si>
  <si>
    <t>M2N_D2_1</t>
  </si>
  <si>
    <t>NA</t>
  </si>
  <si>
    <t>A1</t>
  </si>
  <si>
    <t>F2_D2_4</t>
  </si>
  <si>
    <t>B1</t>
  </si>
  <si>
    <t>F2_D2_2</t>
  </si>
  <si>
    <t>C1</t>
  </si>
  <si>
    <t>M2N_D1_4</t>
  </si>
  <si>
    <t>D1</t>
  </si>
  <si>
    <t>F1_D1_4</t>
  </si>
  <si>
    <t>E1</t>
  </si>
  <si>
    <t>M2F_D1_1</t>
  </si>
  <si>
    <t>F1</t>
  </si>
  <si>
    <t>T1_D0_4</t>
  </si>
  <si>
    <t>G1</t>
  </si>
  <si>
    <t>M1F_D1_3</t>
  </si>
  <si>
    <t>H1</t>
  </si>
  <si>
    <t>M1N_D2_1</t>
  </si>
  <si>
    <t>A2</t>
  </si>
  <si>
    <t>F1_D0_1</t>
  </si>
  <si>
    <t>B2</t>
  </si>
  <si>
    <t>M2F_D2_2</t>
  </si>
  <si>
    <t>C2</t>
  </si>
  <si>
    <t>M3F_D0_1</t>
  </si>
  <si>
    <t>D2</t>
  </si>
  <si>
    <t>F1_D2_2</t>
  </si>
  <si>
    <t>E2</t>
  </si>
  <si>
    <t>M2F_D0_1</t>
  </si>
  <si>
    <t>F2</t>
  </si>
  <si>
    <t>F3_D0_1</t>
  </si>
  <si>
    <t>G2</t>
  </si>
  <si>
    <t>M1F_D0_3</t>
  </si>
  <si>
    <t>H2</t>
  </si>
  <si>
    <t>F1_D0_3</t>
  </si>
  <si>
    <t>A3</t>
  </si>
  <si>
    <t>M1F_D1_1</t>
  </si>
  <si>
    <t>B3</t>
  </si>
  <si>
    <t>M1N_D1_3</t>
  </si>
  <si>
    <t>C3</t>
  </si>
  <si>
    <t>M2F_D2_4</t>
  </si>
  <si>
    <t>D3</t>
  </si>
  <si>
    <t>M1F_D0_4</t>
  </si>
  <si>
    <t>E3</t>
  </si>
  <si>
    <t>M3F_D2_1</t>
  </si>
  <si>
    <t>F3</t>
  </si>
  <si>
    <t>M1N_D1_4</t>
  </si>
  <si>
    <t>G3</t>
  </si>
  <si>
    <t>M1F_D1_4</t>
  </si>
  <si>
    <t>H3</t>
  </si>
  <si>
    <t>M2N_D1_1</t>
  </si>
  <si>
    <t>A4</t>
  </si>
  <si>
    <t>F3_D1_1</t>
  </si>
  <si>
    <t>B4</t>
  </si>
  <si>
    <t>M1N_D2_4</t>
  </si>
  <si>
    <t>C4</t>
  </si>
  <si>
    <t>M2N_D1_2</t>
  </si>
  <si>
    <t>D4</t>
  </si>
  <si>
    <t>T1_D0_3</t>
  </si>
  <si>
    <t>E4</t>
  </si>
  <si>
    <t>M2N_D0_4</t>
  </si>
  <si>
    <t>F4</t>
  </si>
  <si>
    <t>M1N_D0_3</t>
  </si>
  <si>
    <t>G4</t>
  </si>
  <si>
    <t>F1_D1_3</t>
  </si>
  <si>
    <t>H4</t>
  </si>
  <si>
    <t>M1N_D0_2</t>
  </si>
  <si>
    <t>A5</t>
  </si>
  <si>
    <t>M1N_D1_2</t>
  </si>
  <si>
    <t>B5</t>
  </si>
  <si>
    <t>M2F_D2_1</t>
  </si>
  <si>
    <t>C5</t>
  </si>
  <si>
    <t>F2_D0_1</t>
  </si>
  <si>
    <t>D5</t>
  </si>
  <si>
    <t>M3F_D1_2</t>
  </si>
  <si>
    <t>E5</t>
  </si>
  <si>
    <t>M3F_D2_2</t>
  </si>
  <si>
    <t>F5</t>
  </si>
  <si>
    <t>F1_D0_4</t>
  </si>
  <si>
    <t>G5</t>
  </si>
  <si>
    <t>M3N_D1_2</t>
  </si>
  <si>
    <t>H5</t>
  </si>
  <si>
    <t>M2F_D0_4</t>
  </si>
  <si>
    <t>A6</t>
  </si>
  <si>
    <t>M3N_D2_2</t>
  </si>
  <si>
    <t>B6</t>
  </si>
  <si>
    <t>F1_D2_3</t>
  </si>
  <si>
    <t>C6</t>
  </si>
  <si>
    <t>F2_D1_4</t>
  </si>
  <si>
    <t>D6</t>
  </si>
  <si>
    <t>M2N_D0_1</t>
  </si>
  <si>
    <t>E6</t>
  </si>
  <si>
    <t>M1N_D0_1</t>
  </si>
  <si>
    <t>F6</t>
  </si>
  <si>
    <t>M1F_D1_2</t>
  </si>
  <si>
    <t>G6</t>
  </si>
  <si>
    <t>F1_D2_1</t>
  </si>
  <si>
    <t>H6</t>
  </si>
  <si>
    <t>M3N_D2_1</t>
  </si>
  <si>
    <t>A7</t>
  </si>
  <si>
    <t>M3F_D0_2</t>
  </si>
  <si>
    <t>B7</t>
  </si>
  <si>
    <t>T1_D0_2</t>
  </si>
  <si>
    <t>C7</t>
  </si>
  <si>
    <t>F1_D2_4</t>
  </si>
  <si>
    <t>D7</t>
  </si>
  <si>
    <t>M3F_D1_1</t>
  </si>
  <si>
    <t>E7</t>
  </si>
  <si>
    <t>M2F_D0_3</t>
  </si>
  <si>
    <t>F7</t>
  </si>
  <si>
    <t>M2N_D2_3</t>
  </si>
  <si>
    <t>G7</t>
  </si>
  <si>
    <t>F1_D1_2</t>
  </si>
  <si>
    <t>H7</t>
  </si>
  <si>
    <t>M2F_D0_2</t>
  </si>
  <si>
    <t>A8</t>
  </si>
  <si>
    <t>M1F_D0_2</t>
  </si>
  <si>
    <t>B8</t>
  </si>
  <si>
    <t>F2_D0_4</t>
  </si>
  <si>
    <t>C8</t>
  </si>
  <si>
    <t>F3_D2_1</t>
  </si>
  <si>
    <t>D8</t>
  </si>
  <si>
    <t>F3_D0_2</t>
  </si>
  <si>
    <t>E8</t>
  </si>
  <si>
    <t>M3N_D1_1</t>
  </si>
  <si>
    <t>F8</t>
  </si>
  <si>
    <t>M1F_D0_1</t>
  </si>
  <si>
    <t>G8</t>
  </si>
  <si>
    <t>F2_D1_3</t>
  </si>
  <si>
    <t>H8</t>
  </si>
  <si>
    <t>F3_D2_2</t>
  </si>
  <si>
    <t>A9</t>
  </si>
  <si>
    <t>M1N_D1_1</t>
  </si>
  <si>
    <t>B9</t>
  </si>
  <si>
    <t>F2_D0_2</t>
  </si>
  <si>
    <t>C9</t>
  </si>
  <si>
    <t>F1_D1_1</t>
  </si>
  <si>
    <t>D9</t>
  </si>
  <si>
    <t>M1F_D2_2</t>
  </si>
  <si>
    <t>E9</t>
  </si>
  <si>
    <t>M2N_D2_2</t>
  </si>
  <si>
    <t>F9</t>
  </si>
  <si>
    <t>F2_D1_1</t>
  </si>
  <si>
    <t>G9</t>
  </si>
  <si>
    <t>M1N_D0_4</t>
  </si>
  <si>
    <t>H9</t>
  </si>
  <si>
    <t>T1_D0_1</t>
  </si>
  <si>
    <t>A10</t>
  </si>
  <si>
    <t>M3N_D0_2</t>
  </si>
  <si>
    <t>B10</t>
  </si>
  <si>
    <t>F2_D2_1</t>
  </si>
  <si>
    <t>C10</t>
  </si>
  <si>
    <t>M1F_D2_3</t>
  </si>
  <si>
    <t>D10</t>
  </si>
  <si>
    <t>M3N_D0_1</t>
  </si>
  <si>
    <t>E10</t>
  </si>
  <si>
    <t>M2F_D1_3</t>
  </si>
  <si>
    <t>F10</t>
  </si>
  <si>
    <t>M1F_D2_1</t>
  </si>
  <si>
    <t>G10</t>
  </si>
  <si>
    <t>F2_D1_2</t>
  </si>
  <si>
    <t>H10</t>
  </si>
  <si>
    <t>M2F_D1_4</t>
  </si>
  <si>
    <t>A11</t>
  </si>
  <si>
    <t>M2N_D0_3</t>
  </si>
  <si>
    <t>B11</t>
  </si>
  <si>
    <t>M1N_D2_2</t>
  </si>
  <si>
    <t>C11</t>
  </si>
  <si>
    <t>M1F_D2_4</t>
  </si>
  <si>
    <t>D11</t>
  </si>
  <si>
    <t>M2N_D1_3</t>
  </si>
  <si>
    <t>E11</t>
  </si>
  <si>
    <t>M2F_D2_3</t>
  </si>
  <si>
    <t>F11</t>
  </si>
  <si>
    <t>F3_D1_2</t>
  </si>
  <si>
    <t>G11</t>
  </si>
  <si>
    <t>N1</t>
  </si>
  <si>
    <t>H11</t>
  </si>
  <si>
    <t>F1_D0_2</t>
  </si>
  <si>
    <t>A12</t>
  </si>
  <si>
    <t>F2_D0_3</t>
  </si>
  <si>
    <t>B12</t>
  </si>
  <si>
    <t>M2N_D2_4</t>
  </si>
  <si>
    <t>C12</t>
  </si>
  <si>
    <t>M2F_D1_2</t>
  </si>
  <si>
    <t>D12</t>
  </si>
  <si>
    <t>F2_D2_3</t>
  </si>
  <si>
    <t>E12</t>
  </si>
  <si>
    <t>M2N_D0_2</t>
  </si>
  <si>
    <t>F12</t>
  </si>
  <si>
    <t>M1N_D2_3</t>
  </si>
  <si>
    <t>G12</t>
  </si>
  <si>
    <t>N2</t>
  </si>
  <si>
    <t>H12</t>
  </si>
  <si>
    <t>16S Library</t>
  </si>
  <si>
    <t>#</t>
  </si>
  <si>
    <t>Well</t>
  </si>
  <si>
    <t>Sample Name</t>
  </si>
  <si>
    <t>Picogreen ng/uL of DNA</t>
  </si>
  <si>
    <t>16S Lib ng/uL Amplicon PCR (1:3 Dilution)</t>
  </si>
  <si>
    <t>Index Used 500 Series (Set A)</t>
  </si>
  <si>
    <t>Index Used 700 Series (Set A)</t>
  </si>
  <si>
    <t>Index PCR ng/uL(1:3 Dilution)</t>
  </si>
  <si>
    <t>Size bp</t>
  </si>
  <si>
    <t>Library nM</t>
  </si>
  <si>
    <t>Conc. wanted nM</t>
  </si>
  <si>
    <t>Lib ul</t>
  </si>
  <si>
    <t>H2O</t>
  </si>
  <si>
    <t>Final vol.</t>
  </si>
  <si>
    <t>S502</t>
  </si>
  <si>
    <t>N701</t>
  </si>
  <si>
    <t>S503</t>
  </si>
  <si>
    <t>S505</t>
  </si>
  <si>
    <t>S506</t>
  </si>
  <si>
    <t>S507</t>
  </si>
  <si>
    <t>S508</t>
  </si>
  <si>
    <t>S510</t>
  </si>
  <si>
    <t>S511</t>
  </si>
  <si>
    <t>N702</t>
  </si>
  <si>
    <t>N703</t>
  </si>
  <si>
    <t>N704</t>
  </si>
  <si>
    <t>N705</t>
  </si>
  <si>
    <t>N706</t>
  </si>
  <si>
    <t>N707</t>
  </si>
  <si>
    <t>N710</t>
  </si>
  <si>
    <t>N711</t>
  </si>
  <si>
    <t>N712</t>
  </si>
  <si>
    <t>N714</t>
  </si>
  <si>
    <t>N715</t>
  </si>
  <si>
    <t>Enter Your Values in the Blue Cells</t>
  </si>
  <si>
    <t>Date</t>
  </si>
  <si>
    <t>Concentration ng/uL</t>
  </si>
  <si>
    <t>Size</t>
  </si>
  <si>
    <t>nM</t>
  </si>
  <si>
    <t>Geen Cells are the Target Values</t>
  </si>
  <si>
    <t xml:space="preserve">16S Pool </t>
  </si>
  <si>
    <t>Yellow Means it will be used in the Last Step</t>
  </si>
  <si>
    <t xml:space="preserve">16S Final Pool </t>
  </si>
  <si>
    <t>Callahan Calculations</t>
  </si>
  <si>
    <t>Pool that was loaded was 600uL of 7pM library with 7pM of phiX at 15%</t>
  </si>
  <si>
    <t>Denatured Library Calculations</t>
  </si>
  <si>
    <t>Starting Pool Concentration (nM)</t>
  </si>
  <si>
    <t>Starting Pool Volume (uL)</t>
  </si>
  <si>
    <t>Volume of .2N NaOH (uL)</t>
  </si>
  <si>
    <t>Volume of HT1 Buffer (uL)</t>
  </si>
  <si>
    <t>Denatured Library Concentration (pM)</t>
  </si>
  <si>
    <t>Final Library Concentration Calculations</t>
  </si>
  <si>
    <t>Target Final Library Concentration (pM)</t>
  </si>
  <si>
    <t>Final Volume of Library (uL)</t>
  </si>
  <si>
    <t>Volume of HT1 Buffer to Use (uL)</t>
  </si>
  <si>
    <t>Volume of Denatured Library to Use (uL)</t>
  </si>
  <si>
    <t>Dilution of Stock phiX Calculations</t>
  </si>
  <si>
    <t>Starting phiX Concentration (nM)</t>
  </si>
  <si>
    <t>Target phiX Concentration (nM)</t>
  </si>
  <si>
    <t>Volume of 10nM phiX to Use (uL)</t>
  </si>
  <si>
    <t>Volume of diH2O to Use (uL)</t>
  </si>
  <si>
    <t>Volume of Diluted 4nM phiX (uL)</t>
  </si>
  <si>
    <t>Denatured phiX Calculations</t>
  </si>
  <si>
    <t>Starting Concentration of Diluted phiX (nM)</t>
  </si>
  <si>
    <t>Starting Volume of Diluted 4nM phiX (uL)</t>
  </si>
  <si>
    <t>Denatured phiX Concentration (pM)</t>
  </si>
  <si>
    <t>Final phiX Concentration Calculations</t>
  </si>
  <si>
    <t>Target Final phiX Concentration (pM)</t>
  </si>
  <si>
    <t>Final Volume of phiX (uL)</t>
  </si>
  <si>
    <t>Volume of Denatured phiX to Use (uL)</t>
  </si>
  <si>
    <t>Final Loading Calculations</t>
  </si>
  <si>
    <t>Target Loading Volume (uL)</t>
  </si>
  <si>
    <t>%phiX</t>
  </si>
  <si>
    <t>Volume of Final Library to Use</t>
  </si>
  <si>
    <t>Volume of Final phiX to Use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</si>
</sst>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Arial"/>
    </font>
    <font>
      <b/>
      <sz val="20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8"/>
      <color theme="1"/>
      <name val="Calibri"/>
    </font>
    <font>
      <sz val="11"/>
      <color rgb="FF7E3794"/>
      <name val="Calibri"/>
    </font>
    <font>
      <sz val="11"/>
      <color rgb="FF11A9CC"/>
      <name val="Calibri"/>
    </font>
    <font>
      <sz val="11"/>
      <color theme="1"/>
      <name val="Inconsolata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 applyAlignment="1"/>
    <xf numFmtId="1" fontId="4" fillId="3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1" fontId="6" fillId="3" borderId="0" xfId="0" applyNumberFormat="1" applyFont="1" applyFill="1" applyAlignment="1">
      <alignment horizontal="right"/>
    </xf>
    <xf numFmtId="1" fontId="7" fillId="3" borderId="0" xfId="0" applyNumberFormat="1" applyFont="1" applyFill="1" applyAlignment="1">
      <alignment horizontal="right"/>
    </xf>
    <xf numFmtId="2" fontId="3" fillId="0" borderId="0" xfId="0" applyNumberFormat="1" applyFont="1"/>
    <xf numFmtId="0" fontId="4" fillId="5" borderId="1" xfId="0" applyFont="1" applyFill="1" applyBorder="1" applyAlignment="1"/>
    <xf numFmtId="0" fontId="4" fillId="5" borderId="0" xfId="0" applyFont="1" applyFill="1" applyAlignment="1"/>
    <xf numFmtId="15" fontId="4" fillId="0" borderId="0" xfId="0" applyNumberFormat="1" applyFont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164" fontId="8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164" fontId="4" fillId="6" borderId="0" xfId="0" applyNumberFormat="1" applyFont="1" applyFill="1" applyAlignment="1">
      <alignment horizontal="right"/>
    </xf>
    <xf numFmtId="0" fontId="4" fillId="2" borderId="1" xfId="0" applyFont="1" applyFill="1" applyBorder="1" applyAlignment="1"/>
    <xf numFmtId="0" fontId="4" fillId="2" borderId="1" xfId="0" applyFont="1" applyFill="1" applyBorder="1" applyAlignment="1"/>
    <xf numFmtId="0" fontId="4" fillId="2" borderId="0" xfId="0" applyFont="1" applyFill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164" fontId="8" fillId="7" borderId="0" xfId="0" applyNumberFormat="1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center" wrapText="1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2" borderId="0" xfId="0" applyFont="1" applyFill="1" applyAlignment="1">
      <alignment horizontal="center" wrapText="1"/>
    </xf>
    <xf numFmtId="0" fontId="4" fillId="4" borderId="0" xfId="0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4" fillId="4" borderId="0" xfId="0" applyFont="1" applyFill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76" workbookViewId="0">
      <selection sqref="A1:C1"/>
    </sheetView>
  </sheetViews>
  <sheetFormatPr defaultColWidth="12.625" defaultRowHeight="15" customHeight="1"/>
  <cols>
    <col min="1" max="1" width="15.875" customWidth="1"/>
    <col min="2" max="2" width="14.75" customWidth="1"/>
    <col min="3" max="3" width="9.75" customWidth="1"/>
    <col min="4" max="4" width="7.625" customWidth="1"/>
    <col min="5" max="5" width="16.375" customWidth="1"/>
    <col min="6" max="6" width="14.75" customWidth="1"/>
    <col min="7" max="7" width="9.75" customWidth="1"/>
    <col min="8" max="23" width="7.625" customWidth="1"/>
  </cols>
  <sheetData>
    <row r="1" spans="1:7" ht="26.25">
      <c r="A1" s="42" t="s">
        <v>0</v>
      </c>
      <c r="B1" s="43"/>
      <c r="C1" s="43"/>
      <c r="E1" s="42" t="s">
        <v>1</v>
      </c>
      <c r="F1" s="43"/>
      <c r="G1" s="43"/>
    </row>
    <row r="2" spans="1:7">
      <c r="A2" s="1" t="s">
        <v>2</v>
      </c>
      <c r="B2" s="1" t="s">
        <v>3</v>
      </c>
      <c r="C2" s="2" t="s">
        <v>4</v>
      </c>
      <c r="E2" s="1" t="s">
        <v>2</v>
      </c>
      <c r="F2" s="1" t="s">
        <v>3</v>
      </c>
      <c r="G2" s="3" t="s">
        <v>4</v>
      </c>
    </row>
    <row r="3" spans="1:7">
      <c r="A3" s="4" t="s">
        <v>5</v>
      </c>
      <c r="B3" s="4" t="s">
        <v>6</v>
      </c>
      <c r="C3" s="4" t="s">
        <v>7</v>
      </c>
      <c r="E3" s="5" t="s">
        <v>5</v>
      </c>
      <c r="F3" s="6">
        <v>-0.08</v>
      </c>
      <c r="G3" s="7" t="s">
        <v>7</v>
      </c>
    </row>
    <row r="4" spans="1:7">
      <c r="A4" s="4" t="s">
        <v>8</v>
      </c>
      <c r="B4" s="4" t="s">
        <v>6</v>
      </c>
      <c r="C4" s="4" t="s">
        <v>9</v>
      </c>
      <c r="E4" s="5" t="s">
        <v>8</v>
      </c>
      <c r="F4" s="6">
        <v>-0.04</v>
      </c>
      <c r="G4" s="7" t="s">
        <v>9</v>
      </c>
    </row>
    <row r="5" spans="1:7">
      <c r="A5" s="4" t="s">
        <v>10</v>
      </c>
      <c r="B5" s="4" t="s">
        <v>6</v>
      </c>
      <c r="C5" s="4" t="s">
        <v>11</v>
      </c>
      <c r="E5" s="5" t="s">
        <v>10</v>
      </c>
      <c r="F5" s="6">
        <v>-0.11</v>
      </c>
      <c r="G5" s="7" t="s">
        <v>11</v>
      </c>
    </row>
    <row r="6" spans="1:7">
      <c r="A6" s="4" t="s">
        <v>12</v>
      </c>
      <c r="B6" s="4" t="s">
        <v>6</v>
      </c>
      <c r="C6" s="4" t="s">
        <v>13</v>
      </c>
      <c r="E6" s="5" t="s">
        <v>12</v>
      </c>
      <c r="F6" s="4">
        <v>9.1</v>
      </c>
      <c r="G6" s="7" t="s">
        <v>13</v>
      </c>
    </row>
    <row r="7" spans="1:7">
      <c r="A7" s="4" t="s">
        <v>14</v>
      </c>
      <c r="B7" s="4" t="s">
        <v>6</v>
      </c>
      <c r="C7" s="4" t="s">
        <v>15</v>
      </c>
      <c r="E7" s="5" t="s">
        <v>14</v>
      </c>
      <c r="F7" s="6">
        <v>0.06</v>
      </c>
      <c r="G7" s="7" t="s">
        <v>15</v>
      </c>
    </row>
    <row r="8" spans="1:7">
      <c r="A8" s="4" t="s">
        <v>16</v>
      </c>
      <c r="B8" s="4" t="s">
        <v>6</v>
      </c>
      <c r="C8" s="4" t="s">
        <v>17</v>
      </c>
      <c r="E8" s="5" t="s">
        <v>16</v>
      </c>
      <c r="F8" s="4">
        <v>13.04</v>
      </c>
      <c r="G8" s="7" t="s">
        <v>17</v>
      </c>
    </row>
    <row r="9" spans="1:7">
      <c r="A9" s="4" t="s">
        <v>18</v>
      </c>
      <c r="B9" s="4" t="s">
        <v>6</v>
      </c>
      <c r="C9" s="4" t="s">
        <v>19</v>
      </c>
      <c r="E9" s="5" t="s">
        <v>18</v>
      </c>
      <c r="F9" s="6">
        <v>0.71</v>
      </c>
      <c r="G9" s="7" t="s">
        <v>19</v>
      </c>
    </row>
    <row r="10" spans="1:7">
      <c r="A10" s="4" t="s">
        <v>20</v>
      </c>
      <c r="B10" s="4" t="s">
        <v>6</v>
      </c>
      <c r="C10" s="4" t="s">
        <v>21</v>
      </c>
      <c r="E10" s="5" t="s">
        <v>20</v>
      </c>
      <c r="F10" s="4">
        <v>8.25</v>
      </c>
      <c r="G10" s="7" t="s">
        <v>21</v>
      </c>
    </row>
    <row r="11" spans="1:7">
      <c r="A11" s="4" t="s">
        <v>22</v>
      </c>
      <c r="B11" s="4" t="s">
        <v>6</v>
      </c>
      <c r="C11" s="4" t="s">
        <v>23</v>
      </c>
      <c r="E11" s="5" t="s">
        <v>22</v>
      </c>
      <c r="F11" s="6">
        <v>0.67</v>
      </c>
      <c r="G11" s="7" t="s">
        <v>23</v>
      </c>
    </row>
    <row r="12" spans="1:7">
      <c r="A12" s="4" t="s">
        <v>24</v>
      </c>
      <c r="B12" s="4" t="s">
        <v>6</v>
      </c>
      <c r="C12" s="4" t="s">
        <v>25</v>
      </c>
      <c r="E12" s="5" t="s">
        <v>24</v>
      </c>
      <c r="F12" s="4">
        <v>4.42</v>
      </c>
      <c r="G12" s="7" t="s">
        <v>25</v>
      </c>
    </row>
    <row r="13" spans="1:7">
      <c r="A13" s="4" t="s">
        <v>26</v>
      </c>
      <c r="B13" s="4" t="s">
        <v>6</v>
      </c>
      <c r="C13" s="4" t="s">
        <v>27</v>
      </c>
      <c r="E13" s="5" t="s">
        <v>26</v>
      </c>
      <c r="F13" s="6">
        <v>0.9</v>
      </c>
      <c r="G13" s="7" t="s">
        <v>27</v>
      </c>
    </row>
    <row r="14" spans="1:7">
      <c r="A14" s="4" t="s">
        <v>28</v>
      </c>
      <c r="B14" s="4" t="s">
        <v>6</v>
      </c>
      <c r="C14" s="4" t="s">
        <v>29</v>
      </c>
      <c r="E14" s="5" t="s">
        <v>28</v>
      </c>
      <c r="F14" s="4">
        <v>76.8</v>
      </c>
      <c r="G14" s="7" t="s">
        <v>29</v>
      </c>
    </row>
    <row r="15" spans="1:7">
      <c r="A15" s="4" t="s">
        <v>30</v>
      </c>
      <c r="B15" s="4" t="s">
        <v>6</v>
      </c>
      <c r="C15" s="4" t="s">
        <v>31</v>
      </c>
      <c r="E15" s="5" t="s">
        <v>30</v>
      </c>
      <c r="F15" s="6">
        <v>-0.23</v>
      </c>
      <c r="G15" s="7" t="s">
        <v>31</v>
      </c>
    </row>
    <row r="16" spans="1:7">
      <c r="A16" s="4" t="s">
        <v>32</v>
      </c>
      <c r="B16" s="4" t="s">
        <v>6</v>
      </c>
      <c r="C16" s="4" t="s">
        <v>33</v>
      </c>
      <c r="E16" s="5" t="s">
        <v>32</v>
      </c>
      <c r="F16" s="4">
        <v>86.6</v>
      </c>
      <c r="G16" s="7" t="s">
        <v>33</v>
      </c>
    </row>
    <row r="17" spans="1:7">
      <c r="A17" s="4" t="s">
        <v>34</v>
      </c>
      <c r="B17" s="4" t="s">
        <v>6</v>
      </c>
      <c r="C17" s="4" t="s">
        <v>35</v>
      </c>
      <c r="E17" s="5" t="s">
        <v>34</v>
      </c>
      <c r="F17" s="4">
        <v>9.17</v>
      </c>
      <c r="G17" s="7" t="s">
        <v>35</v>
      </c>
    </row>
    <row r="18" spans="1:7">
      <c r="A18" s="4" t="s">
        <v>36</v>
      </c>
      <c r="B18" s="4" t="s">
        <v>6</v>
      </c>
      <c r="C18" s="4" t="s">
        <v>37</v>
      </c>
      <c r="E18" s="5" t="s">
        <v>36</v>
      </c>
      <c r="F18" s="4">
        <v>114</v>
      </c>
      <c r="G18" s="7" t="s">
        <v>37</v>
      </c>
    </row>
    <row r="19" spans="1:7">
      <c r="A19" s="4" t="s">
        <v>38</v>
      </c>
      <c r="B19" s="4" t="s">
        <v>6</v>
      </c>
      <c r="C19" s="4" t="s">
        <v>39</v>
      </c>
      <c r="E19" s="5" t="s">
        <v>38</v>
      </c>
      <c r="F19" s="4">
        <v>4.03</v>
      </c>
      <c r="G19" s="7" t="s">
        <v>39</v>
      </c>
    </row>
    <row r="20" spans="1:7">
      <c r="A20" s="4" t="s">
        <v>40</v>
      </c>
      <c r="B20" s="4" t="s">
        <v>6</v>
      </c>
      <c r="C20" s="4" t="s">
        <v>41</v>
      </c>
      <c r="E20" s="5" t="s">
        <v>40</v>
      </c>
      <c r="F20" s="4">
        <v>6.57</v>
      </c>
      <c r="G20" s="7" t="s">
        <v>41</v>
      </c>
    </row>
    <row r="21" spans="1:7" ht="15.75" customHeight="1">
      <c r="A21" s="4" t="s">
        <v>42</v>
      </c>
      <c r="B21" s="4" t="s">
        <v>6</v>
      </c>
      <c r="C21" s="4" t="s">
        <v>43</v>
      </c>
      <c r="E21" s="5" t="s">
        <v>42</v>
      </c>
      <c r="F21" s="4">
        <v>4.2699999999999996</v>
      </c>
      <c r="G21" s="7" t="s">
        <v>43</v>
      </c>
    </row>
    <row r="22" spans="1:7" ht="15.75" customHeight="1">
      <c r="A22" s="4" t="s">
        <v>44</v>
      </c>
      <c r="B22" s="4" t="s">
        <v>6</v>
      </c>
      <c r="C22" s="4" t="s">
        <v>45</v>
      </c>
      <c r="E22" s="5" t="s">
        <v>44</v>
      </c>
      <c r="F22" s="6">
        <v>0.76</v>
      </c>
      <c r="G22" s="7" t="s">
        <v>45</v>
      </c>
    </row>
    <row r="23" spans="1:7" ht="15.75" customHeight="1">
      <c r="A23" s="4" t="s">
        <v>46</v>
      </c>
      <c r="B23" s="4" t="s">
        <v>6</v>
      </c>
      <c r="C23" s="4" t="s">
        <v>47</v>
      </c>
      <c r="E23" s="5" t="s">
        <v>46</v>
      </c>
      <c r="F23" s="4">
        <v>53.2</v>
      </c>
      <c r="G23" s="7" t="s">
        <v>47</v>
      </c>
    </row>
    <row r="24" spans="1:7" ht="15.75" customHeight="1">
      <c r="A24" s="4" t="s">
        <v>48</v>
      </c>
      <c r="B24" s="4" t="s">
        <v>6</v>
      </c>
      <c r="C24" s="4" t="s">
        <v>49</v>
      </c>
      <c r="E24" s="5" t="s">
        <v>48</v>
      </c>
      <c r="F24" s="4">
        <v>8.0299999999999994</v>
      </c>
      <c r="G24" s="7" t="s">
        <v>49</v>
      </c>
    </row>
    <row r="25" spans="1:7" ht="15.75" customHeight="1">
      <c r="A25" s="4" t="s">
        <v>50</v>
      </c>
      <c r="B25" s="4" t="s">
        <v>6</v>
      </c>
      <c r="C25" s="4" t="s">
        <v>51</v>
      </c>
      <c r="E25" s="5" t="s">
        <v>50</v>
      </c>
      <c r="F25" s="4">
        <v>4.41</v>
      </c>
      <c r="G25" s="7" t="s">
        <v>51</v>
      </c>
    </row>
    <row r="26" spans="1:7" ht="15.75" customHeight="1">
      <c r="A26" s="4" t="s">
        <v>52</v>
      </c>
      <c r="B26" s="4" t="s">
        <v>6</v>
      </c>
      <c r="C26" s="4" t="s">
        <v>53</v>
      </c>
      <c r="E26" s="5" t="s">
        <v>52</v>
      </c>
      <c r="F26" s="4">
        <v>5.44</v>
      </c>
      <c r="G26" s="7" t="s">
        <v>53</v>
      </c>
    </row>
    <row r="27" spans="1:7" ht="15.75" customHeight="1">
      <c r="A27" s="4" t="s">
        <v>54</v>
      </c>
      <c r="B27" s="4" t="s">
        <v>6</v>
      </c>
      <c r="C27" s="4" t="s">
        <v>55</v>
      </c>
      <c r="E27" s="5" t="s">
        <v>54</v>
      </c>
      <c r="F27" s="4">
        <v>9.86</v>
      </c>
      <c r="G27" s="7" t="s">
        <v>55</v>
      </c>
    </row>
    <row r="28" spans="1:7" ht="15.75" customHeight="1">
      <c r="A28" s="4" t="s">
        <v>56</v>
      </c>
      <c r="B28" s="4" t="s">
        <v>6</v>
      </c>
      <c r="C28" s="4" t="s">
        <v>57</v>
      </c>
      <c r="E28" s="5" t="s">
        <v>56</v>
      </c>
      <c r="F28" s="6">
        <v>0.13</v>
      </c>
      <c r="G28" s="7" t="s">
        <v>57</v>
      </c>
    </row>
    <row r="29" spans="1:7" ht="15.75" customHeight="1">
      <c r="A29" s="4" t="s">
        <v>58</v>
      </c>
      <c r="B29" s="4" t="s">
        <v>6</v>
      </c>
      <c r="C29" s="4" t="s">
        <v>59</v>
      </c>
      <c r="E29" s="5" t="s">
        <v>58</v>
      </c>
      <c r="F29" s="6">
        <v>0.8</v>
      </c>
      <c r="G29" s="7" t="s">
        <v>59</v>
      </c>
    </row>
    <row r="30" spans="1:7" ht="15.75" customHeight="1">
      <c r="A30" s="4" t="s">
        <v>60</v>
      </c>
      <c r="B30" s="4" t="s">
        <v>6</v>
      </c>
      <c r="C30" s="4" t="s">
        <v>61</v>
      </c>
      <c r="E30" s="5" t="s">
        <v>60</v>
      </c>
      <c r="F30" s="4">
        <v>7.32</v>
      </c>
      <c r="G30" s="7" t="s">
        <v>61</v>
      </c>
    </row>
    <row r="31" spans="1:7" ht="15.75" customHeight="1">
      <c r="A31" s="4" t="s">
        <v>62</v>
      </c>
      <c r="B31" s="4" t="s">
        <v>6</v>
      </c>
      <c r="C31" s="4" t="s">
        <v>63</v>
      </c>
      <c r="E31" s="5" t="s">
        <v>62</v>
      </c>
      <c r="F31" s="4">
        <v>7.94</v>
      </c>
      <c r="G31" s="7" t="s">
        <v>63</v>
      </c>
    </row>
    <row r="32" spans="1:7" ht="15.75" customHeight="1">
      <c r="A32" s="4" t="s">
        <v>64</v>
      </c>
      <c r="B32" s="4" t="s">
        <v>6</v>
      </c>
      <c r="C32" s="4" t="s">
        <v>65</v>
      </c>
      <c r="E32" s="5" t="s">
        <v>64</v>
      </c>
      <c r="F32" s="4">
        <v>13.93</v>
      </c>
      <c r="G32" s="7" t="s">
        <v>65</v>
      </c>
    </row>
    <row r="33" spans="1:7" ht="15.75" customHeight="1">
      <c r="A33" s="4" t="s">
        <v>66</v>
      </c>
      <c r="B33" s="4" t="s">
        <v>6</v>
      </c>
      <c r="C33" s="4" t="s">
        <v>67</v>
      </c>
      <c r="E33" s="5" t="s">
        <v>66</v>
      </c>
      <c r="F33" s="4">
        <v>104</v>
      </c>
      <c r="G33" s="7" t="s">
        <v>67</v>
      </c>
    </row>
    <row r="34" spans="1:7" ht="15.75" customHeight="1">
      <c r="A34" s="4" t="s">
        <v>68</v>
      </c>
      <c r="B34" s="4" t="s">
        <v>6</v>
      </c>
      <c r="C34" s="4" t="s">
        <v>69</v>
      </c>
      <c r="E34" s="5" t="s">
        <v>68</v>
      </c>
      <c r="F34" s="6">
        <v>0.2</v>
      </c>
      <c r="G34" s="7" t="s">
        <v>69</v>
      </c>
    </row>
    <row r="35" spans="1:7" ht="15.75" customHeight="1">
      <c r="A35" s="4" t="s">
        <v>70</v>
      </c>
      <c r="B35" s="4" t="s">
        <v>6</v>
      </c>
      <c r="C35" s="4" t="s">
        <v>71</v>
      </c>
      <c r="E35" s="5" t="s">
        <v>70</v>
      </c>
      <c r="F35" s="4">
        <v>28.85</v>
      </c>
      <c r="G35" s="7" t="s">
        <v>71</v>
      </c>
    </row>
    <row r="36" spans="1:7" ht="15.75" customHeight="1">
      <c r="A36" s="4" t="s">
        <v>72</v>
      </c>
      <c r="B36" s="4" t="s">
        <v>6</v>
      </c>
      <c r="C36" s="4" t="s">
        <v>73</v>
      </c>
      <c r="E36" s="5" t="s">
        <v>72</v>
      </c>
      <c r="F36" s="4">
        <v>6.32</v>
      </c>
      <c r="G36" s="7" t="s">
        <v>73</v>
      </c>
    </row>
    <row r="37" spans="1:7" ht="15.75" customHeight="1">
      <c r="A37" s="4" t="s">
        <v>74</v>
      </c>
      <c r="B37" s="4" t="s">
        <v>6</v>
      </c>
      <c r="C37" s="4" t="s">
        <v>75</v>
      </c>
      <c r="E37" s="5" t="s">
        <v>74</v>
      </c>
      <c r="F37" s="6">
        <v>0.63</v>
      </c>
      <c r="G37" s="7" t="s">
        <v>75</v>
      </c>
    </row>
    <row r="38" spans="1:7" ht="15.75" customHeight="1">
      <c r="A38" s="4" t="s">
        <v>76</v>
      </c>
      <c r="B38" s="4" t="s">
        <v>6</v>
      </c>
      <c r="C38" s="4" t="s">
        <v>77</v>
      </c>
      <c r="E38" s="5" t="s">
        <v>76</v>
      </c>
      <c r="F38" s="4">
        <v>18.59</v>
      </c>
      <c r="G38" s="7" t="s">
        <v>77</v>
      </c>
    </row>
    <row r="39" spans="1:7" ht="15.75" customHeight="1">
      <c r="A39" s="4" t="s">
        <v>78</v>
      </c>
      <c r="B39" s="4" t="s">
        <v>6</v>
      </c>
      <c r="C39" s="4" t="s">
        <v>79</v>
      </c>
      <c r="E39" s="5" t="s">
        <v>78</v>
      </c>
      <c r="F39" s="4">
        <v>9.51</v>
      </c>
      <c r="G39" s="7" t="s">
        <v>79</v>
      </c>
    </row>
    <row r="40" spans="1:7" ht="15.75" customHeight="1">
      <c r="A40" s="4" t="s">
        <v>80</v>
      </c>
      <c r="B40" s="4" t="s">
        <v>6</v>
      </c>
      <c r="C40" s="4" t="s">
        <v>81</v>
      </c>
      <c r="E40" s="5" t="s">
        <v>80</v>
      </c>
      <c r="F40" s="6">
        <v>1.25</v>
      </c>
      <c r="G40" s="7" t="s">
        <v>81</v>
      </c>
    </row>
    <row r="41" spans="1:7" ht="15.75" customHeight="1">
      <c r="A41" s="4" t="s">
        <v>82</v>
      </c>
      <c r="B41" s="4" t="s">
        <v>6</v>
      </c>
      <c r="C41" s="4" t="s">
        <v>83</v>
      </c>
      <c r="E41" s="5" t="s">
        <v>82</v>
      </c>
      <c r="F41" s="6">
        <v>0.51</v>
      </c>
      <c r="G41" s="7" t="s">
        <v>83</v>
      </c>
    </row>
    <row r="42" spans="1:7" ht="15.75" customHeight="1">
      <c r="A42" s="4" t="s">
        <v>84</v>
      </c>
      <c r="B42" s="4" t="s">
        <v>6</v>
      </c>
      <c r="C42" s="4" t="s">
        <v>85</v>
      </c>
      <c r="E42" s="5" t="s">
        <v>84</v>
      </c>
      <c r="F42" s="4">
        <v>5.16</v>
      </c>
      <c r="G42" s="7" t="s">
        <v>85</v>
      </c>
    </row>
    <row r="43" spans="1:7" ht="15.75" customHeight="1">
      <c r="A43" s="4" t="s">
        <v>86</v>
      </c>
      <c r="B43" s="4" t="s">
        <v>6</v>
      </c>
      <c r="C43" s="4" t="s">
        <v>87</v>
      </c>
      <c r="E43" s="5" t="s">
        <v>86</v>
      </c>
      <c r="F43" s="4">
        <v>21.53</v>
      </c>
      <c r="G43" s="7" t="s">
        <v>87</v>
      </c>
    </row>
    <row r="44" spans="1:7" ht="15.75" customHeight="1">
      <c r="A44" s="4" t="s">
        <v>88</v>
      </c>
      <c r="B44" s="4" t="s">
        <v>6</v>
      </c>
      <c r="C44" s="4" t="s">
        <v>89</v>
      </c>
      <c r="E44" s="5" t="s">
        <v>88</v>
      </c>
      <c r="F44" s="6">
        <v>0.27</v>
      </c>
      <c r="G44" s="7" t="s">
        <v>89</v>
      </c>
    </row>
    <row r="45" spans="1:7" ht="15.75" customHeight="1">
      <c r="A45" s="4" t="s">
        <v>90</v>
      </c>
      <c r="B45" s="4" t="s">
        <v>6</v>
      </c>
      <c r="C45" s="4" t="s">
        <v>91</v>
      </c>
      <c r="E45" s="5" t="s">
        <v>90</v>
      </c>
      <c r="F45" s="6">
        <v>-0.23</v>
      </c>
      <c r="G45" s="7" t="s">
        <v>91</v>
      </c>
    </row>
    <row r="46" spans="1:7" ht="15.75" customHeight="1">
      <c r="A46" s="4" t="s">
        <v>92</v>
      </c>
      <c r="B46" s="4" t="s">
        <v>6</v>
      </c>
      <c r="C46" s="4" t="s">
        <v>93</v>
      </c>
      <c r="E46" s="5" t="s">
        <v>92</v>
      </c>
      <c r="F46" s="4">
        <v>14.74</v>
      </c>
      <c r="G46" s="7" t="s">
        <v>93</v>
      </c>
    </row>
    <row r="47" spans="1:7" ht="15.75" customHeight="1">
      <c r="A47" s="4" t="s">
        <v>94</v>
      </c>
      <c r="B47" s="4" t="s">
        <v>6</v>
      </c>
      <c r="C47" s="4" t="s">
        <v>95</v>
      </c>
      <c r="E47" s="5" t="s">
        <v>94</v>
      </c>
      <c r="F47" s="4">
        <v>79</v>
      </c>
      <c r="G47" s="7" t="s">
        <v>95</v>
      </c>
    </row>
    <row r="48" spans="1:7" ht="15.75" customHeight="1">
      <c r="A48" s="4" t="s">
        <v>96</v>
      </c>
      <c r="B48" s="4" t="s">
        <v>6</v>
      </c>
      <c r="C48" s="4" t="s">
        <v>97</v>
      </c>
      <c r="E48" s="5" t="s">
        <v>96</v>
      </c>
      <c r="F48" s="4">
        <v>114</v>
      </c>
      <c r="G48" s="7" t="s">
        <v>97</v>
      </c>
    </row>
    <row r="49" spans="1:7" ht="15.75" customHeight="1">
      <c r="A49" s="4" t="s">
        <v>98</v>
      </c>
      <c r="B49" s="4" t="s">
        <v>6</v>
      </c>
      <c r="C49" s="4" t="s">
        <v>99</v>
      </c>
      <c r="E49" s="5" t="s">
        <v>98</v>
      </c>
      <c r="F49" s="4">
        <v>4.6500000000000004</v>
      </c>
      <c r="G49" s="7" t="s">
        <v>99</v>
      </c>
    </row>
    <row r="50" spans="1:7" ht="15.75" customHeight="1">
      <c r="A50" s="4" t="s">
        <v>100</v>
      </c>
      <c r="B50" s="4" t="s">
        <v>6</v>
      </c>
      <c r="C50" s="4" t="s">
        <v>101</v>
      </c>
      <c r="E50" s="5" t="s">
        <v>100</v>
      </c>
      <c r="F50" s="6">
        <v>0.08</v>
      </c>
      <c r="G50" s="7" t="s">
        <v>101</v>
      </c>
    </row>
    <row r="51" spans="1:7" ht="15.75" customHeight="1">
      <c r="A51" s="4" t="s">
        <v>102</v>
      </c>
      <c r="B51" s="4" t="s">
        <v>6</v>
      </c>
      <c r="C51" s="4" t="s">
        <v>103</v>
      </c>
      <c r="E51" s="5" t="s">
        <v>102</v>
      </c>
      <c r="F51" s="6">
        <v>0.1</v>
      </c>
      <c r="G51" s="7" t="s">
        <v>103</v>
      </c>
    </row>
    <row r="52" spans="1:7" ht="15.75" customHeight="1">
      <c r="A52" s="4" t="s">
        <v>104</v>
      </c>
      <c r="B52" s="4" t="s">
        <v>6</v>
      </c>
      <c r="C52" s="4" t="s">
        <v>105</v>
      </c>
      <c r="E52" s="5" t="s">
        <v>104</v>
      </c>
      <c r="F52" s="4">
        <v>10.28</v>
      </c>
      <c r="G52" s="7" t="s">
        <v>105</v>
      </c>
    </row>
    <row r="53" spans="1:7" ht="15.75" customHeight="1">
      <c r="A53" s="4" t="s">
        <v>106</v>
      </c>
      <c r="B53" s="4" t="s">
        <v>6</v>
      </c>
      <c r="C53" s="4" t="s">
        <v>107</v>
      </c>
      <c r="E53" s="5" t="s">
        <v>106</v>
      </c>
      <c r="F53" s="4">
        <v>1.57</v>
      </c>
      <c r="G53" s="7" t="s">
        <v>107</v>
      </c>
    </row>
    <row r="54" spans="1:7" ht="15.75" customHeight="1">
      <c r="A54" s="4" t="s">
        <v>108</v>
      </c>
      <c r="B54" s="4" t="s">
        <v>6</v>
      </c>
      <c r="C54" s="4" t="s">
        <v>109</v>
      </c>
      <c r="E54" s="5" t="s">
        <v>108</v>
      </c>
      <c r="F54" s="6">
        <v>0.23</v>
      </c>
      <c r="G54" s="7" t="s">
        <v>109</v>
      </c>
    </row>
    <row r="55" spans="1:7" ht="15.75" customHeight="1">
      <c r="A55" s="4" t="s">
        <v>110</v>
      </c>
      <c r="B55" s="4" t="s">
        <v>6</v>
      </c>
      <c r="C55" s="4" t="s">
        <v>111</v>
      </c>
      <c r="E55" s="5" t="s">
        <v>110</v>
      </c>
      <c r="F55" s="4">
        <v>13.08</v>
      </c>
      <c r="G55" s="7" t="s">
        <v>111</v>
      </c>
    </row>
    <row r="56" spans="1:7" ht="15.75" customHeight="1">
      <c r="A56" s="4" t="s">
        <v>112</v>
      </c>
      <c r="B56" s="4" t="s">
        <v>6</v>
      </c>
      <c r="C56" s="4" t="s">
        <v>113</v>
      </c>
      <c r="E56" s="5" t="s">
        <v>112</v>
      </c>
      <c r="F56" s="4">
        <v>87.2</v>
      </c>
      <c r="G56" s="7" t="s">
        <v>113</v>
      </c>
    </row>
    <row r="57" spans="1:7" ht="15.75" customHeight="1">
      <c r="A57" s="4" t="s">
        <v>114</v>
      </c>
      <c r="B57" s="4" t="s">
        <v>6</v>
      </c>
      <c r="C57" s="4" t="s">
        <v>115</v>
      </c>
      <c r="E57" s="5" t="s">
        <v>114</v>
      </c>
      <c r="F57" s="6">
        <v>0.28999999999999998</v>
      </c>
      <c r="G57" s="7" t="s">
        <v>115</v>
      </c>
    </row>
    <row r="58" spans="1:7" ht="15.75" customHeight="1">
      <c r="A58" s="4" t="s">
        <v>116</v>
      </c>
      <c r="B58" s="4" t="s">
        <v>6</v>
      </c>
      <c r="C58" s="4" t="s">
        <v>117</v>
      </c>
      <c r="E58" s="5" t="s">
        <v>116</v>
      </c>
      <c r="F58" s="6">
        <v>-0.02</v>
      </c>
      <c r="G58" s="7" t="s">
        <v>117</v>
      </c>
    </row>
    <row r="59" spans="1:7" ht="15.75" customHeight="1">
      <c r="A59" s="4" t="s">
        <v>118</v>
      </c>
      <c r="B59" s="4" t="s">
        <v>6</v>
      </c>
      <c r="C59" s="4" t="s">
        <v>119</v>
      </c>
      <c r="E59" s="5" t="s">
        <v>118</v>
      </c>
      <c r="F59" s="4">
        <v>35.43</v>
      </c>
      <c r="G59" s="7" t="s">
        <v>119</v>
      </c>
    </row>
    <row r="60" spans="1:7" ht="15.75" customHeight="1">
      <c r="A60" s="4" t="s">
        <v>120</v>
      </c>
      <c r="B60" s="4" t="s">
        <v>6</v>
      </c>
      <c r="C60" s="4" t="s">
        <v>121</v>
      </c>
      <c r="E60" s="5" t="s">
        <v>120</v>
      </c>
      <c r="F60" s="4">
        <v>10.52</v>
      </c>
      <c r="G60" s="7" t="s">
        <v>121</v>
      </c>
    </row>
    <row r="61" spans="1:7" ht="15.75" customHeight="1">
      <c r="A61" s="4" t="s">
        <v>122</v>
      </c>
      <c r="B61" s="4" t="s">
        <v>6</v>
      </c>
      <c r="C61" s="4" t="s">
        <v>123</v>
      </c>
      <c r="E61" s="5" t="s">
        <v>122</v>
      </c>
      <c r="F61" s="4">
        <v>3.84</v>
      </c>
      <c r="G61" s="7" t="s">
        <v>123</v>
      </c>
    </row>
    <row r="62" spans="1:7" ht="15.75" customHeight="1">
      <c r="A62" s="4" t="s">
        <v>124</v>
      </c>
      <c r="B62" s="4" t="s">
        <v>6</v>
      </c>
      <c r="C62" s="4" t="s">
        <v>125</v>
      </c>
      <c r="E62" s="5" t="s">
        <v>124</v>
      </c>
      <c r="F62" s="6">
        <v>1.24</v>
      </c>
      <c r="G62" s="7" t="s">
        <v>125</v>
      </c>
    </row>
    <row r="63" spans="1:7" ht="15.75" customHeight="1">
      <c r="A63" s="4" t="s">
        <v>126</v>
      </c>
      <c r="B63" s="4" t="s">
        <v>6</v>
      </c>
      <c r="C63" s="4" t="s">
        <v>127</v>
      </c>
      <c r="E63" s="5" t="s">
        <v>126</v>
      </c>
      <c r="F63" s="4">
        <v>16.63</v>
      </c>
      <c r="G63" s="7" t="s">
        <v>127</v>
      </c>
    </row>
    <row r="64" spans="1:7" ht="15.75" customHeight="1">
      <c r="A64" s="4" t="s">
        <v>128</v>
      </c>
      <c r="B64" s="4" t="s">
        <v>6</v>
      </c>
      <c r="C64" s="4" t="s">
        <v>129</v>
      </c>
      <c r="E64" s="5" t="s">
        <v>128</v>
      </c>
      <c r="F64" s="4">
        <v>5.88</v>
      </c>
      <c r="G64" s="7" t="s">
        <v>129</v>
      </c>
    </row>
    <row r="65" spans="1:7" ht="15.75" customHeight="1">
      <c r="A65" s="4" t="s">
        <v>130</v>
      </c>
      <c r="B65" s="4" t="s">
        <v>6</v>
      </c>
      <c r="C65" s="4" t="s">
        <v>131</v>
      </c>
      <c r="E65" s="5" t="s">
        <v>130</v>
      </c>
      <c r="F65" s="4">
        <v>79</v>
      </c>
      <c r="G65" s="7" t="s">
        <v>131</v>
      </c>
    </row>
    <row r="66" spans="1:7" ht="15.75" customHeight="1">
      <c r="A66" s="4" t="s">
        <v>132</v>
      </c>
      <c r="B66" s="4" t="s">
        <v>6</v>
      </c>
      <c r="C66" s="4" t="s">
        <v>133</v>
      </c>
      <c r="E66" s="5" t="s">
        <v>132</v>
      </c>
      <c r="F66" s="4">
        <v>1.78</v>
      </c>
      <c r="G66" s="7" t="s">
        <v>133</v>
      </c>
    </row>
    <row r="67" spans="1:7" ht="15.75" customHeight="1">
      <c r="A67" s="4" t="s">
        <v>134</v>
      </c>
      <c r="B67" s="4" t="s">
        <v>6</v>
      </c>
      <c r="C67" s="4" t="s">
        <v>135</v>
      </c>
      <c r="E67" s="5" t="s">
        <v>134</v>
      </c>
      <c r="F67" s="4">
        <v>27.91</v>
      </c>
      <c r="G67" s="7" t="s">
        <v>135</v>
      </c>
    </row>
    <row r="68" spans="1:7" ht="15.75" customHeight="1">
      <c r="A68" s="4" t="s">
        <v>136</v>
      </c>
      <c r="B68" s="4" t="s">
        <v>6</v>
      </c>
      <c r="C68" s="4" t="s">
        <v>137</v>
      </c>
      <c r="E68" s="5" t="s">
        <v>136</v>
      </c>
      <c r="F68" s="4">
        <v>6.07</v>
      </c>
      <c r="G68" s="7" t="s">
        <v>137</v>
      </c>
    </row>
    <row r="69" spans="1:7" ht="15.75" customHeight="1">
      <c r="A69" s="4" t="s">
        <v>138</v>
      </c>
      <c r="B69" s="4" t="s">
        <v>6</v>
      </c>
      <c r="C69" s="4" t="s">
        <v>139</v>
      </c>
      <c r="E69" s="5" t="s">
        <v>138</v>
      </c>
      <c r="F69" s="4">
        <v>7.38</v>
      </c>
      <c r="G69" s="7" t="s">
        <v>139</v>
      </c>
    </row>
    <row r="70" spans="1:7" ht="15.75" customHeight="1">
      <c r="A70" s="4" t="s">
        <v>140</v>
      </c>
      <c r="B70" s="4" t="s">
        <v>6</v>
      </c>
      <c r="C70" s="4" t="s">
        <v>141</v>
      </c>
      <c r="E70" s="5" t="s">
        <v>140</v>
      </c>
      <c r="F70" s="6">
        <v>0.51</v>
      </c>
      <c r="G70" s="7" t="s">
        <v>141</v>
      </c>
    </row>
    <row r="71" spans="1:7" ht="15.75" customHeight="1">
      <c r="A71" s="4" t="s">
        <v>142</v>
      </c>
      <c r="B71" s="4" t="s">
        <v>6</v>
      </c>
      <c r="C71" s="4" t="s">
        <v>143</v>
      </c>
      <c r="E71" s="5" t="s">
        <v>142</v>
      </c>
      <c r="F71" s="6">
        <v>0.54</v>
      </c>
      <c r="G71" s="7" t="s">
        <v>143</v>
      </c>
    </row>
    <row r="72" spans="1:7" ht="15.75" customHeight="1">
      <c r="A72" s="4" t="s">
        <v>144</v>
      </c>
      <c r="B72" s="4" t="s">
        <v>6</v>
      </c>
      <c r="C72" s="4" t="s">
        <v>145</v>
      </c>
      <c r="E72" s="5" t="s">
        <v>144</v>
      </c>
      <c r="F72" s="6">
        <v>0.52</v>
      </c>
      <c r="G72" s="7" t="s">
        <v>145</v>
      </c>
    </row>
    <row r="73" spans="1:7" ht="15.75" customHeight="1">
      <c r="A73" s="4" t="s">
        <v>146</v>
      </c>
      <c r="B73" s="4" t="s">
        <v>6</v>
      </c>
      <c r="C73" s="4" t="s">
        <v>147</v>
      </c>
      <c r="E73" s="5" t="s">
        <v>146</v>
      </c>
      <c r="F73" s="4">
        <v>2.58</v>
      </c>
      <c r="G73" s="7" t="s">
        <v>147</v>
      </c>
    </row>
    <row r="74" spans="1:7" ht="15.75" customHeight="1">
      <c r="A74" s="4" t="s">
        <v>148</v>
      </c>
      <c r="B74" s="4" t="s">
        <v>6</v>
      </c>
      <c r="C74" s="4" t="s">
        <v>149</v>
      </c>
      <c r="E74" s="5" t="s">
        <v>148</v>
      </c>
      <c r="F74" s="4">
        <v>45.12</v>
      </c>
      <c r="G74" s="7" t="s">
        <v>149</v>
      </c>
    </row>
    <row r="75" spans="1:7" ht="15.75" customHeight="1">
      <c r="A75" s="4" t="s">
        <v>150</v>
      </c>
      <c r="B75" s="4" t="s">
        <v>6</v>
      </c>
      <c r="C75" s="4" t="s">
        <v>151</v>
      </c>
      <c r="E75" s="5" t="s">
        <v>150</v>
      </c>
      <c r="F75" s="6">
        <v>-0.11</v>
      </c>
      <c r="G75" s="7" t="s">
        <v>151</v>
      </c>
    </row>
    <row r="76" spans="1:7" ht="15.75" customHeight="1">
      <c r="A76" s="4" t="s">
        <v>152</v>
      </c>
      <c r="B76" s="4" t="s">
        <v>6</v>
      </c>
      <c r="C76" s="4" t="s">
        <v>153</v>
      </c>
      <c r="E76" s="5" t="s">
        <v>152</v>
      </c>
      <c r="F76" s="4">
        <v>27.53</v>
      </c>
      <c r="G76" s="7" t="s">
        <v>153</v>
      </c>
    </row>
    <row r="77" spans="1:7" ht="15.75" customHeight="1">
      <c r="A77" s="4" t="s">
        <v>154</v>
      </c>
      <c r="B77" s="4" t="s">
        <v>6</v>
      </c>
      <c r="C77" s="4" t="s">
        <v>155</v>
      </c>
      <c r="E77" s="5" t="s">
        <v>154</v>
      </c>
      <c r="F77" s="6">
        <v>-0.1</v>
      </c>
      <c r="G77" s="7" t="s">
        <v>155</v>
      </c>
    </row>
    <row r="78" spans="1:7" ht="15.75" customHeight="1">
      <c r="A78" s="4" t="s">
        <v>156</v>
      </c>
      <c r="B78" s="4" t="s">
        <v>6</v>
      </c>
      <c r="C78" s="4" t="s">
        <v>157</v>
      </c>
      <c r="E78" s="5" t="s">
        <v>156</v>
      </c>
      <c r="F78" s="4">
        <v>1.97</v>
      </c>
      <c r="G78" s="7" t="s">
        <v>157</v>
      </c>
    </row>
    <row r="79" spans="1:7" ht="15.75" customHeight="1">
      <c r="A79" s="4" t="s">
        <v>158</v>
      </c>
      <c r="B79" s="4" t="s">
        <v>6</v>
      </c>
      <c r="C79" s="4" t="s">
        <v>159</v>
      </c>
      <c r="E79" s="5" t="s">
        <v>158</v>
      </c>
      <c r="F79" s="4">
        <v>84.6</v>
      </c>
      <c r="G79" s="7" t="s">
        <v>159</v>
      </c>
    </row>
    <row r="80" spans="1:7" ht="15.75" customHeight="1">
      <c r="A80" s="4" t="s">
        <v>160</v>
      </c>
      <c r="B80" s="4" t="s">
        <v>6</v>
      </c>
      <c r="C80" s="4" t="s">
        <v>161</v>
      </c>
      <c r="E80" s="5" t="s">
        <v>160</v>
      </c>
      <c r="F80" s="4">
        <v>10.73</v>
      </c>
      <c r="G80" s="7" t="s">
        <v>161</v>
      </c>
    </row>
    <row r="81" spans="1:7" ht="15.75" customHeight="1">
      <c r="A81" s="4" t="s">
        <v>162</v>
      </c>
      <c r="B81" s="4" t="s">
        <v>6</v>
      </c>
      <c r="C81" s="4" t="s">
        <v>163</v>
      </c>
      <c r="E81" s="5" t="s">
        <v>162</v>
      </c>
      <c r="F81" s="6">
        <v>0.57999999999999996</v>
      </c>
      <c r="G81" s="7" t="s">
        <v>163</v>
      </c>
    </row>
    <row r="82" spans="1:7" ht="15.75" customHeight="1">
      <c r="A82" s="4" t="s">
        <v>164</v>
      </c>
      <c r="B82" s="4" t="s">
        <v>6</v>
      </c>
      <c r="C82" s="4" t="s">
        <v>165</v>
      </c>
      <c r="E82" s="5" t="s">
        <v>164</v>
      </c>
      <c r="F82" s="4">
        <v>1.72</v>
      </c>
      <c r="G82" s="7" t="s">
        <v>165</v>
      </c>
    </row>
    <row r="83" spans="1:7" ht="15.75" customHeight="1">
      <c r="A83" s="4" t="s">
        <v>166</v>
      </c>
      <c r="B83" s="4" t="s">
        <v>6</v>
      </c>
      <c r="C83" s="4" t="s">
        <v>167</v>
      </c>
      <c r="E83" s="5" t="s">
        <v>166</v>
      </c>
      <c r="F83" s="4">
        <v>10.07</v>
      </c>
      <c r="G83" s="7" t="s">
        <v>167</v>
      </c>
    </row>
    <row r="84" spans="1:7" ht="15.75" customHeight="1">
      <c r="A84" s="4" t="s">
        <v>168</v>
      </c>
      <c r="B84" s="4" t="s">
        <v>6</v>
      </c>
      <c r="C84" s="4" t="s">
        <v>169</v>
      </c>
      <c r="E84" s="5" t="s">
        <v>168</v>
      </c>
      <c r="F84" s="4">
        <v>88</v>
      </c>
      <c r="G84" s="7" t="s">
        <v>169</v>
      </c>
    </row>
    <row r="85" spans="1:7" ht="15.75" customHeight="1">
      <c r="A85" s="4" t="s">
        <v>170</v>
      </c>
      <c r="B85" s="4" t="s">
        <v>6</v>
      </c>
      <c r="C85" s="4" t="s">
        <v>171</v>
      </c>
      <c r="E85" s="5" t="s">
        <v>170</v>
      </c>
      <c r="F85" s="6">
        <v>1.31</v>
      </c>
      <c r="G85" s="7" t="s">
        <v>171</v>
      </c>
    </row>
    <row r="86" spans="1:7" ht="15.75" customHeight="1">
      <c r="A86" s="4" t="s">
        <v>172</v>
      </c>
      <c r="B86" s="4" t="s">
        <v>6</v>
      </c>
      <c r="C86" s="4" t="s">
        <v>173</v>
      </c>
      <c r="E86" s="5" t="s">
        <v>172</v>
      </c>
      <c r="F86" s="6">
        <v>0.17</v>
      </c>
      <c r="G86" s="7" t="s">
        <v>173</v>
      </c>
    </row>
    <row r="87" spans="1:7" ht="15.75" customHeight="1">
      <c r="A87" s="4" t="s">
        <v>174</v>
      </c>
      <c r="B87" s="4" t="s">
        <v>6</v>
      </c>
      <c r="C87" s="4" t="s">
        <v>175</v>
      </c>
      <c r="E87" s="5" t="s">
        <v>174</v>
      </c>
      <c r="F87" s="4">
        <v>10.63</v>
      </c>
      <c r="G87" s="7" t="s">
        <v>175</v>
      </c>
    </row>
    <row r="88" spans="1:7" ht="15.75" customHeight="1">
      <c r="A88" s="4" t="s">
        <v>176</v>
      </c>
      <c r="B88" s="4" t="s">
        <v>6</v>
      </c>
      <c r="C88" s="4" t="s">
        <v>177</v>
      </c>
      <c r="E88" s="5" t="s">
        <v>176</v>
      </c>
      <c r="F88" s="6">
        <v>0.67</v>
      </c>
      <c r="G88" s="7" t="s">
        <v>177</v>
      </c>
    </row>
    <row r="89" spans="1:7" ht="15.75" customHeight="1">
      <c r="A89" s="4" t="s">
        <v>178</v>
      </c>
      <c r="B89" s="4" t="s">
        <v>6</v>
      </c>
      <c r="C89" s="4" t="s">
        <v>179</v>
      </c>
      <c r="E89" s="5" t="s">
        <v>178</v>
      </c>
      <c r="F89" s="6">
        <v>0.1</v>
      </c>
      <c r="G89" s="7" t="s">
        <v>179</v>
      </c>
    </row>
    <row r="90" spans="1:7" ht="15.75" customHeight="1">
      <c r="A90" s="4" t="s">
        <v>180</v>
      </c>
      <c r="B90" s="4" t="s">
        <v>6</v>
      </c>
      <c r="C90" s="4" t="s">
        <v>181</v>
      </c>
      <c r="E90" s="5" t="s">
        <v>180</v>
      </c>
      <c r="F90" s="6">
        <v>-0.17</v>
      </c>
      <c r="G90" s="7" t="s">
        <v>181</v>
      </c>
    </row>
    <row r="91" spans="1:7" ht="15.75" customHeight="1">
      <c r="A91" s="4" t="s">
        <v>182</v>
      </c>
      <c r="B91" s="4" t="s">
        <v>6</v>
      </c>
      <c r="C91" s="4" t="s">
        <v>183</v>
      </c>
      <c r="E91" s="5" t="s">
        <v>182</v>
      </c>
      <c r="F91" s="6">
        <v>1.45</v>
      </c>
      <c r="G91" s="7" t="s">
        <v>183</v>
      </c>
    </row>
    <row r="92" spans="1:7" ht="15.75" customHeight="1">
      <c r="A92" s="4" t="s">
        <v>184</v>
      </c>
      <c r="B92" s="4" t="s">
        <v>6</v>
      </c>
      <c r="C92" s="4" t="s">
        <v>185</v>
      </c>
      <c r="E92" s="5" t="s">
        <v>184</v>
      </c>
      <c r="F92" s="4">
        <v>45.72</v>
      </c>
      <c r="G92" s="7" t="s">
        <v>185</v>
      </c>
    </row>
    <row r="93" spans="1:7" ht="15.75" customHeight="1">
      <c r="A93" s="4" t="s">
        <v>186</v>
      </c>
      <c r="B93" s="4" t="s">
        <v>6</v>
      </c>
      <c r="C93" s="4" t="s">
        <v>187</v>
      </c>
      <c r="E93" s="5" t="s">
        <v>186</v>
      </c>
      <c r="F93" s="4">
        <v>6.8</v>
      </c>
      <c r="G93" s="7" t="s">
        <v>187</v>
      </c>
    </row>
    <row r="94" spans="1:7" ht="15.75" customHeight="1">
      <c r="A94" s="4" t="s">
        <v>188</v>
      </c>
      <c r="B94" s="4" t="s">
        <v>6</v>
      </c>
      <c r="C94" s="4" t="s">
        <v>189</v>
      </c>
      <c r="E94" s="5" t="s">
        <v>188</v>
      </c>
      <c r="F94" s="4">
        <v>38.94</v>
      </c>
      <c r="G94" s="7" t="s">
        <v>189</v>
      </c>
    </row>
    <row r="95" spans="1:7" ht="15.75" customHeight="1">
      <c r="A95" s="4" t="s">
        <v>190</v>
      </c>
      <c r="B95" s="4" t="s">
        <v>6</v>
      </c>
      <c r="C95" s="4" t="s">
        <v>191</v>
      </c>
      <c r="E95" s="5" t="s">
        <v>190</v>
      </c>
      <c r="F95" s="6">
        <v>-0.03</v>
      </c>
      <c r="G95" s="7" t="s">
        <v>191</v>
      </c>
    </row>
    <row r="96" spans="1:7" ht="15.75" customHeight="1">
      <c r="A96" s="4" t="s">
        <v>192</v>
      </c>
      <c r="B96" s="4" t="s">
        <v>6</v>
      </c>
      <c r="C96" s="4" t="s">
        <v>193</v>
      </c>
      <c r="E96" s="5" t="s">
        <v>192</v>
      </c>
      <c r="F96" s="4">
        <v>50.14</v>
      </c>
      <c r="G96" s="7" t="s">
        <v>193</v>
      </c>
    </row>
    <row r="97" spans="1:7" ht="15.75" customHeight="1">
      <c r="A97" s="4" t="s">
        <v>194</v>
      </c>
      <c r="B97" s="4" t="s">
        <v>6</v>
      </c>
      <c r="C97" s="4" t="s">
        <v>195</v>
      </c>
      <c r="E97" s="5" t="s">
        <v>194</v>
      </c>
      <c r="F97" s="6">
        <v>-7.0000000000000007E-2</v>
      </c>
      <c r="G97" s="7" t="s">
        <v>195</v>
      </c>
    </row>
    <row r="98" spans="1:7" ht="15.75" customHeight="1">
      <c r="A98" s="4" t="s">
        <v>196</v>
      </c>
      <c r="B98" s="4" t="s">
        <v>6</v>
      </c>
      <c r="C98" s="4" t="s">
        <v>197</v>
      </c>
      <c r="E98" s="5" t="s">
        <v>196</v>
      </c>
      <c r="F98" s="6">
        <v>-0.15</v>
      </c>
      <c r="G98" s="7" t="s">
        <v>197</v>
      </c>
    </row>
    <row r="99" spans="1:7" ht="15.75" customHeight="1"/>
    <row r="100" spans="1:7" ht="15.75" customHeight="1"/>
    <row r="101" spans="1:7" ht="15.75" customHeight="1"/>
    <row r="102" spans="1:7" ht="15.75" customHeight="1"/>
    <row r="103" spans="1:7" ht="15.75" customHeight="1"/>
    <row r="104" spans="1:7" ht="15.75" customHeight="1"/>
    <row r="105" spans="1:7" ht="15.75" customHeight="1"/>
    <row r="106" spans="1:7" ht="15.75" customHeight="1"/>
    <row r="107" spans="1:7" ht="15.75" customHeight="1"/>
    <row r="108" spans="1:7" ht="15.75" customHeight="1"/>
    <row r="109" spans="1:7" ht="15.75" customHeight="1"/>
    <row r="110" spans="1:7" ht="15.75" customHeight="1"/>
    <row r="111" spans="1:7" ht="15.75" customHeight="1"/>
    <row r="112" spans="1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E1:G1"/>
  </mergeCells>
  <conditionalFormatting sqref="F3:F98">
    <cfRule type="cellIs" dxfId="2" priority="1" operator="between">
      <formula>1.5</formula>
      <formula>4</formula>
    </cfRule>
  </conditionalFormatting>
  <conditionalFormatting sqref="F3:F98">
    <cfRule type="cellIs" dxfId="1" priority="2" operator="greaterThanOrEqual">
      <formula>4</formula>
    </cfRule>
  </conditionalFormatting>
  <conditionalFormatting sqref="F3:F98">
    <cfRule type="cellIs" dxfId="0" priority="3" operator="lessThan">
      <formula>1.5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1"/>
  <sheetViews>
    <sheetView tabSelected="1" workbookViewId="0">
      <selection activeCell="P54" sqref="P54"/>
    </sheetView>
  </sheetViews>
  <sheetFormatPr defaultColWidth="12.625" defaultRowHeight="15" customHeight="1"/>
  <cols>
    <col min="1" max="1" width="2.875" customWidth="1"/>
    <col min="2" max="2" width="4.375" customWidth="1"/>
    <col min="3" max="3" width="9.5" customWidth="1"/>
    <col min="4" max="4" width="8.5" customWidth="1"/>
    <col min="5" max="5" width="11.625" customWidth="1"/>
    <col min="6" max="7" width="9.5" customWidth="1"/>
    <col min="8" max="8" width="8.625" customWidth="1"/>
    <col min="9" max="9" width="6.375" customWidth="1"/>
    <col min="10" max="10" width="6.25" customWidth="1"/>
    <col min="11" max="11" width="6.75" customWidth="1"/>
    <col min="12" max="12" width="5" customWidth="1"/>
    <col min="13" max="13" width="4.375" customWidth="1"/>
    <col min="14" max="14" width="7.875" customWidth="1"/>
    <col min="15" max="15" width="11" customWidth="1"/>
    <col min="16" max="16" width="2.875" customWidth="1"/>
    <col min="17" max="17" width="4.375" customWidth="1"/>
    <col min="18" max="18" width="6.625" customWidth="1"/>
    <col min="19" max="19" width="8.5" customWidth="1"/>
    <col min="20" max="20" width="8.25" customWidth="1"/>
    <col min="21" max="22" width="9.5" customWidth="1"/>
    <col min="23" max="23" width="8.625" customWidth="1"/>
    <col min="24" max="24" width="6.375" customWidth="1"/>
    <col min="25" max="25" width="6.25" customWidth="1"/>
    <col min="26" max="26" width="6.75" customWidth="1"/>
    <col min="27" max="27" width="5" customWidth="1"/>
    <col min="28" max="28" width="4.375" customWidth="1"/>
    <col min="29" max="29" width="7.875" customWidth="1"/>
    <col min="30" max="33" width="7.625" customWidth="1"/>
  </cols>
  <sheetData>
    <row r="1" spans="1:33" ht="23.25">
      <c r="A1" s="44" t="s">
        <v>198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8"/>
      <c r="P1" s="44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9"/>
      <c r="AE1" s="9"/>
      <c r="AF1" s="9"/>
      <c r="AG1" s="9"/>
    </row>
    <row r="2" spans="1:33" ht="60">
      <c r="A2" s="10" t="s">
        <v>199</v>
      </c>
      <c r="B2" s="10" t="s">
        <v>200</v>
      </c>
      <c r="C2" s="10" t="s">
        <v>201</v>
      </c>
      <c r="D2" s="10" t="s">
        <v>202</v>
      </c>
      <c r="E2" s="11" t="s">
        <v>203</v>
      </c>
      <c r="F2" s="11" t="s">
        <v>204</v>
      </c>
      <c r="G2" s="11" t="s">
        <v>205</v>
      </c>
      <c r="H2" s="11" t="s">
        <v>206</v>
      </c>
      <c r="I2" s="10" t="s">
        <v>207</v>
      </c>
      <c r="J2" s="10" t="s">
        <v>208</v>
      </c>
      <c r="K2" s="10" t="s">
        <v>209</v>
      </c>
      <c r="L2" s="10" t="s">
        <v>210</v>
      </c>
      <c r="M2" s="10" t="s">
        <v>211</v>
      </c>
      <c r="N2" s="10" t="s">
        <v>212</v>
      </c>
      <c r="O2" s="8"/>
      <c r="P2" s="10"/>
      <c r="Q2" s="10"/>
      <c r="R2" s="10"/>
      <c r="S2" s="10"/>
      <c r="T2" s="10"/>
      <c r="U2" s="10"/>
      <c r="V2" s="12"/>
      <c r="W2" s="12"/>
      <c r="X2" s="13"/>
      <c r="Y2" s="13"/>
      <c r="Z2" s="13"/>
      <c r="AA2" s="13"/>
      <c r="AB2" s="13"/>
      <c r="AC2" s="13"/>
      <c r="AD2" s="9"/>
      <c r="AE2" s="9"/>
      <c r="AF2" s="9"/>
      <c r="AG2" s="9"/>
    </row>
    <row r="3" spans="1:33">
      <c r="A3" s="14">
        <v>1</v>
      </c>
      <c r="B3" s="14" t="s">
        <v>7</v>
      </c>
      <c r="C3" s="5" t="s">
        <v>5</v>
      </c>
      <c r="D3" s="15">
        <v>-0.08</v>
      </c>
      <c r="E3" s="15">
        <v>10.96</v>
      </c>
      <c r="F3" s="7" t="s">
        <v>213</v>
      </c>
      <c r="G3" s="7" t="s">
        <v>214</v>
      </c>
      <c r="H3" s="4">
        <v>46.12</v>
      </c>
      <c r="I3" s="4">
        <v>604</v>
      </c>
      <c r="J3" s="16">
        <f>((H3/(I3*660))*1000000)</f>
        <v>115.69335741521172</v>
      </c>
      <c r="K3" s="17">
        <v>20</v>
      </c>
      <c r="L3" s="17">
        <v>5</v>
      </c>
      <c r="M3" s="18">
        <f>N3-L3</f>
        <v>23.92333935380293</v>
      </c>
      <c r="N3" s="19">
        <f>(J3*L3)/K3</f>
        <v>28.92333935380293</v>
      </c>
      <c r="S3" s="20"/>
      <c r="T3" s="20"/>
    </row>
    <row r="4" spans="1:33">
      <c r="A4" s="14">
        <v>2</v>
      </c>
      <c r="B4" s="14" t="s">
        <v>9</v>
      </c>
      <c r="C4" s="5" t="s">
        <v>8</v>
      </c>
      <c r="D4" s="15">
        <v>-0.04</v>
      </c>
      <c r="E4" s="15">
        <v>9.75</v>
      </c>
      <c r="F4" s="7" t="s">
        <v>215</v>
      </c>
      <c r="G4" s="7" t="s">
        <v>214</v>
      </c>
      <c r="H4" s="4">
        <v>36.67</v>
      </c>
      <c r="I4" s="4">
        <v>600</v>
      </c>
      <c r="J4" s="16">
        <f t="shared" ref="J3:J98" si="0">((H4/(I4*660))*1000000)</f>
        <v>92.601010101010104</v>
      </c>
      <c r="K4" s="17">
        <v>20</v>
      </c>
      <c r="L4" s="17">
        <v>5</v>
      </c>
      <c r="M4" s="18">
        <f t="shared" ref="M3:M98" si="1">N4-L4</f>
        <v>18.150252525252526</v>
      </c>
      <c r="N4" s="19">
        <f t="shared" ref="N3:N98" si="2">(J4*L4)/K4</f>
        <v>23.150252525252526</v>
      </c>
      <c r="S4" s="20"/>
      <c r="T4" s="20"/>
    </row>
    <row r="5" spans="1:33">
      <c r="A5" s="14">
        <v>3</v>
      </c>
      <c r="B5" s="14" t="s">
        <v>11</v>
      </c>
      <c r="C5" s="5" t="s">
        <v>10</v>
      </c>
      <c r="D5" s="15">
        <v>-0.11</v>
      </c>
      <c r="E5" s="15">
        <v>11.06</v>
      </c>
      <c r="F5" s="7" t="s">
        <v>216</v>
      </c>
      <c r="G5" s="7" t="s">
        <v>214</v>
      </c>
      <c r="H5" s="4">
        <v>35.75</v>
      </c>
      <c r="I5" s="4">
        <v>603</v>
      </c>
      <c r="J5" s="16">
        <f t="shared" si="0"/>
        <v>89.828634604754015</v>
      </c>
      <c r="K5" s="17">
        <v>20</v>
      </c>
      <c r="L5" s="17">
        <v>5</v>
      </c>
      <c r="M5" s="18">
        <f t="shared" si="1"/>
        <v>17.457158651188504</v>
      </c>
      <c r="N5" s="19">
        <f t="shared" si="2"/>
        <v>22.457158651188504</v>
      </c>
      <c r="S5" s="20"/>
      <c r="T5" s="20"/>
    </row>
    <row r="6" spans="1:33">
      <c r="A6" s="14">
        <v>4</v>
      </c>
      <c r="B6" s="14" t="s">
        <v>13</v>
      </c>
      <c r="C6" s="5" t="s">
        <v>12</v>
      </c>
      <c r="D6" s="15">
        <v>9.1</v>
      </c>
      <c r="E6" s="15">
        <v>11.41</v>
      </c>
      <c r="F6" s="7" t="s">
        <v>217</v>
      </c>
      <c r="G6" s="7" t="s">
        <v>214</v>
      </c>
      <c r="H6" s="4">
        <v>35.950000000000003</v>
      </c>
      <c r="I6" s="4">
        <v>604</v>
      </c>
      <c r="J6" s="16">
        <f t="shared" si="0"/>
        <v>90.181617499498302</v>
      </c>
      <c r="K6" s="17">
        <v>20</v>
      </c>
      <c r="L6" s="17">
        <v>5</v>
      </c>
      <c r="M6" s="18">
        <f t="shared" si="1"/>
        <v>17.545404374874575</v>
      </c>
      <c r="N6" s="19">
        <f t="shared" si="2"/>
        <v>22.545404374874575</v>
      </c>
      <c r="S6" s="20"/>
      <c r="T6" s="20"/>
    </row>
    <row r="7" spans="1:33">
      <c r="A7" s="14">
        <v>5</v>
      </c>
      <c r="B7" s="14" t="s">
        <v>15</v>
      </c>
      <c r="C7" s="5" t="s">
        <v>14</v>
      </c>
      <c r="D7" s="15">
        <v>0.06</v>
      </c>
      <c r="E7" s="15">
        <v>11.89</v>
      </c>
      <c r="F7" s="7" t="s">
        <v>218</v>
      </c>
      <c r="G7" s="7" t="s">
        <v>214</v>
      </c>
      <c r="H7" s="4">
        <v>28.55</v>
      </c>
      <c r="I7" s="4">
        <v>600</v>
      </c>
      <c r="J7" s="16">
        <f t="shared" si="0"/>
        <v>72.095959595959599</v>
      </c>
      <c r="K7" s="17">
        <v>20</v>
      </c>
      <c r="L7" s="17">
        <v>5</v>
      </c>
      <c r="M7" s="18">
        <f t="shared" si="1"/>
        <v>13.0239898989899</v>
      </c>
      <c r="N7" s="19">
        <f t="shared" si="2"/>
        <v>18.0239898989899</v>
      </c>
      <c r="S7" s="20"/>
      <c r="T7" s="20"/>
    </row>
    <row r="8" spans="1:33">
      <c r="A8" s="14">
        <v>6</v>
      </c>
      <c r="B8" s="14" t="s">
        <v>17</v>
      </c>
      <c r="C8" s="5" t="s">
        <v>16</v>
      </c>
      <c r="D8" s="15">
        <v>13.04</v>
      </c>
      <c r="E8" s="15">
        <v>11.42</v>
      </c>
      <c r="F8" s="7" t="s">
        <v>219</v>
      </c>
      <c r="G8" s="7" t="s">
        <v>214</v>
      </c>
      <c r="H8" s="4">
        <v>32.9</v>
      </c>
      <c r="I8" s="4">
        <v>602</v>
      </c>
      <c r="J8" s="16">
        <f t="shared" si="0"/>
        <v>82.804792107117677</v>
      </c>
      <c r="K8" s="17">
        <v>20</v>
      </c>
      <c r="L8" s="17">
        <v>5</v>
      </c>
      <c r="M8" s="18">
        <f t="shared" si="1"/>
        <v>15.701198026779419</v>
      </c>
      <c r="N8" s="19">
        <f t="shared" si="2"/>
        <v>20.701198026779419</v>
      </c>
      <c r="S8" s="20"/>
      <c r="T8" s="20"/>
    </row>
    <row r="9" spans="1:33">
      <c r="A9" s="14">
        <v>7</v>
      </c>
      <c r="B9" s="14" t="s">
        <v>19</v>
      </c>
      <c r="C9" s="5" t="s">
        <v>18</v>
      </c>
      <c r="D9" s="15">
        <v>0.71</v>
      </c>
      <c r="E9" s="15">
        <v>11.74</v>
      </c>
      <c r="F9" s="7" t="s">
        <v>220</v>
      </c>
      <c r="G9" s="7" t="s">
        <v>214</v>
      </c>
      <c r="H9" s="4">
        <v>26.27</v>
      </c>
      <c r="I9" s="4">
        <v>599</v>
      </c>
      <c r="J9" s="16">
        <f t="shared" si="0"/>
        <v>66.449132392371126</v>
      </c>
      <c r="K9" s="17">
        <v>20</v>
      </c>
      <c r="L9" s="17">
        <v>5</v>
      </c>
      <c r="M9" s="18">
        <f t="shared" si="1"/>
        <v>11.612283098092782</v>
      </c>
      <c r="N9" s="19">
        <f t="shared" si="2"/>
        <v>16.612283098092782</v>
      </c>
      <c r="S9" s="20"/>
      <c r="T9" s="20"/>
    </row>
    <row r="10" spans="1:33">
      <c r="A10" s="14">
        <v>8</v>
      </c>
      <c r="B10" s="14" t="s">
        <v>21</v>
      </c>
      <c r="C10" s="5" t="s">
        <v>20</v>
      </c>
      <c r="D10" s="15">
        <v>8.25</v>
      </c>
      <c r="E10" s="15">
        <v>13.12</v>
      </c>
      <c r="F10" s="7" t="s">
        <v>221</v>
      </c>
      <c r="G10" s="7" t="s">
        <v>214</v>
      </c>
      <c r="H10" s="4">
        <v>37.89</v>
      </c>
      <c r="I10" s="4">
        <v>599</v>
      </c>
      <c r="J10" s="16">
        <f t="shared" si="0"/>
        <v>95.841554105327063</v>
      </c>
      <c r="K10" s="17">
        <v>20</v>
      </c>
      <c r="L10" s="17">
        <v>5</v>
      </c>
      <c r="M10" s="18">
        <f t="shared" si="1"/>
        <v>18.960388526331766</v>
      </c>
      <c r="N10" s="19">
        <f t="shared" si="2"/>
        <v>23.960388526331766</v>
      </c>
      <c r="S10" s="20"/>
      <c r="T10" s="20"/>
    </row>
    <row r="11" spans="1:33">
      <c r="A11" s="14">
        <v>9</v>
      </c>
      <c r="B11" s="14" t="s">
        <v>23</v>
      </c>
      <c r="C11" s="5" t="s">
        <v>22</v>
      </c>
      <c r="D11" s="15">
        <v>0.67</v>
      </c>
      <c r="E11" s="15">
        <v>12.59</v>
      </c>
      <c r="F11" s="7" t="s">
        <v>213</v>
      </c>
      <c r="G11" s="7" t="s">
        <v>222</v>
      </c>
      <c r="H11" s="4">
        <v>31.63</v>
      </c>
      <c r="I11" s="4">
        <v>604</v>
      </c>
      <c r="J11" s="16">
        <f t="shared" si="0"/>
        <v>79.344772225566928</v>
      </c>
      <c r="K11" s="17">
        <v>20</v>
      </c>
      <c r="L11" s="17">
        <v>5</v>
      </c>
      <c r="M11" s="18">
        <f t="shared" si="1"/>
        <v>14.836193056391732</v>
      </c>
      <c r="N11" s="19">
        <f t="shared" si="2"/>
        <v>19.836193056391732</v>
      </c>
      <c r="S11" s="20"/>
      <c r="T11" s="20"/>
    </row>
    <row r="12" spans="1:33">
      <c r="A12" s="14">
        <v>10</v>
      </c>
      <c r="B12" s="14" t="s">
        <v>25</v>
      </c>
      <c r="C12" s="5" t="s">
        <v>24</v>
      </c>
      <c r="D12" s="15">
        <v>4.42</v>
      </c>
      <c r="E12" s="15">
        <v>11.38</v>
      </c>
      <c r="F12" s="7" t="s">
        <v>215</v>
      </c>
      <c r="G12" s="7" t="s">
        <v>222</v>
      </c>
      <c r="H12" s="4">
        <v>27.72</v>
      </c>
      <c r="I12" s="4">
        <v>600</v>
      </c>
      <c r="J12" s="16">
        <f t="shared" si="0"/>
        <v>70</v>
      </c>
      <c r="K12" s="17">
        <v>20</v>
      </c>
      <c r="L12" s="17">
        <v>5</v>
      </c>
      <c r="M12" s="18">
        <f t="shared" si="1"/>
        <v>12.5</v>
      </c>
      <c r="N12" s="19">
        <f t="shared" si="2"/>
        <v>17.5</v>
      </c>
      <c r="S12" s="20"/>
      <c r="T12" s="20"/>
    </row>
    <row r="13" spans="1:33">
      <c r="A13" s="14">
        <v>11</v>
      </c>
      <c r="B13" s="14" t="s">
        <v>27</v>
      </c>
      <c r="C13" s="5" t="s">
        <v>26</v>
      </c>
      <c r="D13" s="15">
        <v>0.9</v>
      </c>
      <c r="E13" s="15">
        <v>10.16</v>
      </c>
      <c r="F13" s="7" t="s">
        <v>216</v>
      </c>
      <c r="G13" s="7" t="s">
        <v>222</v>
      </c>
      <c r="H13" s="4">
        <v>29.04</v>
      </c>
      <c r="I13" s="4">
        <v>603</v>
      </c>
      <c r="J13" s="16">
        <f t="shared" si="0"/>
        <v>72.968490878938638</v>
      </c>
      <c r="K13" s="17">
        <v>20</v>
      </c>
      <c r="L13" s="17">
        <v>5</v>
      </c>
      <c r="M13" s="18">
        <f t="shared" si="1"/>
        <v>13.24212271973466</v>
      </c>
      <c r="N13" s="19">
        <f t="shared" si="2"/>
        <v>18.24212271973466</v>
      </c>
      <c r="S13" s="20"/>
      <c r="T13" s="20"/>
    </row>
    <row r="14" spans="1:33">
      <c r="A14" s="14">
        <v>12</v>
      </c>
      <c r="B14" s="14" t="s">
        <v>29</v>
      </c>
      <c r="C14" s="5" t="s">
        <v>28</v>
      </c>
      <c r="D14" s="15">
        <v>76.8</v>
      </c>
      <c r="E14" s="15">
        <v>10.31</v>
      </c>
      <c r="F14" s="7" t="s">
        <v>217</v>
      </c>
      <c r="G14" s="7" t="s">
        <v>222</v>
      </c>
      <c r="H14" s="4">
        <v>25.61</v>
      </c>
      <c r="I14" s="4">
        <v>604</v>
      </c>
      <c r="J14" s="16">
        <f t="shared" si="0"/>
        <v>64.243427654023677</v>
      </c>
      <c r="K14" s="17">
        <v>20</v>
      </c>
      <c r="L14" s="17">
        <v>5</v>
      </c>
      <c r="M14" s="18">
        <f t="shared" si="1"/>
        <v>11.060856913505919</v>
      </c>
      <c r="N14" s="19">
        <f t="shared" si="2"/>
        <v>16.060856913505919</v>
      </c>
      <c r="S14" s="20"/>
      <c r="T14" s="20"/>
    </row>
    <row r="15" spans="1:33">
      <c r="A15" s="14">
        <v>13</v>
      </c>
      <c r="B15" s="14" t="s">
        <v>31</v>
      </c>
      <c r="C15" s="5" t="s">
        <v>30</v>
      </c>
      <c r="D15" s="15">
        <v>-0.23</v>
      </c>
      <c r="E15" s="15">
        <v>8.8699999999999992</v>
      </c>
      <c r="F15" s="7" t="s">
        <v>218</v>
      </c>
      <c r="G15" s="7" t="s">
        <v>222</v>
      </c>
      <c r="H15" s="4">
        <v>28.26</v>
      </c>
      <c r="I15" s="4">
        <v>600</v>
      </c>
      <c r="J15" s="16">
        <f t="shared" si="0"/>
        <v>71.36363636363636</v>
      </c>
      <c r="K15" s="17">
        <v>20</v>
      </c>
      <c r="L15" s="17">
        <v>5</v>
      </c>
      <c r="M15" s="18">
        <f t="shared" si="1"/>
        <v>12.84090909090909</v>
      </c>
      <c r="N15" s="19">
        <f t="shared" si="2"/>
        <v>17.84090909090909</v>
      </c>
      <c r="S15" s="20"/>
      <c r="T15" s="20"/>
    </row>
    <row r="16" spans="1:33">
      <c r="A16" s="14">
        <v>14</v>
      </c>
      <c r="B16" s="14" t="s">
        <v>33</v>
      </c>
      <c r="C16" s="5" t="s">
        <v>32</v>
      </c>
      <c r="D16" s="15">
        <v>86.6</v>
      </c>
      <c r="E16" s="15">
        <v>10.77</v>
      </c>
      <c r="F16" s="7" t="s">
        <v>219</v>
      </c>
      <c r="G16" s="7" t="s">
        <v>222</v>
      </c>
      <c r="H16" s="4">
        <v>23.96</v>
      </c>
      <c r="I16" s="4">
        <v>602</v>
      </c>
      <c r="J16" s="16">
        <f t="shared" si="0"/>
        <v>60.304037048223094</v>
      </c>
      <c r="K16" s="17">
        <v>20</v>
      </c>
      <c r="L16" s="17">
        <v>5</v>
      </c>
      <c r="M16" s="18">
        <f t="shared" si="1"/>
        <v>10.076009262055774</v>
      </c>
      <c r="N16" s="19">
        <f t="shared" si="2"/>
        <v>15.076009262055774</v>
      </c>
      <c r="S16" s="20"/>
      <c r="T16" s="20"/>
    </row>
    <row r="17" spans="1:20">
      <c r="A17" s="14">
        <v>15</v>
      </c>
      <c r="B17" s="14" t="s">
        <v>35</v>
      </c>
      <c r="C17" s="5" t="s">
        <v>34</v>
      </c>
      <c r="D17" s="15">
        <v>9.17</v>
      </c>
      <c r="E17" s="15">
        <v>11.81</v>
      </c>
      <c r="F17" s="7" t="s">
        <v>220</v>
      </c>
      <c r="G17" s="7" t="s">
        <v>222</v>
      </c>
      <c r="H17" s="4">
        <v>25.69</v>
      </c>
      <c r="I17" s="4">
        <v>599</v>
      </c>
      <c r="J17" s="16">
        <f t="shared" si="0"/>
        <v>64.982040775029091</v>
      </c>
      <c r="K17" s="17">
        <v>20</v>
      </c>
      <c r="L17" s="17">
        <v>5</v>
      </c>
      <c r="M17" s="18">
        <f t="shared" si="1"/>
        <v>11.245510193757273</v>
      </c>
      <c r="N17" s="19">
        <f t="shared" si="2"/>
        <v>16.245510193757273</v>
      </c>
      <c r="S17" s="20"/>
      <c r="T17" s="20"/>
    </row>
    <row r="18" spans="1:20">
      <c r="A18" s="14">
        <v>16</v>
      </c>
      <c r="B18" s="14" t="s">
        <v>37</v>
      </c>
      <c r="C18" s="5" t="s">
        <v>36</v>
      </c>
      <c r="D18" s="15">
        <v>114</v>
      </c>
      <c r="E18" s="15">
        <v>11.74</v>
      </c>
      <c r="F18" s="7" t="s">
        <v>221</v>
      </c>
      <c r="G18" s="7" t="s">
        <v>222</v>
      </c>
      <c r="H18" s="4">
        <v>28.1</v>
      </c>
      <c r="I18" s="4">
        <v>599</v>
      </c>
      <c r="J18" s="16">
        <f t="shared" si="0"/>
        <v>71.078059391915829</v>
      </c>
      <c r="K18" s="17">
        <v>20</v>
      </c>
      <c r="L18" s="17">
        <v>5</v>
      </c>
      <c r="M18" s="18">
        <f t="shared" si="1"/>
        <v>12.769514847978957</v>
      </c>
      <c r="N18" s="19">
        <f t="shared" si="2"/>
        <v>17.769514847978957</v>
      </c>
      <c r="S18" s="20"/>
      <c r="T18" s="20"/>
    </row>
    <row r="19" spans="1:20">
      <c r="A19" s="14">
        <v>17</v>
      </c>
      <c r="B19" s="14" t="s">
        <v>39</v>
      </c>
      <c r="C19" s="5" t="s">
        <v>38</v>
      </c>
      <c r="D19" s="15">
        <v>4.03</v>
      </c>
      <c r="E19" s="15">
        <v>11.53</v>
      </c>
      <c r="F19" s="7" t="s">
        <v>213</v>
      </c>
      <c r="G19" s="7" t="s">
        <v>223</v>
      </c>
      <c r="H19" s="4">
        <v>43.76</v>
      </c>
      <c r="I19" s="4">
        <v>604</v>
      </c>
      <c r="J19" s="16">
        <f t="shared" si="0"/>
        <v>109.77322897852699</v>
      </c>
      <c r="K19" s="17">
        <v>20</v>
      </c>
      <c r="L19" s="17">
        <v>5</v>
      </c>
      <c r="M19" s="18">
        <f t="shared" si="1"/>
        <v>22.443307244631747</v>
      </c>
      <c r="N19" s="19">
        <f t="shared" si="2"/>
        <v>27.443307244631747</v>
      </c>
      <c r="S19" s="20"/>
      <c r="T19" s="20"/>
    </row>
    <row r="20" spans="1:20">
      <c r="A20" s="14">
        <v>18</v>
      </c>
      <c r="B20" s="14" t="s">
        <v>41</v>
      </c>
      <c r="C20" s="5" t="s">
        <v>40</v>
      </c>
      <c r="D20" s="15">
        <v>6.57</v>
      </c>
      <c r="E20" s="15">
        <v>11.01</v>
      </c>
      <c r="F20" s="7" t="s">
        <v>215</v>
      </c>
      <c r="G20" s="7" t="s">
        <v>223</v>
      </c>
      <c r="H20" s="4">
        <v>33.07</v>
      </c>
      <c r="I20" s="4">
        <v>600</v>
      </c>
      <c r="J20" s="16">
        <f t="shared" si="0"/>
        <v>83.51010101010101</v>
      </c>
      <c r="K20" s="17">
        <v>20</v>
      </c>
      <c r="L20" s="17">
        <v>5</v>
      </c>
      <c r="M20" s="18">
        <f t="shared" si="1"/>
        <v>15.877525252525253</v>
      </c>
      <c r="N20" s="19">
        <f t="shared" si="2"/>
        <v>20.877525252525253</v>
      </c>
      <c r="S20" s="20"/>
      <c r="T20" s="20"/>
    </row>
    <row r="21" spans="1:20">
      <c r="A21" s="14">
        <v>19</v>
      </c>
      <c r="B21" s="14" t="s">
        <v>43</v>
      </c>
      <c r="C21" s="5" t="s">
        <v>42</v>
      </c>
      <c r="D21" s="15">
        <v>4.2699999999999996</v>
      </c>
      <c r="E21" s="15">
        <v>10.97</v>
      </c>
      <c r="F21" s="7" t="s">
        <v>216</v>
      </c>
      <c r="G21" s="7" t="s">
        <v>223</v>
      </c>
      <c r="H21" s="4">
        <v>32.880000000000003</v>
      </c>
      <c r="I21" s="4">
        <v>603</v>
      </c>
      <c r="J21" s="16">
        <f t="shared" si="0"/>
        <v>82.617216945575166</v>
      </c>
      <c r="K21" s="17">
        <v>20</v>
      </c>
      <c r="L21" s="17">
        <v>5</v>
      </c>
      <c r="M21" s="18">
        <f t="shared" si="1"/>
        <v>15.654304236393791</v>
      </c>
      <c r="N21" s="19">
        <f t="shared" si="2"/>
        <v>20.654304236393791</v>
      </c>
      <c r="S21" s="20"/>
      <c r="T21" s="20"/>
    </row>
    <row r="22" spans="1:20" ht="15.75" customHeight="1">
      <c r="A22" s="14">
        <v>20</v>
      </c>
      <c r="B22" s="14" t="s">
        <v>45</v>
      </c>
      <c r="C22" s="5" t="s">
        <v>44</v>
      </c>
      <c r="D22" s="15">
        <v>0.76</v>
      </c>
      <c r="E22" s="15">
        <v>10.82</v>
      </c>
      <c r="F22" s="7" t="s">
        <v>217</v>
      </c>
      <c r="G22" s="7" t="s">
        <v>223</v>
      </c>
      <c r="H22" s="4">
        <v>34.04</v>
      </c>
      <c r="I22" s="4">
        <v>604</v>
      </c>
      <c r="J22" s="16">
        <f t="shared" si="0"/>
        <v>85.39032711218141</v>
      </c>
      <c r="K22" s="17">
        <v>20</v>
      </c>
      <c r="L22" s="17">
        <v>5</v>
      </c>
      <c r="M22" s="18">
        <f t="shared" si="1"/>
        <v>16.347581778045353</v>
      </c>
      <c r="N22" s="19">
        <f t="shared" si="2"/>
        <v>21.347581778045353</v>
      </c>
      <c r="S22" s="20"/>
      <c r="T22" s="20"/>
    </row>
    <row r="23" spans="1:20" ht="15.75" customHeight="1">
      <c r="A23" s="14">
        <v>21</v>
      </c>
      <c r="B23" s="14" t="s">
        <v>47</v>
      </c>
      <c r="C23" s="5" t="s">
        <v>46</v>
      </c>
      <c r="D23" s="15">
        <v>53.2</v>
      </c>
      <c r="E23" s="15">
        <v>10.6</v>
      </c>
      <c r="F23" s="7" t="s">
        <v>218</v>
      </c>
      <c r="G23" s="7" t="s">
        <v>223</v>
      </c>
      <c r="H23" s="4">
        <v>27.07</v>
      </c>
      <c r="I23" s="4">
        <v>600</v>
      </c>
      <c r="J23" s="16">
        <f t="shared" si="0"/>
        <v>68.358585858585855</v>
      </c>
      <c r="K23" s="17">
        <v>20</v>
      </c>
      <c r="L23" s="17">
        <v>5</v>
      </c>
      <c r="M23" s="18">
        <f t="shared" si="1"/>
        <v>12.089646464646464</v>
      </c>
      <c r="N23" s="19">
        <f t="shared" si="2"/>
        <v>17.089646464646464</v>
      </c>
      <c r="S23" s="20"/>
      <c r="T23" s="20"/>
    </row>
    <row r="24" spans="1:20" ht="15.75" customHeight="1">
      <c r="A24" s="14">
        <v>22</v>
      </c>
      <c r="B24" s="14" t="s">
        <v>49</v>
      </c>
      <c r="C24" s="5" t="s">
        <v>48</v>
      </c>
      <c r="D24" s="15">
        <v>8.0299999999999994</v>
      </c>
      <c r="E24" s="15">
        <v>10.67</v>
      </c>
      <c r="F24" s="7" t="s">
        <v>219</v>
      </c>
      <c r="G24" s="7" t="s">
        <v>223</v>
      </c>
      <c r="H24" s="4">
        <v>36.200000000000003</v>
      </c>
      <c r="I24" s="4">
        <v>602</v>
      </c>
      <c r="J24" s="16">
        <f t="shared" si="0"/>
        <v>91.110439947649255</v>
      </c>
      <c r="K24" s="17">
        <v>20</v>
      </c>
      <c r="L24" s="17">
        <v>5</v>
      </c>
      <c r="M24" s="18">
        <f t="shared" si="1"/>
        <v>17.777609986912314</v>
      </c>
      <c r="N24" s="19">
        <f t="shared" si="2"/>
        <v>22.777609986912314</v>
      </c>
      <c r="S24" s="20"/>
      <c r="T24" s="20"/>
    </row>
    <row r="25" spans="1:20" ht="15.75" customHeight="1">
      <c r="A25" s="14">
        <v>23</v>
      </c>
      <c r="B25" s="14" t="s">
        <v>51</v>
      </c>
      <c r="C25" s="5" t="s">
        <v>50</v>
      </c>
      <c r="D25" s="15">
        <v>4.41</v>
      </c>
      <c r="E25" s="15">
        <v>11.66</v>
      </c>
      <c r="F25" s="7" t="s">
        <v>220</v>
      </c>
      <c r="G25" s="7" t="s">
        <v>223</v>
      </c>
      <c r="H25" s="4">
        <v>35</v>
      </c>
      <c r="I25" s="4">
        <v>599</v>
      </c>
      <c r="J25" s="16">
        <f t="shared" si="0"/>
        <v>88.531390701674511</v>
      </c>
      <c r="K25" s="17">
        <v>20</v>
      </c>
      <c r="L25" s="17">
        <v>5</v>
      </c>
      <c r="M25" s="18">
        <f t="shared" si="1"/>
        <v>17.132847675418628</v>
      </c>
      <c r="N25" s="19">
        <f t="shared" si="2"/>
        <v>22.132847675418628</v>
      </c>
      <c r="S25" s="20"/>
      <c r="T25" s="20"/>
    </row>
    <row r="26" spans="1:20" ht="15.75" customHeight="1">
      <c r="A26" s="14">
        <v>24</v>
      </c>
      <c r="B26" s="14" t="s">
        <v>53</v>
      </c>
      <c r="C26" s="5" t="s">
        <v>52</v>
      </c>
      <c r="D26" s="15">
        <v>5.44</v>
      </c>
      <c r="E26" s="15">
        <v>12.82</v>
      </c>
      <c r="F26" s="7" t="s">
        <v>221</v>
      </c>
      <c r="G26" s="7" t="s">
        <v>223</v>
      </c>
      <c r="H26" s="4">
        <v>35.5</v>
      </c>
      <c r="I26" s="4">
        <v>599</v>
      </c>
      <c r="J26" s="16">
        <f t="shared" si="0"/>
        <v>89.796124854555572</v>
      </c>
      <c r="K26" s="17">
        <v>20</v>
      </c>
      <c r="L26" s="17">
        <v>5</v>
      </c>
      <c r="M26" s="18">
        <f t="shared" si="1"/>
        <v>17.449031213638893</v>
      </c>
      <c r="N26" s="19">
        <f t="shared" si="2"/>
        <v>22.449031213638893</v>
      </c>
      <c r="S26" s="20"/>
      <c r="T26" s="20"/>
    </row>
    <row r="27" spans="1:20" ht="15.75" customHeight="1">
      <c r="A27" s="14">
        <v>25</v>
      </c>
      <c r="B27" s="14" t="s">
        <v>55</v>
      </c>
      <c r="C27" s="5" t="s">
        <v>54</v>
      </c>
      <c r="D27" s="5">
        <v>9.86</v>
      </c>
      <c r="E27" s="4">
        <v>12.09</v>
      </c>
      <c r="F27" s="7" t="s">
        <v>213</v>
      </c>
      <c r="G27" s="7" t="s">
        <v>224</v>
      </c>
      <c r="H27" s="4">
        <v>31.43</v>
      </c>
      <c r="I27" s="4">
        <v>604</v>
      </c>
      <c r="J27" s="16">
        <f t="shared" si="0"/>
        <v>78.84306642584788</v>
      </c>
      <c r="K27" s="17">
        <v>20</v>
      </c>
      <c r="L27" s="17">
        <v>5</v>
      </c>
      <c r="M27" s="18">
        <f t="shared" si="1"/>
        <v>14.71076660646197</v>
      </c>
      <c r="N27" s="19">
        <f t="shared" si="2"/>
        <v>19.71076660646197</v>
      </c>
    </row>
    <row r="28" spans="1:20" ht="15.75" customHeight="1">
      <c r="A28" s="14">
        <v>26</v>
      </c>
      <c r="B28" s="14" t="s">
        <v>57</v>
      </c>
      <c r="C28" s="5" t="s">
        <v>56</v>
      </c>
      <c r="D28" s="5">
        <v>0.13</v>
      </c>
      <c r="E28" s="4">
        <v>11.18</v>
      </c>
      <c r="F28" s="7" t="s">
        <v>215</v>
      </c>
      <c r="G28" s="7" t="s">
        <v>224</v>
      </c>
      <c r="H28" s="4">
        <v>27.42</v>
      </c>
      <c r="I28" s="4">
        <v>600</v>
      </c>
      <c r="J28" s="16">
        <f t="shared" si="0"/>
        <v>69.242424242424249</v>
      </c>
      <c r="K28" s="17">
        <v>20</v>
      </c>
      <c r="L28" s="17">
        <v>5</v>
      </c>
      <c r="M28" s="18">
        <f t="shared" si="1"/>
        <v>12.310606060606062</v>
      </c>
      <c r="N28" s="19">
        <f t="shared" si="2"/>
        <v>17.310606060606062</v>
      </c>
    </row>
    <row r="29" spans="1:20" ht="15.75" customHeight="1">
      <c r="A29" s="14">
        <v>27</v>
      </c>
      <c r="B29" s="14" t="s">
        <v>59</v>
      </c>
      <c r="C29" s="5" t="s">
        <v>58</v>
      </c>
      <c r="D29" s="5">
        <v>0.8</v>
      </c>
      <c r="E29" s="4">
        <v>10.84</v>
      </c>
      <c r="F29" s="7" t="s">
        <v>216</v>
      </c>
      <c r="G29" s="7" t="s">
        <v>224</v>
      </c>
      <c r="H29" s="4">
        <v>28.42</v>
      </c>
      <c r="I29" s="4">
        <v>603</v>
      </c>
      <c r="J29" s="16">
        <f t="shared" si="0"/>
        <v>71.410623649429624</v>
      </c>
      <c r="K29" s="17">
        <v>20</v>
      </c>
      <c r="L29" s="17">
        <v>5</v>
      </c>
      <c r="M29" s="18">
        <f t="shared" si="1"/>
        <v>12.852655912357406</v>
      </c>
      <c r="N29" s="19">
        <f t="shared" si="2"/>
        <v>17.852655912357406</v>
      </c>
    </row>
    <row r="30" spans="1:20" ht="15.75" customHeight="1">
      <c r="A30" s="14">
        <v>28</v>
      </c>
      <c r="B30" s="14" t="s">
        <v>61</v>
      </c>
      <c r="C30" s="5" t="s">
        <v>60</v>
      </c>
      <c r="D30" s="5">
        <v>7.32</v>
      </c>
      <c r="E30" s="4">
        <v>11.52</v>
      </c>
      <c r="F30" s="7" t="s">
        <v>217</v>
      </c>
      <c r="G30" s="7" t="s">
        <v>224</v>
      </c>
      <c r="H30" s="4">
        <v>36.39</v>
      </c>
      <c r="I30" s="4">
        <v>604</v>
      </c>
      <c r="J30" s="16">
        <f t="shared" si="0"/>
        <v>91.285370258880207</v>
      </c>
      <c r="K30" s="17">
        <v>20</v>
      </c>
      <c r="L30" s="17">
        <v>5</v>
      </c>
      <c r="M30" s="18">
        <f t="shared" si="1"/>
        <v>17.821342564720052</v>
      </c>
      <c r="N30" s="19">
        <f t="shared" si="2"/>
        <v>22.821342564720052</v>
      </c>
    </row>
    <row r="31" spans="1:20" ht="15.75" customHeight="1">
      <c r="A31" s="14">
        <v>29</v>
      </c>
      <c r="B31" s="14" t="s">
        <v>63</v>
      </c>
      <c r="C31" s="5" t="s">
        <v>62</v>
      </c>
      <c r="D31" s="5">
        <v>7.94</v>
      </c>
      <c r="E31" s="4">
        <v>9.85</v>
      </c>
      <c r="F31" s="7" t="s">
        <v>218</v>
      </c>
      <c r="G31" s="7" t="s">
        <v>224</v>
      </c>
      <c r="H31" s="4">
        <v>26.94</v>
      </c>
      <c r="I31" s="4">
        <v>600</v>
      </c>
      <c r="J31" s="16">
        <f t="shared" si="0"/>
        <v>68.030303030303031</v>
      </c>
      <c r="K31" s="17">
        <v>20</v>
      </c>
      <c r="L31" s="17">
        <v>5</v>
      </c>
      <c r="M31" s="18">
        <f t="shared" si="1"/>
        <v>12.007575757575758</v>
      </c>
      <c r="N31" s="19">
        <f t="shared" si="2"/>
        <v>17.007575757575758</v>
      </c>
    </row>
    <row r="32" spans="1:20" ht="15.75" customHeight="1">
      <c r="A32" s="14">
        <v>30</v>
      </c>
      <c r="B32" s="14" t="s">
        <v>65</v>
      </c>
      <c r="C32" s="5" t="s">
        <v>64</v>
      </c>
      <c r="D32" s="5">
        <v>13.93</v>
      </c>
      <c r="E32" s="4">
        <v>11.06</v>
      </c>
      <c r="F32" s="7" t="s">
        <v>219</v>
      </c>
      <c r="G32" s="7" t="s">
        <v>224</v>
      </c>
      <c r="H32" s="4">
        <v>31.17</v>
      </c>
      <c r="I32" s="4">
        <v>602</v>
      </c>
      <c r="J32" s="16">
        <f t="shared" si="0"/>
        <v>78.450619148293569</v>
      </c>
      <c r="K32" s="17">
        <v>20</v>
      </c>
      <c r="L32" s="17">
        <v>5</v>
      </c>
      <c r="M32" s="18">
        <f t="shared" si="1"/>
        <v>14.612654787073392</v>
      </c>
      <c r="N32" s="19">
        <f t="shared" si="2"/>
        <v>19.612654787073392</v>
      </c>
    </row>
    <row r="33" spans="1:14" ht="15.75" customHeight="1">
      <c r="A33" s="14">
        <v>31</v>
      </c>
      <c r="B33" s="14" t="s">
        <v>67</v>
      </c>
      <c r="C33" s="5" t="s">
        <v>66</v>
      </c>
      <c r="D33" s="5">
        <v>104</v>
      </c>
      <c r="E33" s="4">
        <v>11.71</v>
      </c>
      <c r="F33" s="7" t="s">
        <v>220</v>
      </c>
      <c r="G33" s="7" t="s">
        <v>224</v>
      </c>
      <c r="H33" s="4">
        <v>36.28</v>
      </c>
      <c r="I33" s="4">
        <v>599</v>
      </c>
      <c r="J33" s="16">
        <f t="shared" si="0"/>
        <v>91.769110133050035</v>
      </c>
      <c r="K33" s="17">
        <v>20</v>
      </c>
      <c r="L33" s="17">
        <v>5</v>
      </c>
      <c r="M33" s="18">
        <f t="shared" si="1"/>
        <v>17.942277533262509</v>
      </c>
      <c r="N33" s="19">
        <f t="shared" si="2"/>
        <v>22.942277533262509</v>
      </c>
    </row>
    <row r="34" spans="1:14" ht="15.75" customHeight="1">
      <c r="A34" s="14">
        <v>32</v>
      </c>
      <c r="B34" s="14" t="s">
        <v>69</v>
      </c>
      <c r="C34" s="5" t="s">
        <v>68</v>
      </c>
      <c r="D34" s="5">
        <v>0.2</v>
      </c>
      <c r="E34" s="4">
        <v>10.92</v>
      </c>
      <c r="F34" s="7" t="s">
        <v>221</v>
      </c>
      <c r="G34" s="7" t="s">
        <v>224</v>
      </c>
      <c r="H34" s="4">
        <v>31.27</v>
      </c>
      <c r="I34" s="4">
        <v>599</v>
      </c>
      <c r="J34" s="16">
        <f t="shared" si="0"/>
        <v>79.096473921181754</v>
      </c>
      <c r="K34" s="17">
        <v>20</v>
      </c>
      <c r="L34" s="17">
        <v>5</v>
      </c>
      <c r="M34" s="18">
        <f t="shared" si="1"/>
        <v>14.774118480295439</v>
      </c>
      <c r="N34" s="19">
        <f t="shared" si="2"/>
        <v>19.774118480295439</v>
      </c>
    </row>
    <row r="35" spans="1:14" ht="15.75" customHeight="1">
      <c r="A35" s="14">
        <v>33</v>
      </c>
      <c r="B35" s="14" t="s">
        <v>71</v>
      </c>
      <c r="C35" s="5" t="s">
        <v>70</v>
      </c>
      <c r="D35" s="5">
        <v>28.85</v>
      </c>
      <c r="E35" s="4">
        <v>11.81</v>
      </c>
      <c r="F35" s="7" t="s">
        <v>213</v>
      </c>
      <c r="G35" s="7" t="s">
        <v>225</v>
      </c>
      <c r="H35" s="4">
        <v>33.130000000000003</v>
      </c>
      <c r="I35" s="4">
        <v>604</v>
      </c>
      <c r="J35" s="16">
        <f t="shared" si="0"/>
        <v>83.107565723459771</v>
      </c>
      <c r="K35" s="17">
        <v>20</v>
      </c>
      <c r="L35" s="17">
        <v>5</v>
      </c>
      <c r="M35" s="18">
        <f t="shared" si="1"/>
        <v>15.776891430864943</v>
      </c>
      <c r="N35" s="19">
        <f t="shared" si="2"/>
        <v>20.776891430864943</v>
      </c>
    </row>
    <row r="36" spans="1:14" ht="15.75" customHeight="1">
      <c r="A36" s="14">
        <v>34</v>
      </c>
      <c r="B36" s="14" t="s">
        <v>73</v>
      </c>
      <c r="C36" s="5" t="s">
        <v>72</v>
      </c>
      <c r="D36" s="5">
        <v>6.32</v>
      </c>
      <c r="E36" s="4">
        <v>11.07</v>
      </c>
      <c r="F36" s="7" t="s">
        <v>215</v>
      </c>
      <c r="G36" s="7" t="s">
        <v>225</v>
      </c>
      <c r="H36" s="4">
        <v>38.89</v>
      </c>
      <c r="I36" s="4">
        <v>600</v>
      </c>
      <c r="J36" s="16">
        <f t="shared" si="0"/>
        <v>98.207070707070713</v>
      </c>
      <c r="K36" s="17">
        <v>20</v>
      </c>
      <c r="L36" s="17">
        <v>5</v>
      </c>
      <c r="M36" s="18">
        <f t="shared" si="1"/>
        <v>19.551767676767678</v>
      </c>
      <c r="N36" s="19">
        <f t="shared" si="2"/>
        <v>24.551767676767678</v>
      </c>
    </row>
    <row r="37" spans="1:14" ht="15.75" customHeight="1">
      <c r="A37" s="14">
        <v>35</v>
      </c>
      <c r="B37" s="14" t="s">
        <v>75</v>
      </c>
      <c r="C37" s="5" t="s">
        <v>74</v>
      </c>
      <c r="D37" s="5">
        <v>0.63</v>
      </c>
      <c r="E37" s="4">
        <v>11.05</v>
      </c>
      <c r="F37" s="7" t="s">
        <v>216</v>
      </c>
      <c r="G37" s="7" t="s">
        <v>225</v>
      </c>
      <c r="H37" s="4">
        <v>30.79</v>
      </c>
      <c r="I37" s="4">
        <v>603</v>
      </c>
      <c r="J37" s="16">
        <f t="shared" si="0"/>
        <v>77.365696768681843</v>
      </c>
      <c r="K37" s="17">
        <v>20</v>
      </c>
      <c r="L37" s="17">
        <v>5</v>
      </c>
      <c r="M37" s="18">
        <f t="shared" si="1"/>
        <v>14.341424192170461</v>
      </c>
      <c r="N37" s="19">
        <f t="shared" si="2"/>
        <v>19.341424192170461</v>
      </c>
    </row>
    <row r="38" spans="1:14" ht="15.75" customHeight="1">
      <c r="A38" s="14">
        <v>36</v>
      </c>
      <c r="B38" s="14" t="s">
        <v>77</v>
      </c>
      <c r="C38" s="5" t="s">
        <v>76</v>
      </c>
      <c r="D38" s="5">
        <v>18.59</v>
      </c>
      <c r="E38" s="4">
        <v>10.15</v>
      </c>
      <c r="F38" s="7" t="s">
        <v>217</v>
      </c>
      <c r="G38" s="7" t="s">
        <v>225</v>
      </c>
      <c r="H38" s="4">
        <v>35.22</v>
      </c>
      <c r="I38" s="4">
        <v>604</v>
      </c>
      <c r="J38" s="16">
        <f t="shared" si="0"/>
        <v>88.350391330523777</v>
      </c>
      <c r="K38" s="17">
        <v>20</v>
      </c>
      <c r="L38" s="17">
        <v>5</v>
      </c>
      <c r="M38" s="18">
        <f t="shared" si="1"/>
        <v>17.087597832630944</v>
      </c>
      <c r="N38" s="19">
        <f t="shared" si="2"/>
        <v>22.087597832630944</v>
      </c>
    </row>
    <row r="39" spans="1:14" ht="15.75" customHeight="1">
      <c r="A39" s="14">
        <v>37</v>
      </c>
      <c r="B39" s="14" t="s">
        <v>79</v>
      </c>
      <c r="C39" s="5" t="s">
        <v>78</v>
      </c>
      <c r="D39" s="5">
        <v>9.51</v>
      </c>
      <c r="E39" s="4">
        <v>10.84</v>
      </c>
      <c r="F39" s="7" t="s">
        <v>218</v>
      </c>
      <c r="G39" s="7" t="s">
        <v>225</v>
      </c>
      <c r="H39" s="4">
        <v>33.53</v>
      </c>
      <c r="I39" s="4">
        <v>600</v>
      </c>
      <c r="J39" s="16">
        <f t="shared" si="0"/>
        <v>84.671717171717177</v>
      </c>
      <c r="K39" s="17">
        <v>20</v>
      </c>
      <c r="L39" s="17">
        <v>5</v>
      </c>
      <c r="M39" s="18">
        <f t="shared" si="1"/>
        <v>16.167929292929294</v>
      </c>
      <c r="N39" s="19">
        <f t="shared" si="2"/>
        <v>21.167929292929294</v>
      </c>
    </row>
    <row r="40" spans="1:14" ht="15.75" customHeight="1">
      <c r="A40" s="14">
        <v>38</v>
      </c>
      <c r="B40" s="14" t="s">
        <v>81</v>
      </c>
      <c r="C40" s="5" t="s">
        <v>80</v>
      </c>
      <c r="D40" s="5">
        <v>1.25</v>
      </c>
      <c r="E40" s="4">
        <v>10.61</v>
      </c>
      <c r="F40" s="7" t="s">
        <v>219</v>
      </c>
      <c r="G40" s="7" t="s">
        <v>225</v>
      </c>
      <c r="H40" s="4">
        <v>44.01</v>
      </c>
      <c r="I40" s="4">
        <v>602</v>
      </c>
      <c r="J40" s="16">
        <f t="shared" si="0"/>
        <v>110.76713983690728</v>
      </c>
      <c r="K40" s="17">
        <v>20</v>
      </c>
      <c r="L40" s="17">
        <v>5</v>
      </c>
      <c r="M40" s="18">
        <f t="shared" si="1"/>
        <v>22.691784959226815</v>
      </c>
      <c r="N40" s="19">
        <f t="shared" si="2"/>
        <v>27.691784959226815</v>
      </c>
    </row>
    <row r="41" spans="1:14" ht="15.75" customHeight="1">
      <c r="A41" s="14">
        <v>39</v>
      </c>
      <c r="B41" s="14" t="s">
        <v>83</v>
      </c>
      <c r="C41" s="5" t="s">
        <v>82</v>
      </c>
      <c r="D41" s="5">
        <v>0.51</v>
      </c>
      <c r="E41" s="4">
        <v>11.63</v>
      </c>
      <c r="F41" s="7" t="s">
        <v>220</v>
      </c>
      <c r="G41" s="7" t="s">
        <v>225</v>
      </c>
      <c r="H41" s="4">
        <v>43.69</v>
      </c>
      <c r="I41" s="4">
        <v>599</v>
      </c>
      <c r="J41" s="16">
        <f t="shared" si="0"/>
        <v>110.5124702787474</v>
      </c>
      <c r="K41" s="17">
        <v>20</v>
      </c>
      <c r="L41" s="17">
        <v>5</v>
      </c>
      <c r="M41" s="18">
        <f t="shared" si="1"/>
        <v>22.62811756968685</v>
      </c>
      <c r="N41" s="19">
        <f t="shared" si="2"/>
        <v>27.62811756968685</v>
      </c>
    </row>
    <row r="42" spans="1:14" ht="15.75" customHeight="1">
      <c r="A42" s="14">
        <v>40</v>
      </c>
      <c r="B42" s="14" t="s">
        <v>85</v>
      </c>
      <c r="C42" s="5" t="s">
        <v>84</v>
      </c>
      <c r="D42" s="5">
        <v>5.16</v>
      </c>
      <c r="E42" s="4">
        <v>12.09</v>
      </c>
      <c r="F42" s="7" t="s">
        <v>221</v>
      </c>
      <c r="G42" s="7" t="s">
        <v>225</v>
      </c>
      <c r="H42" s="4">
        <v>47.04</v>
      </c>
      <c r="I42" s="4">
        <v>599</v>
      </c>
      <c r="J42" s="16">
        <f t="shared" si="0"/>
        <v>118.98618910305053</v>
      </c>
      <c r="K42" s="17">
        <v>20</v>
      </c>
      <c r="L42" s="17">
        <v>5</v>
      </c>
      <c r="M42" s="18">
        <f t="shared" si="1"/>
        <v>24.746547275762634</v>
      </c>
      <c r="N42" s="19">
        <f t="shared" si="2"/>
        <v>29.746547275762634</v>
      </c>
    </row>
    <row r="43" spans="1:14" ht="15.75" customHeight="1">
      <c r="A43" s="14">
        <v>41</v>
      </c>
      <c r="B43" s="14" t="s">
        <v>87</v>
      </c>
      <c r="C43" s="5" t="s">
        <v>86</v>
      </c>
      <c r="D43" s="5">
        <v>21.53</v>
      </c>
      <c r="E43" s="4">
        <v>11.65</v>
      </c>
      <c r="F43" s="7" t="s">
        <v>213</v>
      </c>
      <c r="G43" s="7" t="s">
        <v>226</v>
      </c>
      <c r="H43" s="4">
        <v>39.35</v>
      </c>
      <c r="I43" s="4">
        <v>604</v>
      </c>
      <c r="J43" s="16">
        <f t="shared" si="0"/>
        <v>98.710616094722056</v>
      </c>
      <c r="K43" s="17">
        <v>20</v>
      </c>
      <c r="L43" s="17">
        <v>5</v>
      </c>
      <c r="M43" s="18">
        <f t="shared" si="1"/>
        <v>19.677654023680514</v>
      </c>
      <c r="N43" s="19">
        <f t="shared" si="2"/>
        <v>24.677654023680514</v>
      </c>
    </row>
    <row r="44" spans="1:14" ht="15.75" customHeight="1">
      <c r="A44" s="14">
        <v>42</v>
      </c>
      <c r="B44" s="14" t="s">
        <v>89</v>
      </c>
      <c r="C44" s="5" t="s">
        <v>88</v>
      </c>
      <c r="D44" s="5">
        <v>0.27</v>
      </c>
      <c r="E44" s="4">
        <v>10.57</v>
      </c>
      <c r="F44" s="7" t="s">
        <v>215</v>
      </c>
      <c r="G44" s="7" t="s">
        <v>226</v>
      </c>
      <c r="H44" s="4">
        <v>38.4</v>
      </c>
      <c r="I44" s="4">
        <v>600</v>
      </c>
      <c r="J44" s="16">
        <f t="shared" si="0"/>
        <v>96.969696969696969</v>
      </c>
      <c r="K44" s="17">
        <v>20</v>
      </c>
      <c r="L44" s="17">
        <v>5</v>
      </c>
      <c r="M44" s="18">
        <f t="shared" si="1"/>
        <v>19.242424242424242</v>
      </c>
      <c r="N44" s="19">
        <f t="shared" si="2"/>
        <v>24.242424242424242</v>
      </c>
    </row>
    <row r="45" spans="1:14" ht="15.75" customHeight="1">
      <c r="A45" s="14">
        <v>43</v>
      </c>
      <c r="B45" s="14" t="s">
        <v>91</v>
      </c>
      <c r="C45" s="5" t="s">
        <v>90</v>
      </c>
      <c r="D45" s="5">
        <v>-0.23</v>
      </c>
      <c r="E45" s="4">
        <v>10.34</v>
      </c>
      <c r="F45" s="7" t="s">
        <v>216</v>
      </c>
      <c r="G45" s="7" t="s">
        <v>226</v>
      </c>
      <c r="H45" s="4">
        <v>30.06</v>
      </c>
      <c r="I45" s="4">
        <v>603</v>
      </c>
      <c r="J45" s="16">
        <f t="shared" si="0"/>
        <v>75.531433740388962</v>
      </c>
      <c r="K45" s="17">
        <v>20</v>
      </c>
      <c r="L45" s="17">
        <v>5</v>
      </c>
      <c r="M45" s="18">
        <f t="shared" si="1"/>
        <v>13.882858435097241</v>
      </c>
      <c r="N45" s="19">
        <f t="shared" si="2"/>
        <v>18.882858435097241</v>
      </c>
    </row>
    <row r="46" spans="1:14" ht="15.75" customHeight="1">
      <c r="A46" s="14">
        <v>44</v>
      </c>
      <c r="B46" s="14" t="s">
        <v>93</v>
      </c>
      <c r="C46" s="5" t="s">
        <v>92</v>
      </c>
      <c r="D46" s="5">
        <v>14.74</v>
      </c>
      <c r="E46" s="4">
        <v>11.23</v>
      </c>
      <c r="F46" s="7" t="s">
        <v>217</v>
      </c>
      <c r="G46" s="7" t="s">
        <v>226</v>
      </c>
      <c r="H46" s="4">
        <v>39.57</v>
      </c>
      <c r="I46" s="4">
        <v>604</v>
      </c>
      <c r="J46" s="16">
        <f t="shared" si="0"/>
        <v>99.262492474413008</v>
      </c>
      <c r="K46" s="17">
        <v>20</v>
      </c>
      <c r="L46" s="17">
        <v>5</v>
      </c>
      <c r="M46" s="18">
        <f t="shared" si="1"/>
        <v>19.815623118603252</v>
      </c>
      <c r="N46" s="19">
        <f t="shared" si="2"/>
        <v>24.815623118603252</v>
      </c>
    </row>
    <row r="47" spans="1:14" ht="15.75" customHeight="1">
      <c r="A47" s="14">
        <v>45</v>
      </c>
      <c r="B47" s="14" t="s">
        <v>95</v>
      </c>
      <c r="C47" s="5" t="s">
        <v>94</v>
      </c>
      <c r="D47" s="5">
        <v>79</v>
      </c>
      <c r="E47" s="4">
        <v>8.7799999999999994</v>
      </c>
      <c r="F47" s="7" t="s">
        <v>218</v>
      </c>
      <c r="G47" s="7" t="s">
        <v>226</v>
      </c>
      <c r="H47" s="4">
        <v>35.130000000000003</v>
      </c>
      <c r="I47" s="4">
        <v>600</v>
      </c>
      <c r="J47" s="16">
        <f t="shared" si="0"/>
        <v>88.712121212121218</v>
      </c>
      <c r="K47" s="17">
        <v>20</v>
      </c>
      <c r="L47" s="17">
        <v>5</v>
      </c>
      <c r="M47" s="18">
        <f t="shared" si="1"/>
        <v>17.178030303030305</v>
      </c>
      <c r="N47" s="19">
        <f t="shared" si="2"/>
        <v>22.178030303030305</v>
      </c>
    </row>
    <row r="48" spans="1:14" ht="15.75" customHeight="1">
      <c r="A48" s="14">
        <v>46</v>
      </c>
      <c r="B48" s="14" t="s">
        <v>97</v>
      </c>
      <c r="C48" s="5" t="s">
        <v>96</v>
      </c>
      <c r="D48" s="5">
        <v>114</v>
      </c>
      <c r="E48" s="4">
        <v>10.54</v>
      </c>
      <c r="F48" s="7" t="s">
        <v>219</v>
      </c>
      <c r="G48" s="7" t="s">
        <v>226</v>
      </c>
      <c r="H48" s="4">
        <v>40.520000000000003</v>
      </c>
      <c r="I48" s="4">
        <v>602</v>
      </c>
      <c r="J48" s="16">
        <f t="shared" si="0"/>
        <v>101.98328802979967</v>
      </c>
      <c r="K48" s="17">
        <v>20</v>
      </c>
      <c r="L48" s="17">
        <v>5</v>
      </c>
      <c r="M48" s="18">
        <f t="shared" si="1"/>
        <v>20.495822007449917</v>
      </c>
      <c r="N48" s="19">
        <f t="shared" si="2"/>
        <v>25.495822007449917</v>
      </c>
    </row>
    <row r="49" spans="1:14" ht="15.75" customHeight="1">
      <c r="A49" s="14">
        <v>47</v>
      </c>
      <c r="B49" s="14" t="s">
        <v>99</v>
      </c>
      <c r="C49" s="5" t="s">
        <v>98</v>
      </c>
      <c r="D49" s="5">
        <v>4.6500000000000004</v>
      </c>
      <c r="E49" s="4">
        <v>11.69</v>
      </c>
      <c r="F49" s="7" t="s">
        <v>220</v>
      </c>
      <c r="G49" s="7" t="s">
        <v>226</v>
      </c>
      <c r="H49" s="4">
        <v>36.83</v>
      </c>
      <c r="I49" s="4">
        <v>599</v>
      </c>
      <c r="J49" s="16">
        <f t="shared" si="0"/>
        <v>93.160317701219199</v>
      </c>
      <c r="K49" s="17">
        <v>20</v>
      </c>
      <c r="L49" s="17">
        <v>5</v>
      </c>
      <c r="M49" s="18">
        <f t="shared" si="1"/>
        <v>18.2900794253048</v>
      </c>
      <c r="N49" s="19">
        <f t="shared" si="2"/>
        <v>23.2900794253048</v>
      </c>
    </row>
    <row r="50" spans="1:14" ht="15.75" customHeight="1">
      <c r="A50" s="14">
        <v>48</v>
      </c>
      <c r="B50" s="14" t="s">
        <v>101</v>
      </c>
      <c r="C50" s="5" t="s">
        <v>100</v>
      </c>
      <c r="D50" s="5">
        <v>0.08</v>
      </c>
      <c r="E50" s="4">
        <v>11.49</v>
      </c>
      <c r="F50" s="7" t="s">
        <v>221</v>
      </c>
      <c r="G50" s="7" t="s">
        <v>226</v>
      </c>
      <c r="H50" s="4">
        <v>36.659999999999997</v>
      </c>
      <c r="I50" s="4">
        <v>599</v>
      </c>
      <c r="J50" s="16">
        <f t="shared" si="0"/>
        <v>92.730308089239628</v>
      </c>
      <c r="K50" s="17">
        <v>20</v>
      </c>
      <c r="L50" s="17">
        <v>5</v>
      </c>
      <c r="M50" s="18">
        <f t="shared" si="1"/>
        <v>18.182577022309907</v>
      </c>
      <c r="N50" s="19">
        <f t="shared" si="2"/>
        <v>23.182577022309907</v>
      </c>
    </row>
    <row r="51" spans="1:14" ht="15.75" customHeight="1">
      <c r="A51" s="14">
        <v>49</v>
      </c>
      <c r="B51" s="14" t="s">
        <v>103</v>
      </c>
      <c r="C51" s="5" t="s">
        <v>102</v>
      </c>
      <c r="D51" s="5">
        <v>0.1</v>
      </c>
      <c r="E51" s="4">
        <v>10.89</v>
      </c>
      <c r="F51" s="7" t="s">
        <v>213</v>
      </c>
      <c r="G51" s="7" t="s">
        <v>227</v>
      </c>
      <c r="H51" s="4">
        <v>45.63</v>
      </c>
      <c r="I51" s="4">
        <v>604</v>
      </c>
      <c r="J51" s="16">
        <f t="shared" si="0"/>
        <v>114.46417820590007</v>
      </c>
      <c r="K51" s="17">
        <v>20</v>
      </c>
      <c r="L51" s="17">
        <v>5</v>
      </c>
      <c r="M51" s="18">
        <f t="shared" si="1"/>
        <v>23.616044551475017</v>
      </c>
      <c r="N51" s="19">
        <f t="shared" si="2"/>
        <v>28.616044551475017</v>
      </c>
    </row>
    <row r="52" spans="1:14" ht="15.75" customHeight="1">
      <c r="A52" s="14">
        <v>50</v>
      </c>
      <c r="B52" s="14" t="s">
        <v>105</v>
      </c>
      <c r="C52" s="5" t="s">
        <v>104</v>
      </c>
      <c r="D52" s="5">
        <v>10.28</v>
      </c>
      <c r="E52" s="4">
        <v>10.95</v>
      </c>
      <c r="F52" s="7" t="s">
        <v>215</v>
      </c>
      <c r="G52" s="7" t="s">
        <v>227</v>
      </c>
      <c r="H52" s="4">
        <v>30.55</v>
      </c>
      <c r="I52" s="4">
        <v>600</v>
      </c>
      <c r="J52" s="16">
        <f t="shared" si="0"/>
        <v>77.146464646464651</v>
      </c>
      <c r="K52" s="17">
        <v>20</v>
      </c>
      <c r="L52" s="17">
        <v>5</v>
      </c>
      <c r="M52" s="18">
        <f t="shared" si="1"/>
        <v>14.286616161616163</v>
      </c>
      <c r="N52" s="19">
        <f t="shared" si="2"/>
        <v>19.286616161616163</v>
      </c>
    </row>
    <row r="53" spans="1:14" ht="15.75" customHeight="1">
      <c r="A53" s="14">
        <v>51</v>
      </c>
      <c r="B53" s="14" t="s">
        <v>107</v>
      </c>
      <c r="C53" s="5" t="s">
        <v>106</v>
      </c>
      <c r="D53" s="5">
        <v>1.57</v>
      </c>
      <c r="E53" s="4">
        <v>11.92</v>
      </c>
      <c r="F53" s="7" t="s">
        <v>216</v>
      </c>
      <c r="G53" s="7" t="s">
        <v>227</v>
      </c>
      <c r="H53" s="4">
        <v>31.78</v>
      </c>
      <c r="I53" s="4">
        <v>603</v>
      </c>
      <c r="J53" s="16">
        <f t="shared" si="0"/>
        <v>79.853258957736571</v>
      </c>
      <c r="K53" s="17">
        <v>20</v>
      </c>
      <c r="L53" s="17">
        <v>5</v>
      </c>
      <c r="M53" s="18">
        <f t="shared" si="1"/>
        <v>14.963314739434143</v>
      </c>
      <c r="N53" s="19">
        <f t="shared" si="2"/>
        <v>19.963314739434143</v>
      </c>
    </row>
    <row r="54" spans="1:14" ht="15.75" customHeight="1">
      <c r="A54" s="14">
        <v>52</v>
      </c>
      <c r="B54" s="14" t="s">
        <v>109</v>
      </c>
      <c r="C54" s="5" t="s">
        <v>108</v>
      </c>
      <c r="D54" s="5">
        <v>0.23</v>
      </c>
      <c r="E54" s="4">
        <v>10.94</v>
      </c>
      <c r="F54" s="7" t="s">
        <v>217</v>
      </c>
      <c r="G54" s="7" t="s">
        <v>227</v>
      </c>
      <c r="H54" s="4">
        <v>41.19</v>
      </c>
      <c r="I54" s="4">
        <v>604</v>
      </c>
      <c r="J54" s="16">
        <f t="shared" si="0"/>
        <v>103.32630945213727</v>
      </c>
      <c r="K54" s="17">
        <v>20</v>
      </c>
      <c r="L54" s="17">
        <v>5</v>
      </c>
      <c r="M54" s="18">
        <f t="shared" si="1"/>
        <v>20.83157736303432</v>
      </c>
      <c r="N54" s="19">
        <f t="shared" si="2"/>
        <v>25.83157736303432</v>
      </c>
    </row>
    <row r="55" spans="1:14" ht="15.75" customHeight="1">
      <c r="A55" s="14">
        <v>53</v>
      </c>
      <c r="B55" s="14" t="s">
        <v>111</v>
      </c>
      <c r="C55" s="5" t="s">
        <v>110</v>
      </c>
      <c r="D55" s="5">
        <v>13.08</v>
      </c>
      <c r="E55" s="4">
        <v>11.46</v>
      </c>
      <c r="F55" s="7" t="s">
        <v>218</v>
      </c>
      <c r="G55" s="7" t="s">
        <v>227</v>
      </c>
      <c r="H55" s="4">
        <v>36.590000000000003</v>
      </c>
      <c r="I55" s="4">
        <v>600</v>
      </c>
      <c r="J55" s="16">
        <f t="shared" si="0"/>
        <v>92.39898989898991</v>
      </c>
      <c r="K55" s="17">
        <v>20</v>
      </c>
      <c r="L55" s="17">
        <v>5</v>
      </c>
      <c r="M55" s="18">
        <f t="shared" si="1"/>
        <v>18.099747474747478</v>
      </c>
      <c r="N55" s="19">
        <f t="shared" si="2"/>
        <v>23.099747474747478</v>
      </c>
    </row>
    <row r="56" spans="1:14" ht="15.75" customHeight="1">
      <c r="A56" s="14">
        <v>54</v>
      </c>
      <c r="B56" s="14" t="s">
        <v>113</v>
      </c>
      <c r="C56" s="5" t="s">
        <v>112</v>
      </c>
      <c r="D56" s="5">
        <v>87.2</v>
      </c>
      <c r="E56" s="4">
        <v>11.23</v>
      </c>
      <c r="F56" s="7" t="s">
        <v>219</v>
      </c>
      <c r="G56" s="7" t="s">
        <v>227</v>
      </c>
      <c r="H56" s="4">
        <v>41.01</v>
      </c>
      <c r="I56" s="4">
        <v>602</v>
      </c>
      <c r="J56" s="16">
        <f t="shared" si="0"/>
        <v>103.21655089096949</v>
      </c>
      <c r="K56" s="17">
        <v>20</v>
      </c>
      <c r="L56" s="17">
        <v>5</v>
      </c>
      <c r="M56" s="18">
        <f t="shared" si="1"/>
        <v>20.804137722742372</v>
      </c>
      <c r="N56" s="19">
        <f t="shared" si="2"/>
        <v>25.804137722742372</v>
      </c>
    </row>
    <row r="57" spans="1:14" ht="15.75" customHeight="1">
      <c r="A57" s="14">
        <v>55</v>
      </c>
      <c r="B57" s="14" t="s">
        <v>115</v>
      </c>
      <c r="C57" s="5" t="s">
        <v>114</v>
      </c>
      <c r="D57" s="5">
        <v>0.28999999999999998</v>
      </c>
      <c r="E57" s="4">
        <v>10.97</v>
      </c>
      <c r="F57" s="7" t="s">
        <v>220</v>
      </c>
      <c r="G57" s="7" t="s">
        <v>227</v>
      </c>
      <c r="H57" s="4">
        <v>40.15</v>
      </c>
      <c r="I57" s="4">
        <v>599</v>
      </c>
      <c r="J57" s="16">
        <f t="shared" si="0"/>
        <v>101.55815247634946</v>
      </c>
      <c r="K57" s="17">
        <v>20</v>
      </c>
      <c r="L57" s="17">
        <v>5</v>
      </c>
      <c r="M57" s="18">
        <f t="shared" si="1"/>
        <v>20.389538119087366</v>
      </c>
      <c r="N57" s="19">
        <f t="shared" si="2"/>
        <v>25.389538119087366</v>
      </c>
    </row>
    <row r="58" spans="1:14" ht="15.75" customHeight="1">
      <c r="A58" s="14">
        <v>56</v>
      </c>
      <c r="B58" s="14" t="s">
        <v>117</v>
      </c>
      <c r="C58" s="5" t="s">
        <v>116</v>
      </c>
      <c r="D58" s="5">
        <v>-0.02</v>
      </c>
      <c r="E58" s="4">
        <v>10.59</v>
      </c>
      <c r="F58" s="7" t="s">
        <v>221</v>
      </c>
      <c r="G58" s="7" t="s">
        <v>227</v>
      </c>
      <c r="H58" s="4">
        <v>38.520000000000003</v>
      </c>
      <c r="I58" s="4">
        <v>599</v>
      </c>
      <c r="J58" s="16">
        <f t="shared" si="0"/>
        <v>97.435119137957201</v>
      </c>
      <c r="K58" s="17">
        <v>20</v>
      </c>
      <c r="L58" s="17">
        <v>5</v>
      </c>
      <c r="M58" s="18">
        <f t="shared" si="1"/>
        <v>19.3587797844893</v>
      </c>
      <c r="N58" s="19">
        <f t="shared" si="2"/>
        <v>24.3587797844893</v>
      </c>
    </row>
    <row r="59" spans="1:14" ht="15.75" customHeight="1">
      <c r="A59" s="14">
        <v>57</v>
      </c>
      <c r="B59" s="14" t="s">
        <v>119</v>
      </c>
      <c r="C59" s="5" t="s">
        <v>118</v>
      </c>
      <c r="D59" s="5">
        <v>35.43</v>
      </c>
      <c r="E59" s="4">
        <v>13.09</v>
      </c>
      <c r="F59" s="7" t="s">
        <v>213</v>
      </c>
      <c r="G59" s="7" t="s">
        <v>228</v>
      </c>
      <c r="H59" s="4">
        <v>38</v>
      </c>
      <c r="I59" s="4">
        <v>604</v>
      </c>
      <c r="J59" s="16">
        <f t="shared" si="0"/>
        <v>95.324101946618498</v>
      </c>
      <c r="K59" s="17">
        <v>20</v>
      </c>
      <c r="L59" s="17">
        <v>5</v>
      </c>
      <c r="M59" s="18">
        <f t="shared" si="1"/>
        <v>18.831025486654625</v>
      </c>
      <c r="N59" s="19">
        <f t="shared" si="2"/>
        <v>23.831025486654625</v>
      </c>
    </row>
    <row r="60" spans="1:14" ht="15.75" customHeight="1">
      <c r="A60" s="14">
        <v>58</v>
      </c>
      <c r="B60" s="14" t="s">
        <v>121</v>
      </c>
      <c r="C60" s="5" t="s">
        <v>120</v>
      </c>
      <c r="D60" s="5">
        <v>10.52</v>
      </c>
      <c r="E60" s="4">
        <v>11.37</v>
      </c>
      <c r="F60" s="7" t="s">
        <v>215</v>
      </c>
      <c r="G60" s="7" t="s">
        <v>228</v>
      </c>
      <c r="H60" s="4">
        <v>32.979999999999997</v>
      </c>
      <c r="I60" s="4">
        <v>600</v>
      </c>
      <c r="J60" s="16">
        <f t="shared" si="0"/>
        <v>83.282828282828277</v>
      </c>
      <c r="K60" s="17">
        <v>20</v>
      </c>
      <c r="L60" s="17">
        <v>5</v>
      </c>
      <c r="M60" s="18">
        <f t="shared" si="1"/>
        <v>15.820707070707069</v>
      </c>
      <c r="N60" s="19">
        <f t="shared" si="2"/>
        <v>20.820707070707069</v>
      </c>
    </row>
    <row r="61" spans="1:14" ht="15.75" customHeight="1">
      <c r="A61" s="14">
        <v>59</v>
      </c>
      <c r="B61" s="14" t="s">
        <v>123</v>
      </c>
      <c r="C61" s="5" t="s">
        <v>122</v>
      </c>
      <c r="D61" s="5">
        <v>3.84</v>
      </c>
      <c r="E61" s="4">
        <v>11.31</v>
      </c>
      <c r="F61" s="7" t="s">
        <v>216</v>
      </c>
      <c r="G61" s="7" t="s">
        <v>228</v>
      </c>
      <c r="H61" s="4">
        <v>30.72</v>
      </c>
      <c r="I61" s="4">
        <v>603</v>
      </c>
      <c r="J61" s="16">
        <f t="shared" si="0"/>
        <v>77.189808533092119</v>
      </c>
      <c r="K61" s="17">
        <v>20</v>
      </c>
      <c r="L61" s="17">
        <v>5</v>
      </c>
      <c r="M61" s="18">
        <f t="shared" si="1"/>
        <v>14.29745213327303</v>
      </c>
      <c r="N61" s="19">
        <f t="shared" si="2"/>
        <v>19.29745213327303</v>
      </c>
    </row>
    <row r="62" spans="1:14" ht="15.75" customHeight="1">
      <c r="A62" s="14">
        <v>60</v>
      </c>
      <c r="B62" s="14" t="s">
        <v>125</v>
      </c>
      <c r="C62" s="5" t="s">
        <v>124</v>
      </c>
      <c r="D62" s="5">
        <v>1.24</v>
      </c>
      <c r="E62" s="4">
        <v>10.74</v>
      </c>
      <c r="F62" s="7" t="s">
        <v>217</v>
      </c>
      <c r="G62" s="7" t="s">
        <v>228</v>
      </c>
      <c r="H62" s="4">
        <v>34.68</v>
      </c>
      <c r="I62" s="4">
        <v>604</v>
      </c>
      <c r="J62" s="16">
        <f t="shared" si="0"/>
        <v>86.995785671282363</v>
      </c>
      <c r="K62" s="17">
        <v>20</v>
      </c>
      <c r="L62" s="17">
        <v>5</v>
      </c>
      <c r="M62" s="18">
        <f t="shared" si="1"/>
        <v>16.748946417820591</v>
      </c>
      <c r="N62" s="19">
        <f t="shared" si="2"/>
        <v>21.748946417820591</v>
      </c>
    </row>
    <row r="63" spans="1:14" ht="15.75" customHeight="1">
      <c r="A63" s="14">
        <v>61</v>
      </c>
      <c r="B63" s="14" t="s">
        <v>127</v>
      </c>
      <c r="C63" s="5" t="s">
        <v>126</v>
      </c>
      <c r="D63" s="5">
        <v>16.63</v>
      </c>
      <c r="E63" s="4">
        <v>10.57</v>
      </c>
      <c r="F63" s="7" t="s">
        <v>218</v>
      </c>
      <c r="G63" s="7" t="s">
        <v>228</v>
      </c>
      <c r="H63" s="4">
        <v>33.549999999999997</v>
      </c>
      <c r="I63" s="4">
        <v>600</v>
      </c>
      <c r="J63" s="16">
        <f t="shared" si="0"/>
        <v>84.722222222222214</v>
      </c>
      <c r="K63" s="17">
        <v>20</v>
      </c>
      <c r="L63" s="17">
        <v>5</v>
      </c>
      <c r="M63" s="18">
        <f t="shared" si="1"/>
        <v>16.180555555555554</v>
      </c>
      <c r="N63" s="19">
        <f t="shared" si="2"/>
        <v>21.180555555555554</v>
      </c>
    </row>
    <row r="64" spans="1:14" ht="15.75" customHeight="1">
      <c r="A64" s="14">
        <v>62</v>
      </c>
      <c r="B64" s="14" t="s">
        <v>129</v>
      </c>
      <c r="C64" s="5" t="s">
        <v>128</v>
      </c>
      <c r="D64" s="5">
        <v>5.88</v>
      </c>
      <c r="E64" s="4">
        <v>10.24</v>
      </c>
      <c r="F64" s="7" t="s">
        <v>219</v>
      </c>
      <c r="G64" s="7" t="s">
        <v>228</v>
      </c>
      <c r="H64" s="4">
        <v>34.950000000000003</v>
      </c>
      <c r="I64" s="4">
        <v>602</v>
      </c>
      <c r="J64" s="16">
        <f t="shared" si="0"/>
        <v>87.964361220175178</v>
      </c>
      <c r="K64" s="17">
        <v>20</v>
      </c>
      <c r="L64" s="17">
        <v>5</v>
      </c>
      <c r="M64" s="18">
        <f t="shared" si="1"/>
        <v>16.991090305043794</v>
      </c>
      <c r="N64" s="19">
        <f t="shared" si="2"/>
        <v>21.991090305043794</v>
      </c>
    </row>
    <row r="65" spans="1:14" ht="15.75" customHeight="1">
      <c r="A65" s="14">
        <v>63</v>
      </c>
      <c r="B65" s="14" t="s">
        <v>131</v>
      </c>
      <c r="C65" s="5" t="s">
        <v>130</v>
      </c>
      <c r="D65" s="5">
        <v>79</v>
      </c>
      <c r="E65" s="4">
        <v>12.26</v>
      </c>
      <c r="F65" s="7" t="s">
        <v>220</v>
      </c>
      <c r="G65" s="7" t="s">
        <v>228</v>
      </c>
      <c r="H65" s="4">
        <v>40.83</v>
      </c>
      <c r="I65" s="4">
        <v>599</v>
      </c>
      <c r="J65" s="16">
        <f t="shared" si="0"/>
        <v>103.2781909242677</v>
      </c>
      <c r="K65" s="17">
        <v>20</v>
      </c>
      <c r="L65" s="17">
        <v>5</v>
      </c>
      <c r="M65" s="18">
        <f t="shared" si="1"/>
        <v>20.819547731066926</v>
      </c>
      <c r="N65" s="19">
        <f t="shared" si="2"/>
        <v>25.819547731066926</v>
      </c>
    </row>
    <row r="66" spans="1:14" ht="15.75" customHeight="1">
      <c r="A66" s="14">
        <v>64</v>
      </c>
      <c r="B66" s="14" t="s">
        <v>133</v>
      </c>
      <c r="C66" s="5" t="s">
        <v>132</v>
      </c>
      <c r="D66" s="5">
        <v>1.78</v>
      </c>
      <c r="E66" s="4">
        <v>11.86</v>
      </c>
      <c r="F66" s="7" t="s">
        <v>221</v>
      </c>
      <c r="G66" s="7" t="s">
        <v>228</v>
      </c>
      <c r="H66" s="4">
        <v>38.659999999999997</v>
      </c>
      <c r="I66" s="4">
        <v>599</v>
      </c>
      <c r="J66" s="16">
        <f t="shared" si="0"/>
        <v>97.789244700763888</v>
      </c>
      <c r="K66" s="17">
        <v>20</v>
      </c>
      <c r="L66" s="17">
        <v>5</v>
      </c>
      <c r="M66" s="18">
        <f t="shared" si="1"/>
        <v>19.447311175190972</v>
      </c>
      <c r="N66" s="19">
        <f t="shared" si="2"/>
        <v>24.447311175190972</v>
      </c>
    </row>
    <row r="67" spans="1:14" ht="15.75" customHeight="1">
      <c r="A67" s="14">
        <v>65</v>
      </c>
      <c r="B67" s="14" t="s">
        <v>135</v>
      </c>
      <c r="C67" s="5" t="s">
        <v>134</v>
      </c>
      <c r="D67" s="5">
        <v>27.91</v>
      </c>
      <c r="E67" s="4">
        <v>10.57</v>
      </c>
      <c r="F67" s="7" t="s">
        <v>213</v>
      </c>
      <c r="G67" s="7" t="s">
        <v>229</v>
      </c>
      <c r="H67" s="4">
        <v>43.78</v>
      </c>
      <c r="I67" s="4">
        <v>604</v>
      </c>
      <c r="J67" s="16">
        <f t="shared" si="0"/>
        <v>109.82339955849889</v>
      </c>
      <c r="K67" s="17">
        <v>20</v>
      </c>
      <c r="L67" s="17">
        <v>5</v>
      </c>
      <c r="M67" s="18">
        <f t="shared" si="1"/>
        <v>22.455849889624723</v>
      </c>
      <c r="N67" s="19">
        <f t="shared" si="2"/>
        <v>27.455849889624723</v>
      </c>
    </row>
    <row r="68" spans="1:14" ht="15.75" customHeight="1">
      <c r="A68" s="14">
        <v>66</v>
      </c>
      <c r="B68" s="14" t="s">
        <v>137</v>
      </c>
      <c r="C68" s="5" t="s">
        <v>136</v>
      </c>
      <c r="D68" s="5">
        <v>6.07</v>
      </c>
      <c r="E68" s="4">
        <v>11.1</v>
      </c>
      <c r="F68" s="7" t="s">
        <v>215</v>
      </c>
      <c r="G68" s="7" t="s">
        <v>229</v>
      </c>
      <c r="H68" s="4">
        <v>46.95</v>
      </c>
      <c r="I68" s="4">
        <v>600</v>
      </c>
      <c r="J68" s="16">
        <f t="shared" si="0"/>
        <v>118.56060606060606</v>
      </c>
      <c r="K68" s="17">
        <v>20</v>
      </c>
      <c r="L68" s="17">
        <v>5</v>
      </c>
      <c r="M68" s="18">
        <f t="shared" si="1"/>
        <v>24.640151515151512</v>
      </c>
      <c r="N68" s="19">
        <f t="shared" si="2"/>
        <v>29.640151515151512</v>
      </c>
    </row>
    <row r="69" spans="1:14" ht="15.75" customHeight="1">
      <c r="A69" s="14">
        <v>67</v>
      </c>
      <c r="B69" s="14" t="s">
        <v>139</v>
      </c>
      <c r="C69" s="5" t="s">
        <v>138</v>
      </c>
      <c r="D69" s="5">
        <v>7.38</v>
      </c>
      <c r="E69" s="4">
        <v>11.26</v>
      </c>
      <c r="F69" s="7" t="s">
        <v>216</v>
      </c>
      <c r="G69" s="7" t="s">
        <v>229</v>
      </c>
      <c r="H69" s="4">
        <v>37.130000000000003</v>
      </c>
      <c r="I69" s="4">
        <v>603</v>
      </c>
      <c r="J69" s="16">
        <f t="shared" si="0"/>
        <v>93.296145534951521</v>
      </c>
      <c r="K69" s="17">
        <v>20</v>
      </c>
      <c r="L69" s="17">
        <v>5</v>
      </c>
      <c r="M69" s="18">
        <f t="shared" si="1"/>
        <v>18.32403638373788</v>
      </c>
      <c r="N69" s="19">
        <f t="shared" si="2"/>
        <v>23.32403638373788</v>
      </c>
    </row>
    <row r="70" spans="1:14" ht="15.75" customHeight="1">
      <c r="A70" s="14">
        <v>68</v>
      </c>
      <c r="B70" s="14" t="s">
        <v>141</v>
      </c>
      <c r="C70" s="5" t="s">
        <v>140</v>
      </c>
      <c r="D70" s="5">
        <v>0.51</v>
      </c>
      <c r="E70" s="4">
        <v>10.06</v>
      </c>
      <c r="F70" s="7" t="s">
        <v>217</v>
      </c>
      <c r="G70" s="7" t="s">
        <v>229</v>
      </c>
      <c r="H70" s="4">
        <v>44.23</v>
      </c>
      <c r="I70" s="4">
        <v>604</v>
      </c>
      <c r="J70" s="16">
        <f t="shared" si="0"/>
        <v>110.95223760786673</v>
      </c>
      <c r="K70" s="17">
        <v>20</v>
      </c>
      <c r="L70" s="17">
        <v>5</v>
      </c>
      <c r="M70" s="18">
        <f t="shared" si="1"/>
        <v>22.738059401966684</v>
      </c>
      <c r="N70" s="19">
        <f t="shared" si="2"/>
        <v>27.738059401966684</v>
      </c>
    </row>
    <row r="71" spans="1:14" ht="15.75" customHeight="1">
      <c r="A71" s="14">
        <v>69</v>
      </c>
      <c r="B71" s="14" t="s">
        <v>143</v>
      </c>
      <c r="C71" s="5" t="s">
        <v>142</v>
      </c>
      <c r="D71" s="5">
        <v>0.54</v>
      </c>
      <c r="E71" s="4">
        <v>9.91</v>
      </c>
      <c r="F71" s="7" t="s">
        <v>218</v>
      </c>
      <c r="G71" s="7" t="s">
        <v>229</v>
      </c>
      <c r="H71" s="4">
        <v>42.56</v>
      </c>
      <c r="I71" s="4">
        <v>600</v>
      </c>
      <c r="J71" s="16">
        <f t="shared" si="0"/>
        <v>107.47474747474749</v>
      </c>
      <c r="K71" s="17">
        <v>20</v>
      </c>
      <c r="L71" s="17">
        <v>5</v>
      </c>
      <c r="M71" s="18">
        <f t="shared" si="1"/>
        <v>21.868686868686872</v>
      </c>
      <c r="N71" s="19">
        <f t="shared" si="2"/>
        <v>26.868686868686872</v>
      </c>
    </row>
    <row r="72" spans="1:14" ht="15.75" customHeight="1">
      <c r="A72" s="14">
        <v>70</v>
      </c>
      <c r="B72" s="14" t="s">
        <v>145</v>
      </c>
      <c r="C72" s="5" t="s">
        <v>144</v>
      </c>
      <c r="D72" s="5">
        <v>0.52</v>
      </c>
      <c r="E72" s="4">
        <v>9.5299999999999994</v>
      </c>
      <c r="F72" s="7" t="s">
        <v>219</v>
      </c>
      <c r="G72" s="7" t="s">
        <v>229</v>
      </c>
      <c r="H72" s="4">
        <v>44.73</v>
      </c>
      <c r="I72" s="4">
        <v>602</v>
      </c>
      <c r="J72" s="16">
        <f t="shared" si="0"/>
        <v>112.57928118393234</v>
      </c>
      <c r="K72" s="17">
        <v>20</v>
      </c>
      <c r="L72" s="17">
        <v>5</v>
      </c>
      <c r="M72" s="18">
        <f t="shared" si="1"/>
        <v>23.144820295983084</v>
      </c>
      <c r="N72" s="19">
        <f t="shared" si="2"/>
        <v>28.144820295983084</v>
      </c>
    </row>
    <row r="73" spans="1:14" ht="15.75" customHeight="1">
      <c r="A73" s="14">
        <v>71</v>
      </c>
      <c r="B73" s="14" t="s">
        <v>147</v>
      </c>
      <c r="C73" s="5" t="s">
        <v>146</v>
      </c>
      <c r="D73" s="5">
        <v>2.58</v>
      </c>
      <c r="E73" s="4">
        <v>11.22</v>
      </c>
      <c r="F73" s="7" t="s">
        <v>220</v>
      </c>
      <c r="G73" s="7" t="s">
        <v>229</v>
      </c>
      <c r="H73" s="4">
        <v>43.76</v>
      </c>
      <c r="I73" s="4">
        <v>599</v>
      </c>
      <c r="J73" s="16">
        <f t="shared" si="0"/>
        <v>110.68953306015075</v>
      </c>
      <c r="K73" s="17">
        <v>20</v>
      </c>
      <c r="L73" s="17">
        <v>5</v>
      </c>
      <c r="M73" s="18">
        <f t="shared" si="1"/>
        <v>22.672383265037688</v>
      </c>
      <c r="N73" s="19">
        <f t="shared" si="2"/>
        <v>27.672383265037688</v>
      </c>
    </row>
    <row r="74" spans="1:14" ht="15.75" customHeight="1">
      <c r="A74" s="14">
        <v>72</v>
      </c>
      <c r="B74" s="14" t="s">
        <v>149</v>
      </c>
      <c r="C74" s="5" t="s">
        <v>148</v>
      </c>
      <c r="D74" s="5">
        <v>45.12</v>
      </c>
      <c r="E74" s="4">
        <v>10.55</v>
      </c>
      <c r="F74" s="7" t="s">
        <v>221</v>
      </c>
      <c r="G74" s="7" t="s">
        <v>229</v>
      </c>
      <c r="H74" s="4">
        <v>41.84</v>
      </c>
      <c r="I74" s="4">
        <v>599</v>
      </c>
      <c r="J74" s="16">
        <f t="shared" si="0"/>
        <v>105.83295391308748</v>
      </c>
      <c r="K74" s="17">
        <v>20</v>
      </c>
      <c r="L74" s="17">
        <v>5</v>
      </c>
      <c r="M74" s="18">
        <f t="shared" si="1"/>
        <v>21.45823847827187</v>
      </c>
      <c r="N74" s="19">
        <f t="shared" si="2"/>
        <v>26.45823847827187</v>
      </c>
    </row>
    <row r="75" spans="1:14" ht="15.75" customHeight="1">
      <c r="A75" s="14">
        <v>73</v>
      </c>
      <c r="B75" s="14" t="s">
        <v>151</v>
      </c>
      <c r="C75" s="5" t="s">
        <v>150</v>
      </c>
      <c r="D75" s="5">
        <v>-0.11</v>
      </c>
      <c r="E75" s="4">
        <v>10.48</v>
      </c>
      <c r="F75" s="7" t="s">
        <v>213</v>
      </c>
      <c r="G75" s="7" t="s">
        <v>230</v>
      </c>
      <c r="H75" s="4">
        <v>45.69</v>
      </c>
      <c r="I75" s="4">
        <v>604</v>
      </c>
      <c r="J75" s="16">
        <f t="shared" si="0"/>
        <v>114.61468994581577</v>
      </c>
      <c r="K75" s="17">
        <v>20</v>
      </c>
      <c r="L75" s="17">
        <v>5</v>
      </c>
      <c r="M75" s="18">
        <f t="shared" si="1"/>
        <v>23.653672486453946</v>
      </c>
      <c r="N75" s="19">
        <f t="shared" si="2"/>
        <v>28.653672486453946</v>
      </c>
    </row>
    <row r="76" spans="1:14" ht="15.75" customHeight="1">
      <c r="A76" s="14">
        <v>74</v>
      </c>
      <c r="B76" s="14" t="s">
        <v>153</v>
      </c>
      <c r="C76" s="5" t="s">
        <v>152</v>
      </c>
      <c r="D76" s="5">
        <v>27.53</v>
      </c>
      <c r="E76" s="4">
        <v>11.62</v>
      </c>
      <c r="F76" s="7" t="s">
        <v>215</v>
      </c>
      <c r="G76" s="7" t="s">
        <v>230</v>
      </c>
      <c r="H76" s="4">
        <v>38.19</v>
      </c>
      <c r="I76" s="4">
        <v>600</v>
      </c>
      <c r="J76" s="16">
        <f t="shared" si="0"/>
        <v>96.439393939393938</v>
      </c>
      <c r="K76" s="17">
        <v>20</v>
      </c>
      <c r="L76" s="17">
        <v>5</v>
      </c>
      <c r="M76" s="18">
        <f t="shared" si="1"/>
        <v>19.109848484848484</v>
      </c>
      <c r="N76" s="19">
        <f t="shared" si="2"/>
        <v>24.109848484848484</v>
      </c>
    </row>
    <row r="77" spans="1:14" ht="15.75" customHeight="1">
      <c r="A77" s="14">
        <v>75</v>
      </c>
      <c r="B77" s="14" t="s">
        <v>155</v>
      </c>
      <c r="C77" s="5" t="s">
        <v>154</v>
      </c>
      <c r="D77" s="5">
        <v>-0.1</v>
      </c>
      <c r="E77" s="4">
        <v>9.35</v>
      </c>
      <c r="F77" s="7" t="s">
        <v>216</v>
      </c>
      <c r="G77" s="7" t="s">
        <v>230</v>
      </c>
      <c r="H77" s="4">
        <v>39.450000000000003</v>
      </c>
      <c r="I77" s="4">
        <v>603</v>
      </c>
      <c r="J77" s="16">
        <f t="shared" si="0"/>
        <v>99.125584200211065</v>
      </c>
      <c r="K77" s="17">
        <v>20</v>
      </c>
      <c r="L77" s="17">
        <v>5</v>
      </c>
      <c r="M77" s="18">
        <f t="shared" si="1"/>
        <v>19.781396050052766</v>
      </c>
      <c r="N77" s="19">
        <f t="shared" si="2"/>
        <v>24.781396050052766</v>
      </c>
    </row>
    <row r="78" spans="1:14" ht="15.75" customHeight="1">
      <c r="A78" s="14">
        <v>76</v>
      </c>
      <c r="B78" s="14" t="s">
        <v>157</v>
      </c>
      <c r="C78" s="5" t="s">
        <v>156</v>
      </c>
      <c r="D78" s="5">
        <v>1.97</v>
      </c>
      <c r="E78" s="4">
        <v>11.24</v>
      </c>
      <c r="F78" s="7" t="s">
        <v>217</v>
      </c>
      <c r="G78" s="7" t="s">
        <v>230</v>
      </c>
      <c r="H78" s="4">
        <v>48.92</v>
      </c>
      <c r="I78" s="4">
        <v>604</v>
      </c>
      <c r="J78" s="16">
        <f t="shared" si="0"/>
        <v>122.71723861127836</v>
      </c>
      <c r="K78" s="17">
        <v>20</v>
      </c>
      <c r="L78" s="17">
        <v>5</v>
      </c>
      <c r="M78" s="18">
        <f t="shared" si="1"/>
        <v>25.67930965281959</v>
      </c>
      <c r="N78" s="19">
        <f t="shared" si="2"/>
        <v>30.67930965281959</v>
      </c>
    </row>
    <row r="79" spans="1:14" ht="15.75" customHeight="1">
      <c r="A79" s="14">
        <v>77</v>
      </c>
      <c r="B79" s="14" t="s">
        <v>159</v>
      </c>
      <c r="C79" s="5" t="s">
        <v>158</v>
      </c>
      <c r="D79" s="5">
        <v>84.6</v>
      </c>
      <c r="E79" s="4">
        <v>10.38</v>
      </c>
      <c r="F79" s="7" t="s">
        <v>218</v>
      </c>
      <c r="G79" s="7" t="s">
        <v>230</v>
      </c>
      <c r="H79" s="4">
        <v>46.31</v>
      </c>
      <c r="I79" s="4">
        <v>600</v>
      </c>
      <c r="J79" s="16">
        <f t="shared" si="0"/>
        <v>116.94444444444444</v>
      </c>
      <c r="K79" s="17">
        <v>20</v>
      </c>
      <c r="L79" s="17">
        <v>5</v>
      </c>
      <c r="M79" s="18">
        <f t="shared" si="1"/>
        <v>24.236111111111107</v>
      </c>
      <c r="N79" s="19">
        <f t="shared" si="2"/>
        <v>29.236111111111107</v>
      </c>
    </row>
    <row r="80" spans="1:14" ht="15.75" customHeight="1">
      <c r="A80" s="14">
        <v>78</v>
      </c>
      <c r="B80" s="14" t="s">
        <v>161</v>
      </c>
      <c r="C80" s="5" t="s">
        <v>160</v>
      </c>
      <c r="D80" s="5">
        <v>10.73</v>
      </c>
      <c r="E80" s="4">
        <v>10.24</v>
      </c>
      <c r="F80" s="7" t="s">
        <v>219</v>
      </c>
      <c r="G80" s="7" t="s">
        <v>230</v>
      </c>
      <c r="H80" s="4">
        <v>48.85</v>
      </c>
      <c r="I80" s="4">
        <v>602</v>
      </c>
      <c r="J80" s="16">
        <f t="shared" si="0"/>
        <v>122.9487566696869</v>
      </c>
      <c r="K80" s="17">
        <v>20</v>
      </c>
      <c r="L80" s="17">
        <v>5</v>
      </c>
      <c r="M80" s="18">
        <f t="shared" si="1"/>
        <v>25.737189167421725</v>
      </c>
      <c r="N80" s="19">
        <f t="shared" si="2"/>
        <v>30.737189167421725</v>
      </c>
    </row>
    <row r="81" spans="1:14" ht="15.75" customHeight="1">
      <c r="A81" s="14">
        <v>79</v>
      </c>
      <c r="B81" s="14" t="s">
        <v>163</v>
      </c>
      <c r="C81" s="5" t="s">
        <v>162</v>
      </c>
      <c r="D81" s="5">
        <v>0.57999999999999996</v>
      </c>
      <c r="E81" s="4">
        <v>11.45</v>
      </c>
      <c r="F81" s="7" t="s">
        <v>220</v>
      </c>
      <c r="G81" s="7" t="s">
        <v>230</v>
      </c>
      <c r="H81" s="4">
        <v>49.47</v>
      </c>
      <c r="I81" s="4">
        <v>599</v>
      </c>
      <c r="J81" s="16">
        <f t="shared" si="0"/>
        <v>125.13279708605251</v>
      </c>
      <c r="K81" s="17">
        <v>20</v>
      </c>
      <c r="L81" s="17">
        <v>5</v>
      </c>
      <c r="M81" s="18">
        <f t="shared" si="1"/>
        <v>26.283199271513126</v>
      </c>
      <c r="N81" s="19">
        <f t="shared" si="2"/>
        <v>31.283199271513126</v>
      </c>
    </row>
    <row r="82" spans="1:14" ht="15.75" customHeight="1">
      <c r="A82" s="14">
        <v>80</v>
      </c>
      <c r="B82" s="14" t="s">
        <v>165</v>
      </c>
      <c r="C82" s="5" t="s">
        <v>164</v>
      </c>
      <c r="D82" s="5">
        <v>1.72</v>
      </c>
      <c r="E82" s="4">
        <v>11.66</v>
      </c>
      <c r="F82" s="7" t="s">
        <v>221</v>
      </c>
      <c r="G82" s="7" t="s">
        <v>230</v>
      </c>
      <c r="H82" s="4">
        <v>53.22</v>
      </c>
      <c r="I82" s="4">
        <v>599</v>
      </c>
      <c r="J82" s="16">
        <f t="shared" si="0"/>
        <v>134.61830323266051</v>
      </c>
      <c r="K82" s="17">
        <v>20</v>
      </c>
      <c r="L82" s="17">
        <v>5</v>
      </c>
      <c r="M82" s="18">
        <f t="shared" si="1"/>
        <v>28.654575808165127</v>
      </c>
      <c r="N82" s="19">
        <f t="shared" si="2"/>
        <v>33.654575808165127</v>
      </c>
    </row>
    <row r="83" spans="1:14" ht="15.75" customHeight="1">
      <c r="A83" s="14">
        <v>81</v>
      </c>
      <c r="B83" s="14" t="s">
        <v>167</v>
      </c>
      <c r="C83" s="5" t="s">
        <v>166</v>
      </c>
      <c r="D83" s="5">
        <v>10.07</v>
      </c>
      <c r="E83" s="4">
        <v>12.55</v>
      </c>
      <c r="F83" s="7" t="s">
        <v>213</v>
      </c>
      <c r="G83" s="4" t="s">
        <v>231</v>
      </c>
      <c r="H83" s="4">
        <v>42.44</v>
      </c>
      <c r="I83" s="4">
        <v>604</v>
      </c>
      <c r="J83" s="16">
        <f t="shared" si="0"/>
        <v>106.46197070038129</v>
      </c>
      <c r="K83" s="17">
        <v>20</v>
      </c>
      <c r="L83" s="17">
        <v>5</v>
      </c>
      <c r="M83" s="18">
        <f t="shared" si="1"/>
        <v>21.615492675095322</v>
      </c>
      <c r="N83" s="19">
        <f t="shared" si="2"/>
        <v>26.615492675095322</v>
      </c>
    </row>
    <row r="84" spans="1:14" ht="15.75" customHeight="1">
      <c r="A84" s="14">
        <v>82</v>
      </c>
      <c r="B84" s="14" t="s">
        <v>169</v>
      </c>
      <c r="C84" s="5" t="s">
        <v>168</v>
      </c>
      <c r="D84" s="5">
        <v>88</v>
      </c>
      <c r="E84" s="4">
        <v>11.67</v>
      </c>
      <c r="F84" s="7" t="s">
        <v>215</v>
      </c>
      <c r="G84" s="4" t="s">
        <v>231</v>
      </c>
      <c r="H84" s="4">
        <v>33.78</v>
      </c>
      <c r="I84" s="4">
        <v>600</v>
      </c>
      <c r="J84" s="16">
        <f t="shared" si="0"/>
        <v>85.303030303030297</v>
      </c>
      <c r="K84" s="17">
        <v>20</v>
      </c>
      <c r="L84" s="17">
        <v>5</v>
      </c>
      <c r="M84" s="18">
        <f t="shared" si="1"/>
        <v>16.325757575757574</v>
      </c>
      <c r="N84" s="19">
        <f t="shared" si="2"/>
        <v>21.325757575757574</v>
      </c>
    </row>
    <row r="85" spans="1:14" ht="15.75" customHeight="1">
      <c r="A85" s="14">
        <v>83</v>
      </c>
      <c r="B85" s="14" t="s">
        <v>171</v>
      </c>
      <c r="C85" s="5" t="s">
        <v>170</v>
      </c>
      <c r="D85" s="5">
        <v>1.31</v>
      </c>
      <c r="E85" s="4">
        <v>10.81</v>
      </c>
      <c r="F85" s="7" t="s">
        <v>216</v>
      </c>
      <c r="G85" s="4" t="s">
        <v>231</v>
      </c>
      <c r="H85" s="4">
        <v>47.21</v>
      </c>
      <c r="I85" s="4">
        <v>603</v>
      </c>
      <c r="J85" s="16">
        <f t="shared" si="0"/>
        <v>118.62405145987236</v>
      </c>
      <c r="K85" s="17">
        <v>20</v>
      </c>
      <c r="L85" s="17">
        <v>5</v>
      </c>
      <c r="M85" s="18">
        <f t="shared" si="1"/>
        <v>24.656012864968091</v>
      </c>
      <c r="N85" s="19">
        <f t="shared" si="2"/>
        <v>29.656012864968091</v>
      </c>
    </row>
    <row r="86" spans="1:14" ht="15.75" customHeight="1">
      <c r="A86" s="14">
        <v>84</v>
      </c>
      <c r="B86" s="14" t="s">
        <v>173</v>
      </c>
      <c r="C86" s="5" t="s">
        <v>172</v>
      </c>
      <c r="D86" s="5">
        <v>0.17</v>
      </c>
      <c r="E86" s="4">
        <v>10.85</v>
      </c>
      <c r="F86" s="7" t="s">
        <v>217</v>
      </c>
      <c r="G86" s="4" t="s">
        <v>231</v>
      </c>
      <c r="H86" s="4">
        <v>51.99</v>
      </c>
      <c r="I86" s="4">
        <v>604</v>
      </c>
      <c r="J86" s="16">
        <f t="shared" si="0"/>
        <v>130.41842263696569</v>
      </c>
      <c r="K86" s="17">
        <v>20</v>
      </c>
      <c r="L86" s="17">
        <v>5</v>
      </c>
      <c r="M86" s="18">
        <f t="shared" si="1"/>
        <v>27.604605659241422</v>
      </c>
      <c r="N86" s="19">
        <f t="shared" si="2"/>
        <v>32.604605659241422</v>
      </c>
    </row>
    <row r="87" spans="1:14" ht="15.75" customHeight="1">
      <c r="A87" s="14">
        <v>85</v>
      </c>
      <c r="B87" s="14" t="s">
        <v>175</v>
      </c>
      <c r="C87" s="5" t="s">
        <v>174</v>
      </c>
      <c r="D87" s="5">
        <v>10.63</v>
      </c>
      <c r="E87" s="4">
        <v>12.19</v>
      </c>
      <c r="F87" s="7" t="s">
        <v>218</v>
      </c>
      <c r="G87" s="4" t="s">
        <v>231</v>
      </c>
      <c r="H87" s="4">
        <v>47.3</v>
      </c>
      <c r="I87" s="4">
        <v>600</v>
      </c>
      <c r="J87" s="16">
        <f t="shared" si="0"/>
        <v>119.44444444444444</v>
      </c>
      <c r="K87" s="17">
        <v>20</v>
      </c>
      <c r="L87" s="17">
        <v>5</v>
      </c>
      <c r="M87" s="18">
        <f t="shared" si="1"/>
        <v>24.861111111111107</v>
      </c>
      <c r="N87" s="19">
        <f t="shared" si="2"/>
        <v>29.861111111111107</v>
      </c>
    </row>
    <row r="88" spans="1:14" ht="15.75" customHeight="1">
      <c r="A88" s="14">
        <v>86</v>
      </c>
      <c r="B88" s="14" t="s">
        <v>177</v>
      </c>
      <c r="C88" s="5" t="s">
        <v>176</v>
      </c>
      <c r="D88" s="5">
        <v>0.67</v>
      </c>
      <c r="E88" s="4">
        <v>11.61</v>
      </c>
      <c r="F88" s="7" t="s">
        <v>219</v>
      </c>
      <c r="G88" s="4" t="s">
        <v>231</v>
      </c>
      <c r="H88" s="4">
        <v>52.87</v>
      </c>
      <c r="I88" s="4">
        <v>602</v>
      </c>
      <c r="J88" s="16">
        <f t="shared" si="0"/>
        <v>133.06654585724354</v>
      </c>
      <c r="K88" s="17">
        <v>20</v>
      </c>
      <c r="L88" s="17">
        <v>5</v>
      </c>
      <c r="M88" s="18">
        <f t="shared" si="1"/>
        <v>28.266636464310885</v>
      </c>
      <c r="N88" s="19">
        <f t="shared" si="2"/>
        <v>33.266636464310885</v>
      </c>
    </row>
    <row r="89" spans="1:14" ht="15.75" customHeight="1">
      <c r="A89" s="14">
        <v>87</v>
      </c>
      <c r="B89" s="14" t="s">
        <v>179</v>
      </c>
      <c r="C89" s="5" t="s">
        <v>178</v>
      </c>
      <c r="D89" s="5">
        <v>0.1</v>
      </c>
      <c r="E89" s="4">
        <v>11.32</v>
      </c>
      <c r="F89" s="7" t="s">
        <v>220</v>
      </c>
      <c r="G89" s="4" t="s">
        <v>231</v>
      </c>
      <c r="H89" s="4">
        <v>45.36</v>
      </c>
      <c r="I89" s="4">
        <v>599</v>
      </c>
      <c r="J89" s="16">
        <f t="shared" si="0"/>
        <v>114.73668234937016</v>
      </c>
      <c r="K89" s="17">
        <v>20</v>
      </c>
      <c r="L89" s="17">
        <v>5</v>
      </c>
      <c r="M89" s="18">
        <f t="shared" si="1"/>
        <v>23.684170587342539</v>
      </c>
      <c r="N89" s="19">
        <f t="shared" si="2"/>
        <v>28.684170587342539</v>
      </c>
    </row>
    <row r="90" spans="1:14" ht="15.75" customHeight="1">
      <c r="A90" s="14">
        <v>88</v>
      </c>
      <c r="B90" s="14" t="s">
        <v>181</v>
      </c>
      <c r="C90" s="5" t="s">
        <v>180</v>
      </c>
      <c r="D90" s="5">
        <v>-0.17</v>
      </c>
      <c r="E90" s="4">
        <v>2.19</v>
      </c>
      <c r="F90" s="7" t="s">
        <v>221</v>
      </c>
      <c r="G90" s="4" t="s">
        <v>231</v>
      </c>
      <c r="H90" s="4">
        <v>23.73</v>
      </c>
      <c r="I90" s="4">
        <v>599</v>
      </c>
      <c r="J90" s="16">
        <f t="shared" si="0"/>
        <v>60.024282895735318</v>
      </c>
      <c r="K90" s="17">
        <v>20</v>
      </c>
      <c r="L90" s="17">
        <v>5</v>
      </c>
      <c r="M90" s="18">
        <f t="shared" si="1"/>
        <v>10.006070723933828</v>
      </c>
      <c r="N90" s="19">
        <f t="shared" si="2"/>
        <v>15.006070723933828</v>
      </c>
    </row>
    <row r="91" spans="1:14" ht="15.75" customHeight="1">
      <c r="A91" s="14">
        <v>89</v>
      </c>
      <c r="B91" s="14" t="s">
        <v>183</v>
      </c>
      <c r="C91" s="5" t="s">
        <v>182</v>
      </c>
      <c r="D91" s="5">
        <v>1.45</v>
      </c>
      <c r="E91" s="4">
        <v>13.58</v>
      </c>
      <c r="F91" s="7" t="s">
        <v>213</v>
      </c>
      <c r="G91" s="4" t="s">
        <v>232</v>
      </c>
      <c r="H91" s="4">
        <v>39.479999999999997</v>
      </c>
      <c r="I91" s="4">
        <v>604</v>
      </c>
      <c r="J91" s="16">
        <f t="shared" si="0"/>
        <v>99.036724864539423</v>
      </c>
      <c r="K91" s="17">
        <v>20</v>
      </c>
      <c r="L91" s="17">
        <v>5</v>
      </c>
      <c r="M91" s="18">
        <f t="shared" si="1"/>
        <v>19.759181216134856</v>
      </c>
      <c r="N91" s="19">
        <f t="shared" si="2"/>
        <v>24.759181216134856</v>
      </c>
    </row>
    <row r="92" spans="1:14" ht="15.75" customHeight="1">
      <c r="A92" s="14">
        <v>90</v>
      </c>
      <c r="B92" s="14" t="s">
        <v>185</v>
      </c>
      <c r="C92" s="5" t="s">
        <v>184</v>
      </c>
      <c r="D92" s="5">
        <v>45.72</v>
      </c>
      <c r="E92" s="4">
        <v>14.1</v>
      </c>
      <c r="F92" s="7" t="s">
        <v>215</v>
      </c>
      <c r="G92" s="4" t="s">
        <v>232</v>
      </c>
      <c r="H92" s="4">
        <v>47.51</v>
      </c>
      <c r="I92" s="4">
        <v>600</v>
      </c>
      <c r="J92" s="16">
        <f t="shared" si="0"/>
        <v>119.97474747474747</v>
      </c>
      <c r="K92" s="17">
        <v>20</v>
      </c>
      <c r="L92" s="17">
        <v>5</v>
      </c>
      <c r="M92" s="18">
        <f t="shared" si="1"/>
        <v>24.993686868686872</v>
      </c>
      <c r="N92" s="19">
        <f t="shared" si="2"/>
        <v>29.993686868686872</v>
      </c>
    </row>
    <row r="93" spans="1:14" ht="15.75" customHeight="1">
      <c r="A93" s="14">
        <v>91</v>
      </c>
      <c r="B93" s="14" t="s">
        <v>187</v>
      </c>
      <c r="C93" s="5" t="s">
        <v>186</v>
      </c>
      <c r="D93" s="5">
        <v>6.8</v>
      </c>
      <c r="E93" s="4">
        <v>13.54</v>
      </c>
      <c r="F93" s="7" t="s">
        <v>216</v>
      </c>
      <c r="G93" s="4" t="s">
        <v>232</v>
      </c>
      <c r="H93" s="4">
        <v>48.49</v>
      </c>
      <c r="I93" s="4">
        <v>603</v>
      </c>
      <c r="J93" s="16">
        <f t="shared" si="0"/>
        <v>121.84029348208453</v>
      </c>
      <c r="K93" s="17">
        <v>20</v>
      </c>
      <c r="L93" s="17">
        <v>5</v>
      </c>
      <c r="M93" s="18">
        <f t="shared" si="1"/>
        <v>25.460073370521133</v>
      </c>
      <c r="N93" s="19">
        <f t="shared" si="2"/>
        <v>30.460073370521133</v>
      </c>
    </row>
    <row r="94" spans="1:14" ht="15.75" customHeight="1">
      <c r="A94" s="14">
        <v>92</v>
      </c>
      <c r="B94" s="14" t="s">
        <v>189</v>
      </c>
      <c r="C94" s="5" t="s">
        <v>188</v>
      </c>
      <c r="D94" s="5">
        <v>38.94</v>
      </c>
      <c r="E94" s="4">
        <v>13.75</v>
      </c>
      <c r="F94" s="7" t="s">
        <v>217</v>
      </c>
      <c r="G94" s="4" t="s">
        <v>232</v>
      </c>
      <c r="H94" s="4">
        <v>48.2</v>
      </c>
      <c r="I94" s="4">
        <v>604</v>
      </c>
      <c r="J94" s="16">
        <f t="shared" si="0"/>
        <v>120.9110977322898</v>
      </c>
      <c r="K94" s="17">
        <v>20</v>
      </c>
      <c r="L94" s="17">
        <v>5</v>
      </c>
      <c r="M94" s="18">
        <f t="shared" si="1"/>
        <v>25.227774433072447</v>
      </c>
      <c r="N94" s="19">
        <f t="shared" si="2"/>
        <v>30.227774433072447</v>
      </c>
    </row>
    <row r="95" spans="1:14" ht="15.75" customHeight="1">
      <c r="A95" s="14">
        <v>93</v>
      </c>
      <c r="B95" s="14" t="s">
        <v>191</v>
      </c>
      <c r="C95" s="5" t="s">
        <v>190</v>
      </c>
      <c r="D95" s="5">
        <v>-0.03</v>
      </c>
      <c r="E95" s="4">
        <v>11.93</v>
      </c>
      <c r="F95" s="7" t="s">
        <v>218</v>
      </c>
      <c r="G95" s="4" t="s">
        <v>232</v>
      </c>
      <c r="H95" s="4">
        <v>46.32</v>
      </c>
      <c r="I95" s="4">
        <v>600</v>
      </c>
      <c r="J95" s="16">
        <f t="shared" si="0"/>
        <v>116.96969696969697</v>
      </c>
      <c r="K95" s="17">
        <v>20</v>
      </c>
      <c r="L95" s="17">
        <v>5</v>
      </c>
      <c r="M95" s="18">
        <f t="shared" si="1"/>
        <v>24.242424242424242</v>
      </c>
      <c r="N95" s="19">
        <f t="shared" si="2"/>
        <v>29.242424242424242</v>
      </c>
    </row>
    <row r="96" spans="1:14" ht="15.75" customHeight="1">
      <c r="A96" s="14">
        <v>94</v>
      </c>
      <c r="B96" s="14" t="s">
        <v>193</v>
      </c>
      <c r="C96" s="5" t="s">
        <v>192</v>
      </c>
      <c r="D96" s="5">
        <v>50.14</v>
      </c>
      <c r="E96" s="4">
        <v>13.41</v>
      </c>
      <c r="F96" s="7" t="s">
        <v>219</v>
      </c>
      <c r="G96" s="4" t="s">
        <v>232</v>
      </c>
      <c r="H96" s="4">
        <v>38.97</v>
      </c>
      <c r="I96" s="4">
        <v>602</v>
      </c>
      <c r="J96" s="16">
        <f t="shared" si="0"/>
        <v>98.082150407731802</v>
      </c>
      <c r="K96" s="17">
        <v>20</v>
      </c>
      <c r="L96" s="17">
        <v>5</v>
      </c>
      <c r="M96" s="18">
        <f t="shared" si="1"/>
        <v>19.520537601932951</v>
      </c>
      <c r="N96" s="19">
        <f t="shared" si="2"/>
        <v>24.520537601932951</v>
      </c>
    </row>
    <row r="97" spans="1:14" ht="15.75" customHeight="1">
      <c r="A97" s="14">
        <v>95</v>
      </c>
      <c r="B97" s="14" t="s">
        <v>195</v>
      </c>
      <c r="C97" s="5" t="s">
        <v>194</v>
      </c>
      <c r="D97" s="5">
        <v>-7.0000000000000007E-2</v>
      </c>
      <c r="E97" s="4">
        <v>9.98</v>
      </c>
      <c r="F97" s="7" t="s">
        <v>220</v>
      </c>
      <c r="G97" s="4" t="s">
        <v>232</v>
      </c>
      <c r="H97" s="4">
        <v>50.07</v>
      </c>
      <c r="I97" s="4">
        <v>599</v>
      </c>
      <c r="J97" s="16">
        <f t="shared" si="0"/>
        <v>126.65047806950977</v>
      </c>
      <c r="K97" s="17">
        <v>20</v>
      </c>
      <c r="L97" s="17">
        <v>5</v>
      </c>
      <c r="M97" s="18">
        <f t="shared" si="1"/>
        <v>26.662619517377443</v>
      </c>
      <c r="N97" s="19">
        <f t="shared" si="2"/>
        <v>31.662619517377443</v>
      </c>
    </row>
    <row r="98" spans="1:14" ht="15.75" customHeight="1">
      <c r="A98" s="14">
        <v>96</v>
      </c>
      <c r="B98" s="14" t="s">
        <v>197</v>
      </c>
      <c r="C98" s="5" t="s">
        <v>196</v>
      </c>
      <c r="D98" s="5">
        <v>-0.15</v>
      </c>
      <c r="E98" s="4">
        <v>3.44</v>
      </c>
      <c r="F98" s="7" t="s">
        <v>221</v>
      </c>
      <c r="G98" s="4" t="s">
        <v>232</v>
      </c>
      <c r="H98" s="4">
        <v>30.3</v>
      </c>
      <c r="I98" s="4">
        <v>599</v>
      </c>
      <c r="J98" s="16">
        <f t="shared" si="0"/>
        <v>76.642889664592502</v>
      </c>
      <c r="K98" s="17">
        <v>20</v>
      </c>
      <c r="L98" s="17">
        <v>5</v>
      </c>
      <c r="M98" s="18">
        <f t="shared" si="1"/>
        <v>14.160722416148126</v>
      </c>
      <c r="N98" s="19">
        <f t="shared" si="2"/>
        <v>19.160722416148126</v>
      </c>
    </row>
    <row r="99" spans="1:14" ht="15.75" customHeight="1"/>
    <row r="100" spans="1:14" ht="15.75" customHeight="1"/>
    <row r="101" spans="1:14" ht="15.75" customHeight="1"/>
    <row r="102" spans="1:14" ht="15.75" customHeight="1"/>
    <row r="103" spans="1:14" ht="15.75" customHeight="1"/>
    <row r="104" spans="1:14" ht="15.75" customHeight="1"/>
    <row r="105" spans="1:14" ht="15.75" customHeight="1"/>
    <row r="106" spans="1:14" ht="15.75" customHeight="1"/>
    <row r="107" spans="1:14" ht="15.75" customHeight="1"/>
    <row r="108" spans="1:14" ht="15.75" customHeight="1"/>
    <row r="109" spans="1:14" ht="15.75" customHeight="1"/>
    <row r="110" spans="1:14" ht="15.75" customHeight="1"/>
    <row r="111" spans="1:14" ht="15.75" customHeight="1"/>
    <row r="112" spans="1:1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A1:N1"/>
    <mergeCell ref="P1:AC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"/>
  <sheetViews>
    <sheetView workbookViewId="0">
      <selection sqref="A1:B1"/>
    </sheetView>
  </sheetViews>
  <sheetFormatPr defaultColWidth="12.625" defaultRowHeight="15" customHeight="1"/>
  <cols>
    <col min="9" max="9" width="16.25" customWidth="1"/>
    <col min="10" max="10" width="3.875" customWidth="1"/>
    <col min="11" max="11" width="4.625" customWidth="1"/>
    <col min="12" max="12" width="14.125" customWidth="1"/>
    <col min="13" max="13" width="5" customWidth="1"/>
    <col min="14" max="14" width="4.25" customWidth="1"/>
    <col min="15" max="15" width="7.625" customWidth="1"/>
  </cols>
  <sheetData>
    <row r="1" spans="1:15">
      <c r="A1" s="45" t="s">
        <v>233</v>
      </c>
      <c r="B1" s="43"/>
      <c r="C1" s="7"/>
      <c r="D1" s="7"/>
      <c r="E1" s="7"/>
      <c r="G1" s="7" t="s">
        <v>234</v>
      </c>
      <c r="H1" s="7" t="s">
        <v>201</v>
      </c>
      <c r="I1" s="7" t="s">
        <v>235</v>
      </c>
      <c r="J1" s="7" t="s">
        <v>236</v>
      </c>
      <c r="K1" s="7" t="s">
        <v>237</v>
      </c>
      <c r="L1" s="7" t="s">
        <v>209</v>
      </c>
      <c r="M1" s="7" t="s">
        <v>210</v>
      </c>
      <c r="N1" s="7" t="s">
        <v>211</v>
      </c>
      <c r="O1" s="7" t="s">
        <v>212</v>
      </c>
    </row>
    <row r="2" spans="1:15">
      <c r="A2" s="21" t="s">
        <v>238</v>
      </c>
      <c r="B2" s="22"/>
      <c r="C2" s="7"/>
      <c r="D2" s="7"/>
      <c r="E2" s="7"/>
      <c r="G2" s="23">
        <v>44587</v>
      </c>
      <c r="H2" s="24" t="s">
        <v>239</v>
      </c>
      <c r="I2" s="25">
        <v>5.76</v>
      </c>
      <c r="J2" s="25">
        <v>630</v>
      </c>
      <c r="K2" s="26">
        <f t="shared" ref="K2:K3" si="0">((I2/(J2*660))*1000000)</f>
        <v>13.852813852813851</v>
      </c>
      <c r="L2" s="27">
        <v>4</v>
      </c>
      <c r="M2" s="25">
        <v>10</v>
      </c>
      <c r="N2" s="28">
        <f>O2-M2</f>
        <v>24.632034632034625</v>
      </c>
      <c r="O2" s="28">
        <f>(K2*M2)/L2</f>
        <v>34.632034632034625</v>
      </c>
    </row>
    <row r="3" spans="1:15">
      <c r="A3" s="29" t="s">
        <v>240</v>
      </c>
      <c r="B3" s="30"/>
      <c r="C3" s="31"/>
      <c r="D3" s="7"/>
      <c r="E3" s="7"/>
      <c r="G3" s="7"/>
      <c r="H3" s="32" t="s">
        <v>241</v>
      </c>
      <c r="I3" s="33">
        <v>1.6</v>
      </c>
      <c r="J3" s="33">
        <v>630</v>
      </c>
      <c r="K3" s="34">
        <f t="shared" si="0"/>
        <v>3.8480038480038479</v>
      </c>
      <c r="L3" s="7"/>
      <c r="M3" s="7"/>
      <c r="N3" s="7"/>
      <c r="O3" s="7"/>
    </row>
    <row r="4" spans="1:15">
      <c r="A4" s="7"/>
      <c r="B4" s="7"/>
      <c r="C4" s="7"/>
      <c r="D4" s="7"/>
      <c r="E4" s="7"/>
      <c r="G4" s="7"/>
      <c r="H4" s="7"/>
      <c r="I4" s="7"/>
      <c r="J4" s="7"/>
      <c r="K4" s="7"/>
      <c r="L4" s="7"/>
      <c r="M4" s="7"/>
      <c r="N4" s="7"/>
      <c r="O4" s="7"/>
    </row>
    <row r="5" spans="1:15">
      <c r="B5" s="46" t="s">
        <v>242</v>
      </c>
      <c r="C5" s="43"/>
      <c r="D5" s="43"/>
      <c r="G5" s="7"/>
      <c r="H5" s="35" t="s">
        <v>243</v>
      </c>
      <c r="I5" s="7"/>
      <c r="J5" s="7"/>
      <c r="K5" s="7"/>
      <c r="L5" s="7"/>
      <c r="M5" s="7"/>
      <c r="N5" s="7"/>
      <c r="O5" s="7"/>
    </row>
    <row r="6" spans="1:15">
      <c r="A6" s="47" t="s">
        <v>244</v>
      </c>
      <c r="B6" s="43"/>
      <c r="C6" s="43"/>
      <c r="D6" s="43"/>
      <c r="E6" s="43"/>
      <c r="G6" s="7"/>
      <c r="M6" s="7"/>
      <c r="N6" s="7"/>
      <c r="O6" s="7"/>
    </row>
    <row r="7" spans="1:15">
      <c r="A7" s="36" t="s">
        <v>245</v>
      </c>
      <c r="B7" s="36" t="s">
        <v>246</v>
      </c>
      <c r="C7" s="36" t="s">
        <v>247</v>
      </c>
      <c r="D7" s="36" t="s">
        <v>248</v>
      </c>
      <c r="E7" s="36" t="s">
        <v>249</v>
      </c>
    </row>
    <row r="8" spans="1:15">
      <c r="A8" s="37">
        <v>3.8</v>
      </c>
      <c r="B8" s="17">
        <v>5</v>
      </c>
      <c r="C8" s="17">
        <v>5</v>
      </c>
      <c r="D8" s="17">
        <v>990</v>
      </c>
      <c r="E8" s="38">
        <f>((A8*B8)/(B8+C8+D8))*1000</f>
        <v>19</v>
      </c>
    </row>
    <row r="9" spans="1:15">
      <c r="A9" s="7"/>
      <c r="B9" s="7"/>
      <c r="C9" s="7"/>
      <c r="D9" s="7"/>
      <c r="E9" s="7"/>
    </row>
    <row r="10" spans="1:15">
      <c r="A10" s="48" t="s">
        <v>250</v>
      </c>
      <c r="B10" s="43"/>
      <c r="C10" s="43"/>
      <c r="D10" s="43"/>
      <c r="E10" s="43"/>
    </row>
    <row r="11" spans="1:15">
      <c r="A11" s="36" t="s">
        <v>249</v>
      </c>
      <c r="B11" s="39" t="s">
        <v>251</v>
      </c>
      <c r="C11" s="39" t="s">
        <v>252</v>
      </c>
      <c r="D11" s="36" t="s">
        <v>253</v>
      </c>
      <c r="E11" s="36" t="s">
        <v>254</v>
      </c>
    </row>
    <row r="12" spans="1:15">
      <c r="A12" s="17">
        <f>E8</f>
        <v>19</v>
      </c>
      <c r="B12" s="40">
        <v>7</v>
      </c>
      <c r="C12" s="40">
        <v>1000</v>
      </c>
      <c r="D12" s="41">
        <f>C12-E12</f>
        <v>631.57894736842104</v>
      </c>
      <c r="E12" s="41">
        <f>(B12*C12)/A12</f>
        <v>368.42105263157896</v>
      </c>
    </row>
    <row r="13" spans="1:15">
      <c r="A13" s="7"/>
      <c r="B13" s="7"/>
      <c r="C13" s="7"/>
      <c r="D13" s="7"/>
      <c r="E13" s="7"/>
    </row>
    <row r="14" spans="1:15">
      <c r="A14" s="48" t="s">
        <v>255</v>
      </c>
      <c r="B14" s="43"/>
      <c r="C14" s="43"/>
      <c r="D14" s="43"/>
      <c r="E14" s="43"/>
    </row>
    <row r="15" spans="1:15">
      <c r="A15" s="36" t="s">
        <v>256</v>
      </c>
      <c r="B15" s="36" t="s">
        <v>257</v>
      </c>
      <c r="C15" s="36" t="s">
        <v>258</v>
      </c>
      <c r="D15" s="36" t="s">
        <v>259</v>
      </c>
      <c r="E15" s="36" t="s">
        <v>260</v>
      </c>
    </row>
    <row r="16" spans="1:15">
      <c r="A16" s="17">
        <v>10</v>
      </c>
      <c r="B16" s="17">
        <v>4</v>
      </c>
      <c r="C16" s="17">
        <v>2</v>
      </c>
      <c r="D16" s="17">
        <v>3</v>
      </c>
      <c r="E16" s="17">
        <v>5</v>
      </c>
    </row>
    <row r="17" spans="1:5">
      <c r="A17" s="7"/>
      <c r="B17" s="7"/>
      <c r="C17" s="7"/>
      <c r="D17" s="7"/>
      <c r="E17" s="7"/>
    </row>
    <row r="18" spans="1:5">
      <c r="A18" s="48" t="s">
        <v>261</v>
      </c>
      <c r="B18" s="43"/>
      <c r="C18" s="43"/>
      <c r="D18" s="43"/>
      <c r="E18" s="43"/>
    </row>
    <row r="19" spans="1:5">
      <c r="A19" s="36" t="s">
        <v>262</v>
      </c>
      <c r="B19" s="36" t="s">
        <v>263</v>
      </c>
      <c r="C19" s="36" t="s">
        <v>247</v>
      </c>
      <c r="D19" s="36" t="s">
        <v>248</v>
      </c>
      <c r="E19" s="36" t="s">
        <v>264</v>
      </c>
    </row>
    <row r="20" spans="1:5">
      <c r="A20" s="17">
        <f>B16</f>
        <v>4</v>
      </c>
      <c r="B20" s="17">
        <f>E16</f>
        <v>5</v>
      </c>
      <c r="C20" s="17">
        <v>5</v>
      </c>
      <c r="D20" s="17">
        <v>990</v>
      </c>
      <c r="E20" s="38">
        <f>((A20*B20)/(B20+C20+D20))*1000</f>
        <v>20</v>
      </c>
    </row>
    <row r="21" spans="1:5">
      <c r="A21" s="7"/>
      <c r="B21" s="7"/>
      <c r="C21" s="7"/>
      <c r="D21" s="7"/>
      <c r="E21" s="7"/>
    </row>
    <row r="22" spans="1:5">
      <c r="A22" s="48" t="s">
        <v>265</v>
      </c>
      <c r="B22" s="43"/>
      <c r="C22" s="43"/>
      <c r="D22" s="43"/>
      <c r="E22" s="43"/>
    </row>
    <row r="23" spans="1:5">
      <c r="A23" s="36" t="s">
        <v>264</v>
      </c>
      <c r="B23" s="39" t="s">
        <v>266</v>
      </c>
      <c r="C23" s="39" t="s">
        <v>267</v>
      </c>
      <c r="D23" s="36" t="s">
        <v>253</v>
      </c>
      <c r="E23" s="36" t="s">
        <v>268</v>
      </c>
    </row>
    <row r="24" spans="1:5">
      <c r="A24" s="17">
        <f>E20</f>
        <v>20</v>
      </c>
      <c r="B24" s="17">
        <f>B12</f>
        <v>7</v>
      </c>
      <c r="C24" s="40">
        <v>100</v>
      </c>
      <c r="D24" s="38">
        <f>C24-E24</f>
        <v>65</v>
      </c>
      <c r="E24" s="38">
        <f>(B24*C24)/A24</f>
        <v>35</v>
      </c>
    </row>
    <row r="25" spans="1:5">
      <c r="A25" s="7"/>
      <c r="B25" s="7"/>
      <c r="C25" s="7"/>
      <c r="D25" s="7"/>
      <c r="E25" s="7"/>
    </row>
    <row r="26" spans="1:5">
      <c r="A26" s="48" t="s">
        <v>269</v>
      </c>
      <c r="B26" s="43"/>
      <c r="C26" s="43"/>
      <c r="D26" s="43"/>
      <c r="E26" s="43"/>
    </row>
    <row r="27" spans="1:5">
      <c r="A27" s="36" t="s">
        <v>270</v>
      </c>
      <c r="B27" s="36" t="s">
        <v>271</v>
      </c>
      <c r="C27" s="39" t="s">
        <v>272</v>
      </c>
      <c r="D27" s="39" t="s">
        <v>273</v>
      </c>
      <c r="E27" s="36"/>
    </row>
    <row r="28" spans="1:5">
      <c r="A28" s="40">
        <v>600</v>
      </c>
      <c r="B28" s="40">
        <v>0.15</v>
      </c>
      <c r="C28" s="38">
        <f>A28-D28</f>
        <v>510</v>
      </c>
      <c r="D28" s="38">
        <f>A28*B28</f>
        <v>90</v>
      </c>
      <c r="E28" s="7"/>
    </row>
  </sheetData>
  <mergeCells count="8">
    <mergeCell ref="A18:E18"/>
    <mergeCell ref="A22:E22"/>
    <mergeCell ref="A26:E26"/>
    <mergeCell ref="A1:B1"/>
    <mergeCell ref="B5:D5"/>
    <mergeCell ref="A6:E6"/>
    <mergeCell ref="A10:E10"/>
    <mergeCell ref="A14:E14"/>
  </mergeCells>
  <printOptions horizontalCentered="1" gridLines="1"/>
  <pageMargins left="0.7" right="0.7" top="0.75" bottom="0.75" header="0" footer="0"/>
  <pageSetup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Layout</vt:lpstr>
      <vt:lpstr>Plate Layout and Concentrations</vt:lpstr>
      <vt:lpstr>Pooling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Aramys Ttousios</dc:creator>
  <cp:lastModifiedBy>Aramys Christos Ttousios</cp:lastModifiedBy>
  <dcterms:created xsi:type="dcterms:W3CDTF">2022-02-11T16:37:32Z</dcterms:created>
  <dcterms:modified xsi:type="dcterms:W3CDTF">2022-02-11T16:37:32Z</dcterms:modified>
</cp:coreProperties>
</file>