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project_assignment\"/>
    </mc:Choice>
  </mc:AlternateContent>
  <xr:revisionPtr revIDLastSave="0" documentId="13_ncr:1_{D2C5C4A3-4BA7-462B-ADB0-D333B1F08D30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Confidence interval worksheet" sheetId="2" state="hidden" r:id="rId1"/>
    <sheet name="Two way chisq work sheet" sheetId="3" state="hidden" r:id="rId2"/>
    <sheet name="Data analysis Plan_exercise" sheetId="4" state="hidden" r:id="rId3"/>
    <sheet name="Data analysis Plan_template" sheetId="5" r:id="rId4"/>
    <sheet name="Independent Ttest worksheet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6" l="1"/>
  <c r="E34" i="6" s="1"/>
  <c r="E29" i="6"/>
  <c r="E19" i="6"/>
  <c r="E18" i="6"/>
  <c r="E17" i="6"/>
  <c r="E22" i="6" s="1"/>
  <c r="E33" i="3"/>
  <c r="E31" i="3"/>
  <c r="D31" i="3"/>
  <c r="D33" i="3" s="1"/>
  <c r="C31" i="3"/>
  <c r="C33" i="3" s="1"/>
  <c r="E29" i="3"/>
  <c r="D29" i="3"/>
  <c r="C29" i="3"/>
  <c r="E28" i="3"/>
  <c r="E30" i="3" s="1"/>
  <c r="E32" i="3" s="1"/>
  <c r="D28" i="3"/>
  <c r="D30" i="3" s="1"/>
  <c r="D32" i="3" s="1"/>
  <c r="E25" i="3"/>
  <c r="D25" i="3"/>
  <c r="C25" i="3"/>
  <c r="E23" i="3"/>
  <c r="D23" i="3"/>
  <c r="C23" i="3"/>
  <c r="C28" i="3" s="1"/>
  <c r="C30" i="3" s="1"/>
  <c r="C32" i="3" s="1"/>
  <c r="E17" i="3"/>
  <c r="D17" i="3"/>
  <c r="C17" i="3"/>
  <c r="B17" i="3"/>
  <c r="D16" i="3"/>
  <c r="C16" i="3"/>
  <c r="B16" i="3"/>
  <c r="E16" i="3" s="1"/>
  <c r="D12" i="3"/>
  <c r="D11" i="3"/>
  <c r="C11" i="3"/>
  <c r="B11" i="3"/>
  <c r="D10" i="3"/>
  <c r="C10" i="3"/>
  <c r="C12" i="3" s="1"/>
  <c r="B10" i="3"/>
  <c r="B12" i="3" s="1"/>
  <c r="E5" i="2"/>
  <c r="E7" i="2" s="1"/>
  <c r="B5" i="2"/>
  <c r="B7" i="2" s="1"/>
  <c r="E4" i="2"/>
  <c r="F33" i="3" l="1"/>
  <c r="B9" i="2"/>
  <c r="B8" i="2"/>
  <c r="E9" i="2"/>
  <c r="E8" i="2"/>
  <c r="E21" i="6"/>
  <c r="E31" i="6"/>
  <c r="E33" i="6"/>
</calcChain>
</file>

<file path=xl/sharedStrings.xml><?xml version="1.0" encoding="utf-8"?>
<sst xmlns="http://schemas.openxmlformats.org/spreadsheetml/2006/main" count="199" uniqueCount="119">
  <si>
    <t>Nominal</t>
  </si>
  <si>
    <t>Question A</t>
  </si>
  <si>
    <t>Question B</t>
  </si>
  <si>
    <t>n</t>
  </si>
  <si>
    <t>Mean</t>
  </si>
  <si>
    <t>p</t>
  </si>
  <si>
    <t>SD</t>
  </si>
  <si>
    <t>q</t>
  </si>
  <si>
    <t>SE</t>
  </si>
  <si>
    <t>Z @ 99%</t>
  </si>
  <si>
    <t>Z @ 95%</t>
  </si>
  <si>
    <t>SE * Z</t>
  </si>
  <si>
    <t>Lower Bound</t>
  </si>
  <si>
    <t>Upper Bound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</si>
  <si>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</si>
  <si>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</si>
  <si>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</si>
  <si>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</si>
  <si>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</si>
  <si>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</si>
  <si>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</si>
  <si>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rPr>
        <sz val="11"/>
        <color theme="1"/>
        <rFont val="Calibri"/>
      </rPr>
      <t>Column %:</t>
    </r>
    <r>
      <rPr>
        <sz val="11"/>
        <color theme="0"/>
        <rFont val="等线"/>
      </rPr>
      <t xml:space="preserve"> Do the three Pizza shops attract students who differ in their living location?</t>
    </r>
  </si>
  <si>
    <t>Total % Column</t>
  </si>
  <si>
    <r>
      <rPr>
        <sz val="11"/>
        <color theme="1"/>
        <rFont val="Calibri"/>
      </rPr>
      <t xml:space="preserve">Row %: </t>
    </r>
    <r>
      <rPr>
        <sz val="11"/>
        <color theme="0"/>
        <rFont val="等线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</si>
  <si>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</si>
  <si>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</si>
  <si>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</si>
  <si>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</si>
  <si>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</si>
  <si>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</si>
  <si>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Plans</t>
  </si>
  <si>
    <t>(1)</t>
  </si>
  <si>
    <t>(2)</t>
  </si>
  <si>
    <t>(3)</t>
  </si>
  <si>
    <t>(4)</t>
  </si>
  <si>
    <t>(5) and (6)</t>
  </si>
  <si>
    <t>Team for the breakout room practice</t>
  </si>
  <si>
    <t>Research Question</t>
  </si>
  <si>
    <t>Type of Research Question*</t>
  </si>
  <si>
    <t>Questionnaire Question</t>
  </si>
  <si>
    <t>Level of Measurement**</t>
  </si>
  <si>
    <t>Descriptive statistics or Statistical Test</t>
  </si>
  <si>
    <t>What percentage of students have used the microfilm room?</t>
  </si>
  <si>
    <t>Descriptive</t>
  </si>
  <si>
    <t>Q1: Place a checkmark in front of all the services below that you have used.                                                      A:                                                                                  __ study areas 
__ microfilm room 
__ interlibrary loan  
__ reference librarian
__ computers 
__ other (specify)</t>
  </si>
  <si>
    <r>
      <rPr>
        <b/>
        <sz val="12"/>
        <color theme="1"/>
        <rFont val="Calibri"/>
      </rPr>
      <t>Percent:</t>
    </r>
    <r>
      <rPr>
        <sz val="12"/>
        <color theme="1"/>
        <rFont val="Calibri"/>
      </rPr>
      <t xml:space="preserve"> 20% of students have used the microfile room</t>
    </r>
  </si>
  <si>
    <t xml:space="preserve">What is the most popular use for the library?  </t>
  </si>
  <si>
    <t xml:space="preserve">Q1: What do you use the library for? 
Place a 1 in front of the most frequent
use and a 2 in front of the second most frequent use.    
 __ as a place to study 
__ as a place to meet with other students 
__ to obtain material for class work </t>
  </si>
  <si>
    <t>Ordinal</t>
  </si>
  <si>
    <t xml:space="preserve">Percent: 20% of students have used the microfile room, median </t>
  </si>
  <si>
    <t>1,2</t>
  </si>
  <si>
    <t xml:space="preserve">(On average) Are students statisfied with library meeting their needs?    </t>
  </si>
  <si>
    <t xml:space="preserve">Q1: How well does the library meet your needs?  
very well 1 2 3 4 5 6 very badly </t>
  </si>
  <si>
    <t>Interval</t>
  </si>
  <si>
    <t>mean: Students spend 3.67 hours on average in the library. The average seems low, since it is only about half an hour each working day.   
Standard Deviation: The variation is large based on the standard deviation and the plot.</t>
  </si>
  <si>
    <t>3,4</t>
  </si>
  <si>
    <t xml:space="preserve">(On average) How many hours do students spend in the library each week?     </t>
  </si>
  <si>
    <t xml:space="preserve">Q1: About how many hours per week do you spend in the library?  
___ Hours  </t>
  </si>
  <si>
    <t>Ratio</t>
  </si>
  <si>
    <r>
      <rPr>
        <b/>
        <sz val="12"/>
        <color theme="1"/>
        <rFont val="Calibri"/>
      </rPr>
      <t>Mean:</t>
    </r>
    <r>
      <rPr>
        <sz val="12"/>
        <color theme="1"/>
        <rFont val="Calibri"/>
      </rPr>
      <t xml:space="preserve"> Students spend 3.67 hours on average in the library. The average seems low, since it is only about half an hour each working day.   
</t>
    </r>
    <r>
      <rPr>
        <b/>
        <sz val="12"/>
        <color theme="1"/>
        <rFont val="Calibri"/>
      </rPr>
      <t xml:space="preserve">Standard Deviation: </t>
    </r>
    <r>
      <rPr>
        <sz val="12"/>
        <color theme="1"/>
        <rFont val="Calibri"/>
      </rPr>
      <t>The variation is large based on the standard deviation and the plot.</t>
    </r>
  </si>
  <si>
    <t>Do on-campus or off-campus students differ in the number of times per week they use the library?  （Difference between on- and off-campus students - Nominal vs. Usage of library- Ordinal）</t>
  </si>
  <si>
    <t>Differnce</t>
  </si>
  <si>
    <t>Q1: Do you live:  _on campus   _off campus Q2: How often do you use the Middleton Library? 
__ less than once a week
__ about once a week
__ twice a week
__ three or more times a week</t>
  </si>
  <si>
    <t xml:space="preserve">nominal , ordinal </t>
  </si>
  <si>
    <t>cross tabulation</t>
  </si>
  <si>
    <t>5,6</t>
  </si>
  <si>
    <t>Are on-campus or off-campus students more satisfied with the way the library meets their needs? （Difference between on- and off-campus students - Nominal vs. Satisfaction - interval）</t>
  </si>
  <si>
    <t xml:space="preserve">Q1: Do you live:  _ on campus   _off campus 
Q2: How well does the library meet your needs?  
very well 1 2 3 4 5 6 very badly  </t>
  </si>
  <si>
    <t>nominal, interval</t>
  </si>
  <si>
    <t>mean comparion</t>
  </si>
  <si>
    <t>7,8</t>
  </si>
  <si>
    <t>Is there a relationship between GPA and time spent in the library?</t>
  </si>
  <si>
    <t>Association</t>
  </si>
  <si>
    <t xml:space="preserve">Q1 - What is your grade point average?   __   Q2 - About how many hours per week do you spend in the library?   ___ Hours  </t>
  </si>
  <si>
    <t>Ratio vs. Ratio</t>
  </si>
  <si>
    <r>
      <rPr>
        <b/>
        <sz val="12"/>
        <color theme="1"/>
        <rFont val="Calibri"/>
      </rPr>
      <t>Correlation coefficient</t>
    </r>
    <r>
      <rPr>
        <sz val="12"/>
        <color theme="1"/>
        <rFont val="Calibri"/>
      </rPr>
      <t xml:space="preserve">: the correlation is 0.8 and statistically significant.  There is a strong positive correlation between </t>
    </r>
  </si>
  <si>
    <t>…</t>
  </si>
  <si>
    <t>* descriptive, differences, or association research question</t>
  </si>
  <si>
    <t>** nominal, ordinal, interval, or ratio</t>
  </si>
  <si>
    <r>
      <rPr>
        <b/>
        <sz val="12"/>
        <color rgb="FF000000"/>
        <rFont val="Calibri"/>
      </rPr>
      <t>Percent:</t>
    </r>
    <r>
      <rPr>
        <sz val="12"/>
        <color rgb="FF000000"/>
        <rFont val="Calibri"/>
      </rPr>
      <t xml:space="preserve"> X% of students have used the microfile room</t>
    </r>
  </si>
  <si>
    <t>Ordinal (ranking or ordered answer options without equal interval)</t>
  </si>
  <si>
    <r>
      <rPr>
        <b/>
        <sz val="12"/>
        <color rgb="FF000000"/>
        <rFont val="Calibri"/>
      </rPr>
      <t xml:space="preserve">Percent: </t>
    </r>
    <r>
      <rPr>
        <sz val="12"/>
        <color rgb="FF000000"/>
        <rFont val="Calibri"/>
      </rPr>
      <t xml:space="preserve">X% choose 1/ most frequent use as a place to study. 
</t>
    </r>
    <r>
      <rPr>
        <b/>
        <sz val="12"/>
        <color rgb="FF000000"/>
        <rFont val="Calibri"/>
      </rPr>
      <t xml:space="preserve">Mode: </t>
    </r>
    <r>
      <rPr>
        <sz val="12"/>
        <color rgb="FF000000"/>
        <rFont val="Calibri"/>
      </rPr>
      <t xml:space="preserve">1 or most frequent use is the mode for the use as a place to study. </t>
    </r>
  </si>
  <si>
    <t>Interval (equal interval among options)</t>
  </si>
  <si>
    <r>
      <rPr>
        <b/>
        <sz val="12"/>
        <color rgb="FF000000"/>
        <rFont val="Calibri"/>
      </rPr>
      <t xml:space="preserve">Mean:  </t>
    </r>
    <r>
      <rPr>
        <sz val="12"/>
        <color rgb="FF000000"/>
        <rFont val="Calibri"/>
      </rPr>
      <t xml:space="preserve">The average is X out of 6 (medicore/ close to neutral in meeting students' needs). 
</t>
    </r>
    <r>
      <rPr>
        <b/>
        <sz val="12"/>
        <color rgb="FFFFFFFF"/>
        <rFont val="Calibri"/>
      </rPr>
      <t>Standard Deviation:</t>
    </r>
    <r>
      <rPr>
        <sz val="12"/>
        <color rgb="FFFFFFFF"/>
        <rFont val="Calibri"/>
      </rPr>
      <t xml:space="preserve"> The variation is small based on the standard deviation and the plot.</t>
    </r>
    <r>
      <rPr>
        <sz val="12"/>
        <color rgb="FF000000"/>
        <rFont val="Calibri"/>
      </rPr>
      <t xml:space="preserve">
</t>
    </r>
    <r>
      <rPr>
        <b/>
        <sz val="12"/>
        <color rgb="FF000000"/>
        <rFont val="Calibri"/>
      </rPr>
      <t>Range:</t>
    </r>
    <r>
      <rPr>
        <sz val="12"/>
        <color rgb="FF000000"/>
        <rFont val="Calibri"/>
      </rPr>
      <t xml:space="preserve"> the min is X, the max is is X. So there is nobody rate it as very badly</t>
    </r>
  </si>
  <si>
    <r>
      <rPr>
        <b/>
        <sz val="12"/>
        <color rgb="FF000000"/>
        <rFont val="Calibri"/>
      </rPr>
      <t>Mean:</t>
    </r>
    <r>
      <rPr>
        <sz val="12"/>
        <color rgb="FF000000"/>
        <rFont val="Calibri"/>
      </rPr>
      <t xml:space="preserve"> Students spend X hours on average in the library. The average seems low, since it is only about half an hour each working day.   
</t>
    </r>
    <r>
      <rPr>
        <b/>
        <sz val="12"/>
        <color rgb="FFFFFFFF"/>
        <rFont val="Calibri"/>
      </rPr>
      <t xml:space="preserve">Standard Deviation: </t>
    </r>
    <r>
      <rPr>
        <sz val="12"/>
        <color rgb="FFFFFFFF"/>
        <rFont val="Calibri"/>
      </rPr>
      <t>The variation is large based on the standard deviation and the plot.</t>
    </r>
  </si>
  <si>
    <t>Difference</t>
  </si>
  <si>
    <t xml:space="preserve">Q1: Do you live:  _on campus   _off campus Q2: How often do you use the Middleton Library? 
__ less than once a week
__ about once a week
__ twice a week
__ three or more times a week    </t>
  </si>
  <si>
    <t>Nominal &amp; Ordinal</t>
  </si>
  <si>
    <r>
      <rPr>
        <b/>
        <sz val="12"/>
        <color rgb="FF000000"/>
        <rFont val="Calibri"/>
      </rPr>
      <t xml:space="preserve">Cross-tabulation: </t>
    </r>
    <r>
      <rPr>
        <sz val="12"/>
        <color rgb="FF000000"/>
        <rFont val="Calibri"/>
      </rPr>
      <t xml:space="preserve">between on and off campus on the percent of frequency of using the library. On campus students a higher percent (X%) than off campus students (Y%) to use the library frequently (defined as twice a week or more percent) 
</t>
    </r>
    <r>
      <rPr>
        <b/>
        <sz val="12"/>
        <color rgb="FFFFFFFF"/>
        <rFont val="Calibri"/>
      </rPr>
      <t xml:space="preserve">Two way chi-sq: </t>
    </r>
    <r>
      <rPr>
        <sz val="12"/>
        <color rgb="FFFFFFFF"/>
        <rFont val="Calibri"/>
      </rPr>
      <t xml:space="preserve">There is not enough evidence at 95% confidence level to say there is a signficance difference between on and off campus students in terms of the frequent usage percent. </t>
    </r>
  </si>
  <si>
    <r>
      <rPr>
        <sz val="12"/>
        <color theme="1"/>
        <rFont val="Calibri"/>
      </rPr>
      <t xml:space="preserve">Are on-campus or off-campus students more satisfied with the way the library meets their needs? </t>
    </r>
    <r>
      <rPr>
        <sz val="12"/>
        <color rgb="FFFFFFFF"/>
        <rFont val="Calibri"/>
      </rPr>
      <t>（Difference between on- and off-campus students - Nominal vs. Satisfaction - interval）</t>
    </r>
  </si>
  <si>
    <t>Nominal &amp;  Interval</t>
  </si>
  <si>
    <r>
      <rPr>
        <b/>
        <sz val="12"/>
        <color rgb="FF000000"/>
        <rFont val="Calibri"/>
      </rPr>
      <t>Mean comparison</t>
    </r>
    <r>
      <rPr>
        <sz val="12"/>
        <color rgb="FF000000"/>
        <rFont val="Calibri"/>
      </rPr>
      <t xml:space="preserve">: On campus mean satisfaction is X, Off campus mean satisfaction Y. On campus has on average higher satisfiaction.  
</t>
    </r>
    <r>
      <rPr>
        <b/>
        <sz val="12"/>
        <color rgb="FFFFFFFF"/>
        <rFont val="Calibri"/>
      </rPr>
      <t>Independent T-test</t>
    </r>
    <r>
      <rPr>
        <sz val="12"/>
        <color rgb="FFFFFFFF"/>
        <rFont val="Calibri"/>
      </rPr>
      <t>: There is a significant difference at 95% confidence level between the on and off campus students on the satisfaction of library meeting the needs.</t>
    </r>
  </si>
  <si>
    <r>
      <rPr>
        <b/>
        <sz val="12"/>
        <color rgb="FFFFFFFF"/>
        <rFont val="Calibri"/>
      </rPr>
      <t>Correlation coefficient</t>
    </r>
    <r>
      <rPr>
        <sz val="12"/>
        <color rgb="FFFFFFFF"/>
        <rFont val="Calibri"/>
      </rPr>
      <t xml:space="preserve">: the correlation is 0.8 and statistically significant.  There is a strong positive correlation between </t>
    </r>
  </si>
  <si>
    <t>Male</t>
  </si>
  <si>
    <t>Formula for t-test</t>
  </si>
  <si>
    <t>X1_bar</t>
  </si>
  <si>
    <t>Mean difference</t>
  </si>
  <si>
    <t>S1</t>
  </si>
  <si>
    <t>Uncertainty</t>
  </si>
  <si>
    <t>Square root(0.86^2/103 + 0.77^2/126)</t>
  </si>
  <si>
    <t>N1</t>
  </si>
  <si>
    <t xml:space="preserve">t </t>
  </si>
  <si>
    <t>Female</t>
  </si>
  <si>
    <t>X2_bar</t>
  </si>
  <si>
    <t>S2</t>
  </si>
  <si>
    <t>N2</t>
  </si>
  <si>
    <t>Square root(02.67^2/14 + 1.73^2/16)</t>
  </si>
  <si>
    <t>t- critical @90%, df = 28</t>
  </si>
  <si>
    <t>Confidence interval method:</t>
  </si>
  <si>
    <t>Critical value method:</t>
  </si>
  <si>
    <t>t =|( X̅1 – X̅2 ) / SE|</t>
  </si>
  <si>
    <t>SE/standard error:√(SD2/n1 + SD2/n2 )</t>
  </si>
  <si>
    <t>Mean difference = X̅1 - X̅2  = 6.16 - 6.37 = -0.21</t>
  </si>
  <si>
    <t>Uncertainty / Standard Error = Square root(0.86^2/103 + 0.77^2/126)</t>
  </si>
  <si>
    <t>t = |( X̅1 – X̅2 ) / SE| = |-0.21/0.11 | = 1.93</t>
  </si>
  <si>
    <t>Hypothesis testing steps:</t>
  </si>
  <si>
    <t>H0: μ1 – μ2 =0 , Ha: μ1 – μ2 &lt;&gt; 0</t>
  </si>
  <si>
    <t>t = 1.93 &gt; tcritical@90% confidence = 1.65. Thus, reject the null hypothesis.</t>
  </si>
  <si>
    <t>We are 90% confidence that there is a difference between male and female in terms of their satisfaction of gift card purchase. Female is more satisfied than 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</si>
</sst>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b/>
      <i/>
      <sz val="12"/>
      <color theme="1"/>
      <name val="Century"/>
    </font>
    <font>
      <sz val="12"/>
      <color theme="1"/>
      <name val="Calibri"/>
    </font>
    <font>
      <b/>
      <sz val="10"/>
      <color theme="1"/>
      <name val="Calibri"/>
    </font>
    <font>
      <b/>
      <i/>
      <sz val="12"/>
      <color theme="1"/>
      <name val="Calibri"/>
    </font>
    <font>
      <sz val="12"/>
      <color rgb="FF000000"/>
      <name val="Calibri"/>
    </font>
    <font>
      <b/>
      <i/>
      <u/>
      <sz val="12"/>
      <color rgb="FF1155CC"/>
      <name val="Century"/>
    </font>
    <font>
      <sz val="12"/>
      <color rgb="FFFFFFFF"/>
      <name val="Calibri"/>
    </font>
    <font>
      <sz val="11"/>
      <color theme="0"/>
      <name val="等线"/>
    </font>
    <font>
      <b/>
      <sz val="12"/>
      <color theme="1"/>
      <name val="Calibri"/>
    </font>
    <font>
      <b/>
      <sz val="12"/>
      <color rgb="FF000000"/>
      <name val="Calibri"/>
    </font>
    <font>
      <b/>
      <sz val="12"/>
      <color rgb="FFFFFFFF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164" fontId="1" fillId="0" borderId="0" xfId="0" applyNumberFormat="1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left" readingOrder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2" fontId="3" fillId="0" borderId="0" xfId="0" applyNumberFormat="1" applyFont="1"/>
    <xf numFmtId="0" fontId="0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390525</xdr:colOff>
      <xdr:row>0</xdr:row>
      <xdr:rowOff>123825</xdr:rowOff>
    </xdr:from>
    <xdr:ext cx="3267075" cy="1343025"/>
    <xdr:pic>
      <xdr:nvPicPr>
        <xdr:cNvPr id="2" name="image3.png" descr="How to Perform an Independent Sample t-Test - Magoosh Statistics Blo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0</xdr:rowOff>
    </xdr:from>
    <xdr:ext cx="8020050" cy="22193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XfzJYDVwOOrM6Ucd7zKELZpNLS1s8NzY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25" defaultRowHeight="15" customHeight="1" x14ac:dyDescent="0.2"/>
  <cols>
    <col min="1" max="1" width="12.625" customWidth="1"/>
    <col min="2" max="3" width="8.625" customWidth="1"/>
    <col min="4" max="4" width="12.625" customWidth="1"/>
    <col min="5" max="5" width="12" customWidth="1"/>
    <col min="6" max="26" width="8.625" customWidth="1"/>
  </cols>
  <sheetData>
    <row r="1" spans="1:5" ht="14.25" customHeight="1" x14ac:dyDescent="0.25">
      <c r="A1" s="1" t="s">
        <v>1</v>
      </c>
      <c r="D1" s="1" t="s">
        <v>2</v>
      </c>
    </row>
    <row r="2" spans="1:5" ht="14.25" customHeight="1" x14ac:dyDescent="0.25">
      <c r="A2" s="1" t="s">
        <v>3</v>
      </c>
      <c r="B2" s="1">
        <v>538</v>
      </c>
      <c r="D2" s="1" t="s">
        <v>3</v>
      </c>
      <c r="E2" s="1">
        <v>538</v>
      </c>
    </row>
    <row r="3" spans="1:5" ht="14.25" customHeight="1" x14ac:dyDescent="0.25">
      <c r="A3" s="1" t="s">
        <v>4</v>
      </c>
      <c r="B3" s="1">
        <v>16.7</v>
      </c>
      <c r="D3" s="1" t="s">
        <v>5</v>
      </c>
      <c r="E3" s="1">
        <v>6.2E-2</v>
      </c>
    </row>
    <row r="4" spans="1:5" ht="14.25" customHeight="1" x14ac:dyDescent="0.25">
      <c r="A4" s="1" t="s">
        <v>6</v>
      </c>
      <c r="B4" s="1">
        <v>8.6</v>
      </c>
      <c r="D4" s="1" t="s">
        <v>7</v>
      </c>
      <c r="E4" s="1">
        <f>1-E3</f>
        <v>0.93799999999999994</v>
      </c>
    </row>
    <row r="5" spans="1:5" ht="14.25" customHeight="1" x14ac:dyDescent="0.25">
      <c r="A5" s="1" t="s">
        <v>8</v>
      </c>
      <c r="B5" s="1">
        <f>B4/SQRT(B2)</f>
        <v>0.3707723276609351</v>
      </c>
      <c r="D5" s="1" t="s">
        <v>8</v>
      </c>
      <c r="E5" s="1">
        <f>SQRT(E3*E4/538)</f>
        <v>1.0396954086418433E-2</v>
      </c>
    </row>
    <row r="6" spans="1:5" ht="14.25" customHeight="1" x14ac:dyDescent="0.25">
      <c r="A6" s="1" t="s">
        <v>9</v>
      </c>
      <c r="B6" s="1">
        <v>2.58</v>
      </c>
      <c r="D6" s="1" t="s">
        <v>10</v>
      </c>
      <c r="E6" s="1">
        <v>1.96</v>
      </c>
    </row>
    <row r="7" spans="1:5" ht="14.25" customHeight="1" x14ac:dyDescent="0.25">
      <c r="A7" s="1" t="s">
        <v>11</v>
      </c>
      <c r="B7" s="1">
        <f>B6*B5</f>
        <v>0.95659260536521262</v>
      </c>
      <c r="D7" s="1" t="s">
        <v>11</v>
      </c>
      <c r="E7" s="1">
        <f>E6*E5</f>
        <v>2.0378030009380127E-2</v>
      </c>
    </row>
    <row r="8" spans="1:5" ht="14.25" customHeight="1" x14ac:dyDescent="0.25">
      <c r="A8" s="1" t="s">
        <v>12</v>
      </c>
      <c r="B8" s="1">
        <f>B3-B7</f>
        <v>15.743407394634787</v>
      </c>
      <c r="D8" s="1" t="s">
        <v>12</v>
      </c>
      <c r="E8" s="4">
        <f>E3-E7</f>
        <v>4.1621969990619873E-2</v>
      </c>
    </row>
    <row r="9" spans="1:5" ht="14.25" customHeight="1" x14ac:dyDescent="0.25">
      <c r="A9" s="1" t="s">
        <v>13</v>
      </c>
      <c r="B9" s="1">
        <f>B3+B7</f>
        <v>17.656592605365212</v>
      </c>
      <c r="D9" s="1" t="s">
        <v>13</v>
      </c>
      <c r="E9" s="4">
        <f>E3+E7</f>
        <v>8.2378030009380127E-2</v>
      </c>
    </row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625" defaultRowHeight="15" customHeight="1" x14ac:dyDescent="0.2"/>
  <cols>
    <col min="1" max="1" width="11.375" customWidth="1"/>
    <col min="2" max="2" width="11.625" customWidth="1"/>
    <col min="3" max="3" width="13.75" customWidth="1"/>
    <col min="4" max="4" width="8.625" customWidth="1"/>
    <col min="5" max="5" width="11.75" customWidth="1"/>
    <col min="6" max="26" width="8.625" customWidth="1"/>
  </cols>
  <sheetData>
    <row r="1" spans="1:6" ht="14.25" customHeight="1" x14ac:dyDescent="0.2"/>
    <row r="2" spans="1:6" ht="39.75" customHeight="1" x14ac:dyDescent="0.25">
      <c r="A2" s="35" t="s">
        <v>14</v>
      </c>
      <c r="B2" s="34"/>
      <c r="C2" s="34"/>
      <c r="D2" s="34"/>
      <c r="E2" s="34"/>
      <c r="F2" s="5"/>
    </row>
    <row r="3" spans="1:6" ht="14.25" customHeight="1" x14ac:dyDescent="0.25">
      <c r="B3" s="1" t="s">
        <v>15</v>
      </c>
      <c r="C3" s="1" t="s">
        <v>16</v>
      </c>
      <c r="D3" s="1" t="s">
        <v>17</v>
      </c>
      <c r="E3" s="1" t="s">
        <v>18</v>
      </c>
    </row>
    <row r="4" spans="1:6" ht="14.25" customHeight="1" x14ac:dyDescent="0.25">
      <c r="A4" s="1" t="s">
        <v>19</v>
      </c>
      <c r="B4" s="1">
        <v>29</v>
      </c>
      <c r="C4" s="1">
        <v>50</v>
      </c>
      <c r="D4" s="1">
        <v>33</v>
      </c>
      <c r="E4" s="1">
        <v>112</v>
      </c>
    </row>
    <row r="5" spans="1:6" ht="14.25" customHeight="1" x14ac:dyDescent="0.25">
      <c r="A5" s="1" t="s">
        <v>20</v>
      </c>
      <c r="B5" s="1">
        <v>43</v>
      </c>
      <c r="C5" s="1">
        <v>32</v>
      </c>
      <c r="D5" s="1">
        <v>23</v>
      </c>
      <c r="E5" s="1">
        <v>98</v>
      </c>
    </row>
    <row r="6" spans="1:6" ht="14.25" customHeight="1" x14ac:dyDescent="0.25">
      <c r="A6" s="1" t="s">
        <v>18</v>
      </c>
      <c r="B6" s="1">
        <v>72</v>
      </c>
      <c r="C6" s="1">
        <v>82</v>
      </c>
      <c r="D6" s="1">
        <v>56</v>
      </c>
      <c r="E6" s="1">
        <v>210</v>
      </c>
    </row>
    <row r="7" spans="1:6" ht="14.25" customHeight="1" x14ac:dyDescent="0.2"/>
    <row r="8" spans="1:6" ht="33" customHeight="1" x14ac:dyDescent="0.25">
      <c r="A8" s="35" t="s">
        <v>21</v>
      </c>
      <c r="B8" s="34"/>
      <c r="C8" s="34"/>
      <c r="D8" s="34"/>
      <c r="E8" s="5"/>
      <c r="F8" s="5"/>
    </row>
    <row r="9" spans="1:6" ht="14.25" customHeight="1" x14ac:dyDescent="0.25">
      <c r="B9" s="1" t="s">
        <v>15</v>
      </c>
      <c r="C9" s="1" t="s">
        <v>16</v>
      </c>
      <c r="D9" s="1" t="s">
        <v>17</v>
      </c>
    </row>
    <row r="10" spans="1:6" ht="14.25" customHeight="1" x14ac:dyDescent="0.25">
      <c r="A10" s="1" t="s">
        <v>19</v>
      </c>
      <c r="B10" s="6">
        <f t="shared" ref="B10:D10" si="0">B4/B$6</f>
        <v>0.40277777777777779</v>
      </c>
      <c r="C10" s="6">
        <f t="shared" si="0"/>
        <v>0.6097560975609756</v>
      </c>
      <c r="D10" s="6">
        <f t="shared" si="0"/>
        <v>0.5892857142857143</v>
      </c>
    </row>
    <row r="11" spans="1:6" ht="14.25" customHeight="1" x14ac:dyDescent="0.25">
      <c r="A11" s="1" t="s">
        <v>20</v>
      </c>
      <c r="B11" s="6">
        <f t="shared" ref="B11:D11" si="1">B5/B$6</f>
        <v>0.59722222222222221</v>
      </c>
      <c r="C11" s="6">
        <f t="shared" si="1"/>
        <v>0.3902439024390244</v>
      </c>
      <c r="D11" s="6">
        <f t="shared" si="1"/>
        <v>0.4107142857142857</v>
      </c>
    </row>
    <row r="12" spans="1:6" ht="14.25" customHeight="1" x14ac:dyDescent="0.25">
      <c r="A12" s="1" t="s">
        <v>22</v>
      </c>
      <c r="B12" s="6">
        <f t="shared" ref="B12:D12" si="2">B10+B11</f>
        <v>1</v>
      </c>
      <c r="C12" s="6">
        <f t="shared" si="2"/>
        <v>1</v>
      </c>
      <c r="D12" s="6">
        <f t="shared" si="2"/>
        <v>1</v>
      </c>
    </row>
    <row r="13" spans="1:6" ht="14.25" customHeight="1" x14ac:dyDescent="0.2"/>
    <row r="14" spans="1:6" ht="30.75" customHeight="1" x14ac:dyDescent="0.25">
      <c r="A14" s="35" t="s">
        <v>23</v>
      </c>
      <c r="B14" s="34"/>
      <c r="C14" s="34"/>
      <c r="D14" s="34"/>
      <c r="E14" s="34"/>
      <c r="F14" s="5"/>
    </row>
    <row r="15" spans="1:6" ht="14.25" customHeight="1" x14ac:dyDescent="0.25">
      <c r="B15" s="1" t="s">
        <v>15</v>
      </c>
      <c r="C15" s="1" t="s">
        <v>16</v>
      </c>
      <c r="D15" s="1" t="s">
        <v>17</v>
      </c>
      <c r="E15" s="1" t="s">
        <v>24</v>
      </c>
    </row>
    <row r="16" spans="1:6" ht="14.25" customHeight="1" x14ac:dyDescent="0.25">
      <c r="A16" s="1" t="s">
        <v>19</v>
      </c>
      <c r="B16" s="6">
        <f t="shared" ref="B16:D16" si="3">B4/$E4</f>
        <v>0.25892857142857145</v>
      </c>
      <c r="C16" s="6">
        <f t="shared" si="3"/>
        <v>0.44642857142857145</v>
      </c>
      <c r="D16" s="6">
        <f t="shared" si="3"/>
        <v>0.29464285714285715</v>
      </c>
      <c r="E16" s="6">
        <f t="shared" ref="E16:E17" si="4">B16+C16+D16</f>
        <v>1</v>
      </c>
    </row>
    <row r="17" spans="1:6" ht="14.25" customHeight="1" x14ac:dyDescent="0.25">
      <c r="A17" s="1" t="s">
        <v>20</v>
      </c>
      <c r="B17" s="6">
        <f t="shared" ref="B17:D17" si="5">B5/$E5</f>
        <v>0.43877551020408162</v>
      </c>
      <c r="C17" s="6">
        <f t="shared" si="5"/>
        <v>0.32653061224489793</v>
      </c>
      <c r="D17" s="6">
        <f t="shared" si="5"/>
        <v>0.23469387755102042</v>
      </c>
      <c r="E17" s="6">
        <f t="shared" si="4"/>
        <v>1</v>
      </c>
    </row>
    <row r="18" spans="1:6" ht="14.25" customHeight="1" x14ac:dyDescent="0.25">
      <c r="B18" s="6"/>
      <c r="C18" s="6"/>
      <c r="D18" s="6"/>
    </row>
    <row r="19" spans="1:6" ht="14.25" customHeight="1" x14ac:dyDescent="0.2"/>
    <row r="20" spans="1:6" ht="14.25" customHeight="1" x14ac:dyDescent="0.25">
      <c r="A20" s="35" t="s">
        <v>14</v>
      </c>
      <c r="B20" s="34"/>
      <c r="C20" s="34"/>
      <c r="D20" s="34"/>
      <c r="E20" s="34"/>
    </row>
    <row r="21" spans="1:6" ht="14.25" customHeight="1" x14ac:dyDescent="0.25">
      <c r="C21" s="1" t="s">
        <v>15</v>
      </c>
      <c r="D21" s="1" t="s">
        <v>16</v>
      </c>
      <c r="E21" s="1" t="s">
        <v>17</v>
      </c>
      <c r="F21" s="1" t="s">
        <v>18</v>
      </c>
    </row>
    <row r="22" spans="1:6" ht="14.25" customHeight="1" x14ac:dyDescent="0.25">
      <c r="A22" s="1" t="s">
        <v>25</v>
      </c>
      <c r="B22" s="1" t="s">
        <v>19</v>
      </c>
      <c r="C22" s="1">
        <v>29</v>
      </c>
      <c r="D22" s="1">
        <v>50</v>
      </c>
      <c r="E22" s="1">
        <v>33</v>
      </c>
      <c r="F22" s="1">
        <v>112</v>
      </c>
    </row>
    <row r="23" spans="1:6" ht="14.25" customHeight="1" x14ac:dyDescent="0.25">
      <c r="A23" s="1" t="s">
        <v>26</v>
      </c>
      <c r="C23" s="7">
        <f t="shared" ref="C23:E23" si="6">C$26*$F22/$F$26</f>
        <v>38.4</v>
      </c>
      <c r="D23" s="7">
        <f t="shared" si="6"/>
        <v>43.733333333333334</v>
      </c>
      <c r="E23" s="7">
        <f t="shared" si="6"/>
        <v>29.866666666666667</v>
      </c>
    </row>
    <row r="24" spans="1:6" ht="14.25" customHeight="1" x14ac:dyDescent="0.25">
      <c r="A24" s="1" t="s">
        <v>25</v>
      </c>
      <c r="B24" s="1" t="s">
        <v>20</v>
      </c>
      <c r="C24" s="1">
        <v>43</v>
      </c>
      <c r="D24" s="1">
        <v>32</v>
      </c>
      <c r="E24" s="1">
        <v>23</v>
      </c>
      <c r="F24" s="1">
        <v>98</v>
      </c>
    </row>
    <row r="25" spans="1:6" ht="14.25" customHeight="1" x14ac:dyDescent="0.25">
      <c r="A25" s="1" t="s">
        <v>26</v>
      </c>
      <c r="C25" s="7">
        <f t="shared" ref="C25:E25" si="7">C$26*$F24/$F$26</f>
        <v>33.6</v>
      </c>
      <c r="D25" s="7">
        <f t="shared" si="7"/>
        <v>38.266666666666666</v>
      </c>
      <c r="E25" s="7">
        <f t="shared" si="7"/>
        <v>26.133333333333333</v>
      </c>
    </row>
    <row r="26" spans="1:6" ht="14.25" customHeight="1" x14ac:dyDescent="0.25">
      <c r="A26" s="1" t="s">
        <v>18</v>
      </c>
      <c r="C26" s="1">
        <v>72</v>
      </c>
      <c r="D26" s="1">
        <v>82</v>
      </c>
      <c r="E26" s="1">
        <v>56</v>
      </c>
      <c r="F26" s="1">
        <v>210</v>
      </c>
    </row>
    <row r="27" spans="1:6" ht="14.25" customHeight="1" x14ac:dyDescent="0.2"/>
    <row r="28" spans="1:6" ht="14.25" customHeight="1" x14ac:dyDescent="0.25">
      <c r="A28" s="1" t="s">
        <v>27</v>
      </c>
      <c r="C28" s="7">
        <f t="shared" ref="C28:E28" si="8">C22-C23</f>
        <v>-9.3999999999999986</v>
      </c>
      <c r="D28" s="7">
        <f t="shared" si="8"/>
        <v>6.2666666666666657</v>
      </c>
      <c r="E28" s="7">
        <f t="shared" si="8"/>
        <v>3.1333333333333329</v>
      </c>
    </row>
    <row r="29" spans="1:6" ht="14.25" customHeight="1" x14ac:dyDescent="0.25">
      <c r="C29" s="7">
        <f t="shared" ref="C29:E29" si="9">C24-C25</f>
        <v>9.3999999999999986</v>
      </c>
      <c r="D29" s="7">
        <f t="shared" si="9"/>
        <v>-6.2666666666666657</v>
      </c>
      <c r="E29" s="7">
        <f t="shared" si="9"/>
        <v>-3.1333333333333329</v>
      </c>
    </row>
    <row r="30" spans="1:6" ht="14.25" customHeight="1" x14ac:dyDescent="0.25">
      <c r="A30" s="5" t="s">
        <v>28</v>
      </c>
      <c r="C30" s="7">
        <f t="shared" ref="C30:E30" si="10">C28^2</f>
        <v>88.359999999999971</v>
      </c>
      <c r="D30" s="7">
        <f t="shared" si="10"/>
        <v>39.271111111111097</v>
      </c>
      <c r="E30" s="7">
        <f t="shared" si="10"/>
        <v>9.8177777777777742</v>
      </c>
    </row>
    <row r="31" spans="1:6" ht="14.25" customHeight="1" x14ac:dyDescent="0.25">
      <c r="A31" s="5"/>
      <c r="C31" s="7">
        <f t="shared" ref="C31:E31" si="11">C29^2</f>
        <v>88.359999999999971</v>
      </c>
      <c r="D31" s="7">
        <f t="shared" si="11"/>
        <v>39.271111111111097</v>
      </c>
      <c r="E31" s="7">
        <f t="shared" si="11"/>
        <v>9.8177777777777742</v>
      </c>
    </row>
    <row r="32" spans="1:6" ht="14.25" customHeight="1" x14ac:dyDescent="0.25">
      <c r="A32" s="8" t="s">
        <v>29</v>
      </c>
      <c r="C32" s="7">
        <f t="shared" ref="C32:E32" si="12">C30/C23</f>
        <v>2.301041666666666</v>
      </c>
      <c r="D32" s="7">
        <f t="shared" si="12"/>
        <v>0.8979674796747964</v>
      </c>
      <c r="E32" s="7">
        <f t="shared" si="12"/>
        <v>0.32872023809523798</v>
      </c>
    </row>
    <row r="33" spans="3:6" ht="14.25" customHeight="1" x14ac:dyDescent="0.25">
      <c r="C33" s="7">
        <f t="shared" ref="C33:E33" si="13">C31/C25</f>
        <v>2.6297619047619039</v>
      </c>
      <c r="D33" s="7">
        <f t="shared" si="13"/>
        <v>1.0262485481997674</v>
      </c>
      <c r="E33" s="7">
        <f t="shared" si="13"/>
        <v>0.37568027210884342</v>
      </c>
      <c r="F33" s="7">
        <f>SUM(C32:E33)</f>
        <v>7.5594201095072142</v>
      </c>
    </row>
    <row r="34" spans="3:6" ht="14.25" customHeight="1" x14ac:dyDescent="0.2"/>
    <row r="35" spans="3:6" ht="14.25" customHeight="1" x14ac:dyDescent="0.2"/>
    <row r="36" spans="3:6" ht="14.25" customHeight="1" x14ac:dyDescent="0.2"/>
    <row r="37" spans="3:6" ht="14.25" customHeight="1" x14ac:dyDescent="0.2"/>
    <row r="38" spans="3:6" ht="14.25" customHeight="1" x14ac:dyDescent="0.2"/>
    <row r="39" spans="3:6" ht="14.25" customHeight="1" x14ac:dyDescent="0.2"/>
    <row r="40" spans="3:6" ht="14.25" customHeight="1" x14ac:dyDescent="0.2"/>
    <row r="41" spans="3:6" ht="14.25" customHeight="1" x14ac:dyDescent="0.2"/>
    <row r="42" spans="3:6" ht="14.25" customHeight="1" x14ac:dyDescent="0.2"/>
    <row r="43" spans="3:6" ht="14.25" customHeight="1" x14ac:dyDescent="0.2"/>
    <row r="44" spans="3:6" ht="14.25" customHeight="1" x14ac:dyDescent="0.2"/>
    <row r="45" spans="3:6" ht="14.25" customHeight="1" x14ac:dyDescent="0.2"/>
    <row r="46" spans="3:6" ht="14.25" customHeight="1" x14ac:dyDescent="0.2"/>
    <row r="47" spans="3:6" ht="14.25" customHeight="1" x14ac:dyDescent="0.2"/>
    <row r="48" spans="3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2:E2"/>
    <mergeCell ref="A8:D8"/>
    <mergeCell ref="A14:E14"/>
    <mergeCell ref="A20:E2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defaultColWidth="12.625" defaultRowHeight="15" customHeight="1" x14ac:dyDescent="0.2"/>
  <cols>
    <col min="1" max="1" width="45.625" customWidth="1"/>
    <col min="2" max="2" width="13.25" customWidth="1"/>
    <col min="3" max="3" width="36.75" customWidth="1"/>
    <col min="4" max="4" width="15" customWidth="1"/>
    <col min="5" max="5" width="28.125" customWidth="1"/>
    <col min="6" max="26" width="8.625" customWidth="1"/>
  </cols>
  <sheetData>
    <row r="1" spans="1:25" ht="14.25" customHeight="1" x14ac:dyDescent="0.2">
      <c r="A1" s="9"/>
      <c r="B1" s="9"/>
      <c r="C1" s="10" t="s">
        <v>30</v>
      </c>
      <c r="D1" s="9"/>
      <c r="E1" s="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4.25" customHeight="1" x14ac:dyDescent="0.25">
      <c r="A2" s="12" t="s">
        <v>31</v>
      </c>
      <c r="B2" s="12" t="s">
        <v>32</v>
      </c>
      <c r="C2" s="12" t="s">
        <v>33</v>
      </c>
      <c r="D2" s="12" t="s">
        <v>34</v>
      </c>
      <c r="E2" s="13" t="s">
        <v>35</v>
      </c>
      <c r="F2" s="14" t="s">
        <v>36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4.25" customHeight="1" x14ac:dyDescent="0.25">
      <c r="A3" s="16"/>
      <c r="B3" s="16"/>
      <c r="C3" s="16"/>
      <c r="D3" s="16"/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4.25" customHeight="1" x14ac:dyDescent="0.2">
      <c r="A4" s="19" t="s">
        <v>37</v>
      </c>
      <c r="B4" s="19" t="s">
        <v>38</v>
      </c>
      <c r="C4" s="19" t="s">
        <v>39</v>
      </c>
      <c r="D4" s="19" t="s">
        <v>40</v>
      </c>
      <c r="E4" s="19" t="s">
        <v>41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4.25" customHeight="1" x14ac:dyDescent="0.25">
      <c r="A5" s="16" t="s">
        <v>42</v>
      </c>
      <c r="B5" s="16" t="s">
        <v>43</v>
      </c>
      <c r="C5" s="16" t="s">
        <v>44</v>
      </c>
      <c r="D5" s="16" t="s">
        <v>0</v>
      </c>
      <c r="E5" s="22" t="s">
        <v>45</v>
      </c>
      <c r="F5" s="2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 x14ac:dyDescent="0.25">
      <c r="A6" s="16" t="s">
        <v>46</v>
      </c>
      <c r="B6" s="16" t="s">
        <v>43</v>
      </c>
      <c r="C6" s="16" t="s">
        <v>47</v>
      </c>
      <c r="D6" s="22" t="s">
        <v>48</v>
      </c>
      <c r="E6" s="22" t="s">
        <v>49</v>
      </c>
      <c r="F6" s="24" t="s">
        <v>50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25" customHeight="1" x14ac:dyDescent="0.25">
      <c r="A7" s="16" t="s">
        <v>51</v>
      </c>
      <c r="B7" s="16" t="s">
        <v>43</v>
      </c>
      <c r="C7" s="16" t="s">
        <v>52</v>
      </c>
      <c r="D7" s="22" t="s">
        <v>53</v>
      </c>
      <c r="E7" s="22" t="s">
        <v>54</v>
      </c>
      <c r="F7" s="24" t="s">
        <v>55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4.25" customHeight="1" x14ac:dyDescent="0.25">
      <c r="A8" s="16" t="s">
        <v>56</v>
      </c>
      <c r="B8" s="16" t="s">
        <v>43</v>
      </c>
      <c r="C8" s="16" t="s">
        <v>57</v>
      </c>
      <c r="D8" s="16" t="s">
        <v>58</v>
      </c>
      <c r="E8" s="22" t="s">
        <v>59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4.25" customHeight="1" x14ac:dyDescent="0.25">
      <c r="A9" s="16" t="s">
        <v>60</v>
      </c>
      <c r="B9" s="25" t="s">
        <v>61</v>
      </c>
      <c r="C9" s="16" t="s">
        <v>62</v>
      </c>
      <c r="D9" s="25" t="s">
        <v>63</v>
      </c>
      <c r="E9" s="25" t="s">
        <v>64</v>
      </c>
      <c r="F9" s="24" t="s">
        <v>65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customHeight="1" x14ac:dyDescent="0.25">
      <c r="A10" s="16" t="s">
        <v>66</v>
      </c>
      <c r="B10" s="25" t="s">
        <v>61</v>
      </c>
      <c r="C10" s="16" t="s">
        <v>67</v>
      </c>
      <c r="D10" s="25" t="s">
        <v>68</v>
      </c>
      <c r="E10" s="25" t="s">
        <v>69</v>
      </c>
      <c r="F10" s="24" t="s">
        <v>70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4.25" hidden="1" customHeight="1" x14ac:dyDescent="0.25">
      <c r="A11" s="16" t="s">
        <v>71</v>
      </c>
      <c r="B11" s="16" t="s">
        <v>72</v>
      </c>
      <c r="C11" s="16" t="s">
        <v>73</v>
      </c>
      <c r="D11" s="16" t="s">
        <v>74</v>
      </c>
      <c r="E11" s="16" t="s">
        <v>75</v>
      </c>
      <c r="F11" s="2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4.25" customHeight="1" x14ac:dyDescent="0.25">
      <c r="A12" s="16" t="s">
        <v>76</v>
      </c>
      <c r="B12" s="16"/>
      <c r="C12" s="16"/>
      <c r="D12" s="16"/>
      <c r="E12" s="16"/>
      <c r="F12" s="2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4.25" customHeight="1" x14ac:dyDescent="0.25">
      <c r="A13" s="16" t="s">
        <v>76</v>
      </c>
      <c r="B13" s="16"/>
      <c r="C13" s="16"/>
      <c r="D13" s="16"/>
      <c r="E13" s="16"/>
      <c r="F13" s="2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4.25" customHeight="1" x14ac:dyDescent="0.2">
      <c r="A14" s="26"/>
      <c r="B14" s="26"/>
      <c r="C14" s="26"/>
      <c r="D14" s="26"/>
      <c r="E14" s="2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4.25" customHeight="1" x14ac:dyDescent="0.2">
      <c r="A15" s="27" t="s">
        <v>77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4.25" customHeight="1" x14ac:dyDescent="0.2">
      <c r="A16" s="27" t="s">
        <v>78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4.2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4.2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4.2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4.2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4.2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4.2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4.2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4.2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4.2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4.2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4.2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4.2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4.2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4.2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4.2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4.2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4.2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4.2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4.2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4.2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4.2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4.2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4.2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4.2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4.2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4.2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4.2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4.2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4.2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4.2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4.2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4.2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4.2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4.2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4.2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4.2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4.2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4.2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4.2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4.2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4.2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4.2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4.2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4.2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4.2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4.2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4.2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4.2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4.2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4.2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4.2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4.2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4.2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4.2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4.2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4.2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4.2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4.2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4.2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4.2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4.2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4.2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4.2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4.2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4.2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4.2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4.2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4.2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4.2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4.2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4.2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4.2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4.2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4.2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4.2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4.2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4.2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4.2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4.2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4.2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4.2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4.2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4.2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4.2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4.2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4.2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4.2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4.2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4.2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4.2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4.2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4.2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4.2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4.2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4.2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4.2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4.2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4.2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4.2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4.2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4.2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4.2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4.2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4.2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4.2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4.2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4.2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4.2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4.2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4.2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4.2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4.2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4.2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4.2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4.2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4.2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4.2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4.2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4.2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4.2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4.2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4.2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4.2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4.2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4.2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4.2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4.2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4.2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4.2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4.2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4.2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4.2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4.2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4.2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4.2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4.2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4.2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4.2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4.2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4.2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4.2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4.2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4.2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4.2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4.2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4.2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4.2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4.2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4.2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4.2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4.2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4.2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4.2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4.2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4.2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4.2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4.2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4.2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4.2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4.2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4.2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4.2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4.2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4.2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4.2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4.2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4.2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4.2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4.2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4.2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4.2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4.2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4.2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4.2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4.2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4.2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4.2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4.2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4.2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4.2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4.2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4.2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4.2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4.2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4.2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4.2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4.2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4.2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4.2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4.2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4.2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4.2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4.2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4.2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4.2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4.2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4.2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4.2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4.2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4.2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4.2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4.2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4.2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4.2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4.25" customHeight="1" x14ac:dyDescent="0.2"/>
    <row r="222" spans="1:25" ht="14.25" customHeight="1" x14ac:dyDescent="0.2"/>
    <row r="223" spans="1:25" ht="14.25" customHeight="1" x14ac:dyDescent="0.2"/>
    <row r="224" spans="1:25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45.625" customWidth="1"/>
    <col min="2" max="2" width="13.25" customWidth="1"/>
    <col min="3" max="3" width="36.75" customWidth="1"/>
    <col min="4" max="4" width="15" customWidth="1"/>
    <col min="5" max="5" width="28.125" customWidth="1"/>
    <col min="6" max="25" width="8.625" customWidth="1"/>
  </cols>
  <sheetData>
    <row r="1" spans="1:24" ht="14.25" customHeight="1" thickBot="1" x14ac:dyDescent="0.25">
      <c r="A1" s="9"/>
      <c r="B1" s="9"/>
      <c r="C1" s="28" t="s">
        <v>30</v>
      </c>
      <c r="D1" s="9"/>
      <c r="E1" s="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4.25" customHeight="1" thickBot="1" x14ac:dyDescent="0.3">
      <c r="A2" s="12" t="s">
        <v>31</v>
      </c>
      <c r="B2" s="12" t="s">
        <v>32</v>
      </c>
      <c r="C2" s="12" t="s">
        <v>33</v>
      </c>
      <c r="D2" s="12" t="s">
        <v>34</v>
      </c>
      <c r="E2" s="13" t="s">
        <v>35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4.25" customHeight="1" thickBot="1" x14ac:dyDescent="0.3">
      <c r="A3" s="16"/>
      <c r="B3" s="16"/>
      <c r="C3" s="16"/>
      <c r="D3" s="16"/>
      <c r="E3" s="16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4.25" customHeight="1" thickBot="1" x14ac:dyDescent="0.25">
      <c r="A4" s="19" t="s">
        <v>37</v>
      </c>
      <c r="B4" s="19" t="s">
        <v>38</v>
      </c>
      <c r="C4" s="19" t="s">
        <v>39</v>
      </c>
      <c r="D4" s="19" t="s">
        <v>40</v>
      </c>
      <c r="E4" s="19" t="s">
        <v>41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4.25" customHeight="1" thickTop="1" thickBot="1" x14ac:dyDescent="0.3">
      <c r="A5" s="16" t="s">
        <v>42</v>
      </c>
      <c r="B5" s="29" t="s">
        <v>43</v>
      </c>
      <c r="C5" s="16" t="s">
        <v>44</v>
      </c>
      <c r="D5" s="29" t="s">
        <v>0</v>
      </c>
      <c r="E5" s="25" t="s">
        <v>79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14.25" customHeight="1" thickBot="1" x14ac:dyDescent="0.3">
      <c r="A6" s="16" t="s">
        <v>46</v>
      </c>
      <c r="B6" s="29" t="s">
        <v>43</v>
      </c>
      <c r="C6" s="16" t="s">
        <v>47</v>
      </c>
      <c r="D6" s="29" t="s">
        <v>80</v>
      </c>
      <c r="E6" s="25" t="s">
        <v>81</v>
      </c>
      <c r="F6" s="3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4.25" customHeight="1" thickBot="1" x14ac:dyDescent="0.3">
      <c r="A7" s="16" t="s">
        <v>51</v>
      </c>
      <c r="B7" s="29" t="s">
        <v>43</v>
      </c>
      <c r="C7" s="16" t="s">
        <v>52</v>
      </c>
      <c r="D7" s="29" t="s">
        <v>82</v>
      </c>
      <c r="E7" s="25" t="s">
        <v>83</v>
      </c>
      <c r="F7" s="3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4.25" customHeight="1" thickBot="1" x14ac:dyDescent="0.3">
      <c r="A8" s="16" t="s">
        <v>56</v>
      </c>
      <c r="B8" s="29" t="s">
        <v>43</v>
      </c>
      <c r="C8" s="16" t="s">
        <v>57</v>
      </c>
      <c r="D8" s="29" t="s">
        <v>58</v>
      </c>
      <c r="E8" s="25" t="s">
        <v>84</v>
      </c>
      <c r="F8" s="3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4.25" customHeight="1" thickBot="1" x14ac:dyDescent="0.3">
      <c r="A9" s="16" t="s">
        <v>60</v>
      </c>
      <c r="B9" s="29" t="s">
        <v>85</v>
      </c>
      <c r="C9" s="22" t="s">
        <v>86</v>
      </c>
      <c r="D9" s="29" t="s">
        <v>87</v>
      </c>
      <c r="E9" s="25" t="s">
        <v>88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4.25" customHeight="1" thickBot="1" x14ac:dyDescent="0.3">
      <c r="A10" s="22" t="s">
        <v>89</v>
      </c>
      <c r="B10" s="29" t="s">
        <v>85</v>
      </c>
      <c r="C10" s="16" t="s">
        <v>67</v>
      </c>
      <c r="D10" s="29" t="s">
        <v>90</v>
      </c>
      <c r="E10" s="25" t="s">
        <v>91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4.25" customHeight="1" thickBot="1" x14ac:dyDescent="0.3">
      <c r="A11" s="31" t="s">
        <v>71</v>
      </c>
      <c r="B11" s="31" t="s">
        <v>72</v>
      </c>
      <c r="C11" s="31" t="s">
        <v>73</v>
      </c>
      <c r="D11" s="31" t="s">
        <v>74</v>
      </c>
      <c r="E11" s="32" t="s">
        <v>92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4.25" customHeight="1" thickBot="1" x14ac:dyDescent="0.3">
      <c r="A12" s="16" t="s">
        <v>76</v>
      </c>
      <c r="B12" s="16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4.25" customHeight="1" thickBot="1" x14ac:dyDescent="0.3">
      <c r="A13" s="16" t="s">
        <v>76</v>
      </c>
      <c r="B13" s="16"/>
      <c r="C13" s="16"/>
      <c r="D13" s="16"/>
      <c r="E13" s="1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4.25" customHeight="1" thickBot="1" x14ac:dyDescent="0.25">
      <c r="A14" s="26"/>
      <c r="B14" s="26"/>
      <c r="C14" s="26"/>
      <c r="D14" s="26"/>
      <c r="E14" s="2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4.25" customHeight="1" thickBot="1" x14ac:dyDescent="0.25">
      <c r="A15" s="27" t="s">
        <v>77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4.25" customHeight="1" thickBot="1" x14ac:dyDescent="0.25">
      <c r="A16" s="27" t="s">
        <v>78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4.25" customHeight="1" thickBo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4.25" customHeight="1" thickBo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4.25" customHeight="1" thickBo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14.25" customHeight="1" thickBo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ht="14.25" customHeight="1" thickBo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4.25" customHeight="1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14.25" customHeight="1" thickBo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4.25" customHeight="1" thickBo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14.25" customHeight="1" thickBo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14.25" customHeight="1" thickBo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14.25" customHeight="1" thickBo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4.25" customHeight="1" thickBo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14.25" customHeight="1" thickBo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14.25" customHeight="1" thickBo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4.25" customHeight="1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4.25" customHeight="1" thickBo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4.25" customHeight="1" thickBo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4.25" customHeight="1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4.25" customHeight="1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4.25" customHeight="1" thickBo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4.25" customHeight="1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4.25" customHeight="1" thickBo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4.25" customHeight="1" thickBo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4.25" customHeight="1" thickBo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4.25" customHeight="1" thickBo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4.25" customHeight="1" thickBo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.25" customHeight="1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.25" customHeight="1" thickBo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.25" customHeight="1" thickBo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.25" customHeight="1" thickBo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.25" customHeight="1" thickBo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.25" customHeight="1" thickBo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4.25" customHeight="1" thickBo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.25" customHeight="1" thickBo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.25" customHeight="1" thickBo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.25" customHeight="1" thickBo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.25" customHeight="1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.25" customHeight="1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.25" customHeight="1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.25" customHeight="1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4.25" customHeight="1" thickBo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4.25" customHeight="1" thickBo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4.25" customHeight="1" thickBo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4.25" customHeight="1" thickBo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.25" customHeight="1" thickBo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.25" customHeight="1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4.25" customHeight="1" thickBo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4.25" customHeight="1" thickBo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14.25" customHeight="1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4.25" customHeight="1" thickBo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14.25" customHeight="1" thickBo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14.25" customHeight="1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14.25" customHeight="1" thickBo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4.25" customHeight="1" thickBo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4.25" customHeight="1" thickBo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4.25" customHeight="1" thickBo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4.25" customHeight="1" thickBo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4.25" customHeight="1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4.25" customHeight="1" thickBo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4.25" customHeight="1" thickBo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4.25" customHeight="1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4.25" customHeight="1" thickBo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4.25" customHeight="1" thickBo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4.25" customHeight="1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4.25" customHeight="1" thickBo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4.25" customHeight="1" thickBo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4.25" customHeight="1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4.25" customHeight="1" thickBo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4.25" customHeight="1" thickBo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4.25" customHeight="1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4.25" customHeight="1" thickBo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4.25" customHeight="1" thickBo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4.25" customHeight="1" thickBo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4.25" customHeight="1" thickBo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4.25" customHeight="1" thickBo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4.25" customHeight="1" thickBo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4.25" customHeight="1" thickBo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4.25" customHeight="1" thickBo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4.25" customHeight="1" thickBo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4.25" customHeight="1" thickBo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4.25" customHeight="1" thickBo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4.25" customHeight="1" thickBo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4.25" customHeight="1" thickBo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4.25" customHeight="1" thickBo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4.25" customHeight="1" thickBo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4.25" customHeight="1" thickBo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4.25" customHeight="1" thickBo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4.25" customHeight="1" thickBo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4.25" customHeight="1" thickBo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4.25" customHeight="1" thickBo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4.25" customHeight="1" thickBo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4.25" customHeight="1" thickBo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4.25" customHeight="1" thickBo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4.25" customHeight="1" thickBo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4.25" customHeight="1" thickBo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4.25" customHeight="1" thickBo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4.25" customHeight="1" thickBo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4.25" customHeight="1" thickBo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4.25" customHeight="1" thickBo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4.25" customHeight="1" thickBo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4.25" customHeight="1" thickBo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4.25" customHeight="1" thickBo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4.25" customHeight="1" thickBo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4.25" customHeight="1" thickBo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4.25" customHeight="1" thickBo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4.25" customHeight="1" thickBo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4.25" customHeight="1" thickBo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4.25" customHeight="1" thickBo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4.25" customHeight="1" thickBo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4.25" customHeight="1" thickBo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4.25" customHeight="1" thickBo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4.25" customHeight="1" thickBo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4.25" customHeight="1" thickBo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4.25" customHeight="1" thickBo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4.25" customHeight="1" thickBo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4.25" customHeight="1" thickBo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4.25" customHeight="1" thickBo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4.25" customHeight="1" thickBo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4.25" customHeight="1" thickBo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4.25" customHeight="1" thickBo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4.25" customHeight="1" thickBo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4.25" customHeight="1" thickBo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4.25" customHeight="1" thickBo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4.25" customHeight="1" thickBo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4.25" customHeight="1" thickBo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4.25" customHeight="1" thickBo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4.25" customHeight="1" thickBo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4.25" customHeight="1" thickBo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4.25" customHeight="1" thickBo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4.25" customHeight="1" thickBo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4.25" customHeight="1" thickBo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4.25" customHeight="1" thickBo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4.25" customHeight="1" thickBo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4.25" customHeight="1" thickBo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4.25" customHeight="1" thickBo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4.25" customHeight="1" thickBo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4.25" customHeight="1" thickBo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4.25" customHeight="1" thickBo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4.25" customHeight="1" thickBo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4.25" customHeight="1" thickBo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4.25" customHeight="1" thickBo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4.25" customHeight="1" thickBo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4.25" customHeight="1" thickBo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4.25" customHeight="1" thickBo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4.25" customHeight="1" thickBo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4.25" customHeight="1" thickBo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4.25" customHeight="1" thickBo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4.25" customHeight="1" thickBo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4.25" customHeight="1" thickBo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4.25" customHeight="1" thickBo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4.25" customHeight="1" thickBo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4.25" customHeight="1" thickBo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4.25" customHeight="1" thickBo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4.25" customHeight="1" thickBo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4.25" customHeight="1" thickBo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4.25" customHeight="1" thickBo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4.25" customHeight="1" thickBo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4.25" customHeight="1" thickBo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4.25" customHeight="1" thickBo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4.25" customHeight="1" thickBo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4.25" customHeight="1" thickBo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4.25" customHeight="1" thickBo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4.25" customHeight="1" thickBo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4.25" customHeight="1" thickBo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4.25" customHeight="1" thickBo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4.25" customHeight="1" thickBo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4.25" customHeight="1" thickBo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4.25" customHeight="1" thickBo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4.25" customHeight="1" thickBo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4.25" customHeight="1" thickBo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4.25" customHeight="1" thickBo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4.25" customHeight="1" thickBo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4.25" customHeight="1" thickBo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4.25" customHeight="1" thickBo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4.25" customHeight="1" thickBo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4.25" customHeight="1" thickBo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4.25" customHeight="1" thickBo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4.25" customHeight="1" thickBo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4.25" customHeight="1" thickBo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4.25" customHeight="1" thickBo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4.25" customHeight="1" thickBo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4.25" customHeight="1" thickBo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4.25" customHeight="1" thickBo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4.25" customHeight="1" thickBo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4.25" customHeight="1" thickBo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4.25" customHeight="1" thickBo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4.25" customHeight="1" thickBo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4.25" customHeight="1" thickBo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4.25" customHeight="1" thickBo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4.25" customHeight="1" thickBo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4.25" customHeight="1" thickBo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4.25" customHeight="1" thickBo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4.25" customHeight="1" thickBo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4.25" customHeight="1" thickBo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4.25" customHeight="1" thickBo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4.25" customHeight="1" thickBo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4.25" customHeight="1" thickBo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4.25" customHeight="1" thickBo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4.25" customHeight="1" thickBo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4.25" customHeight="1" thickBo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4.25" customHeight="1" thickBo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4.25" customHeight="1" thickBo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4.25" customHeight="1" thickBo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4.25" customHeight="1" thickBo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4.25" customHeight="1" x14ac:dyDescent="0.2"/>
    <row r="222" spans="1:24" ht="14.25" customHeight="1" x14ac:dyDescent="0.2"/>
    <row r="223" spans="1:24" ht="14.25" customHeight="1" x14ac:dyDescent="0.2"/>
    <row r="224" spans="1: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C1" r:id="rId1" xr:uid="{00000000-0004-0000-04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2.625" defaultRowHeight="15" customHeight="1" x14ac:dyDescent="0.2"/>
  <cols>
    <col min="1" max="3" width="8.625" customWidth="1"/>
    <col min="4" max="4" width="15.5" customWidth="1"/>
    <col min="5" max="5" width="23.375" customWidth="1"/>
    <col min="6" max="6" width="12.625" customWidth="1"/>
    <col min="7" max="26" width="8.625" customWidth="1"/>
  </cols>
  <sheetData>
    <row r="1" spans="1:5" ht="14.25" customHeight="1" x14ac:dyDescent="0.2"/>
    <row r="2" spans="1:5" ht="14.25" customHeight="1" x14ac:dyDescent="0.2"/>
    <row r="3" spans="1:5" ht="14.25" customHeight="1" x14ac:dyDescent="0.2"/>
    <row r="4" spans="1:5" ht="14.25" customHeight="1" x14ac:dyDescent="0.2"/>
    <row r="5" spans="1:5" ht="14.25" customHeight="1" x14ac:dyDescent="0.2"/>
    <row r="6" spans="1:5" ht="14.25" customHeight="1" x14ac:dyDescent="0.2"/>
    <row r="7" spans="1:5" ht="14.25" customHeight="1" x14ac:dyDescent="0.2"/>
    <row r="8" spans="1:5" ht="14.25" customHeight="1" x14ac:dyDescent="0.2"/>
    <row r="9" spans="1:5" ht="14.25" customHeight="1" x14ac:dyDescent="0.2"/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5">
      <c r="A16" s="1" t="s">
        <v>93</v>
      </c>
      <c r="E16" s="1" t="s">
        <v>94</v>
      </c>
    </row>
    <row r="17" spans="1:6" ht="14.25" customHeight="1" x14ac:dyDescent="0.25">
      <c r="A17" s="1" t="s">
        <v>95</v>
      </c>
      <c r="B17" s="1">
        <v>6.16</v>
      </c>
      <c r="D17" s="1" t="s">
        <v>96</v>
      </c>
      <c r="E17" s="1">
        <f>(B17-B21)</f>
        <v>-0.20999999999999996</v>
      </c>
    </row>
    <row r="18" spans="1:6" ht="14.25" customHeight="1" x14ac:dyDescent="0.25">
      <c r="A18" s="1" t="s">
        <v>97</v>
      </c>
      <c r="B18" s="1">
        <v>0.86</v>
      </c>
      <c r="D18" s="2" t="s">
        <v>98</v>
      </c>
      <c r="E18" s="1">
        <f>SQRT((B18^2/B19)+(B22^2/B23))</f>
        <v>0.10902356662587864</v>
      </c>
      <c r="F18" s="2" t="s">
        <v>99</v>
      </c>
    </row>
    <row r="19" spans="1:6" ht="14.25" customHeight="1" x14ac:dyDescent="0.25">
      <c r="A19" s="1" t="s">
        <v>100</v>
      </c>
      <c r="B19" s="1">
        <v>103</v>
      </c>
      <c r="D19" s="1" t="s">
        <v>101</v>
      </c>
      <c r="E19" s="33">
        <f>E17/E18</f>
        <v>-1.9261890479205146</v>
      </c>
    </row>
    <row r="20" spans="1:6" ht="14.25" customHeight="1" x14ac:dyDescent="0.25">
      <c r="A20" s="1" t="s">
        <v>102</v>
      </c>
    </row>
    <row r="21" spans="1:6" ht="14.25" customHeight="1" x14ac:dyDescent="0.25">
      <c r="A21" s="1" t="s">
        <v>103</v>
      </c>
      <c r="B21" s="1">
        <v>6.37</v>
      </c>
      <c r="E21" s="1">
        <f>E17+E18*2.048</f>
        <v>1.3280264449799489E-2</v>
      </c>
    </row>
    <row r="22" spans="1:6" ht="14.25" customHeight="1" x14ac:dyDescent="0.25">
      <c r="A22" s="1" t="s">
        <v>104</v>
      </c>
      <c r="B22" s="1">
        <v>0.77</v>
      </c>
      <c r="E22" s="1">
        <f>E17-E18*2.048</f>
        <v>-0.43328026444979939</v>
      </c>
    </row>
    <row r="23" spans="1:6" ht="14.25" customHeight="1" x14ac:dyDescent="0.25">
      <c r="A23" s="1" t="s">
        <v>105</v>
      </c>
      <c r="B23" s="1">
        <v>126</v>
      </c>
    </row>
    <row r="24" spans="1:6" ht="14.25" customHeight="1" x14ac:dyDescent="0.2"/>
    <row r="25" spans="1:6" ht="14.25" customHeight="1" x14ac:dyDescent="0.2"/>
    <row r="26" spans="1:6" ht="14.25" customHeight="1" x14ac:dyDescent="0.2"/>
    <row r="27" spans="1:6" ht="14.25" customHeight="1" x14ac:dyDescent="0.2"/>
    <row r="28" spans="1:6" ht="14.25" customHeight="1" x14ac:dyDescent="0.25">
      <c r="A28" s="1" t="s">
        <v>93</v>
      </c>
      <c r="E28" s="1" t="s">
        <v>94</v>
      </c>
    </row>
    <row r="29" spans="1:6" ht="14.25" customHeight="1" x14ac:dyDescent="0.25">
      <c r="A29" s="1" t="s">
        <v>95</v>
      </c>
      <c r="B29" s="2">
        <v>3.93</v>
      </c>
      <c r="D29" s="1" t="s">
        <v>96</v>
      </c>
      <c r="E29" s="1">
        <f>(B29-B33)</f>
        <v>-1.1299999999999994</v>
      </c>
    </row>
    <row r="30" spans="1:6" ht="14.25" customHeight="1" x14ac:dyDescent="0.25">
      <c r="A30" s="1" t="s">
        <v>97</v>
      </c>
      <c r="B30" s="2">
        <v>2.67</v>
      </c>
      <c r="D30" s="2" t="s">
        <v>98</v>
      </c>
      <c r="E30" s="1">
        <f>SQRT((B30^2/B31)+(B34^2/B35))</f>
        <v>0.83442398866352285</v>
      </c>
      <c r="F30" s="2" t="s">
        <v>106</v>
      </c>
    </row>
    <row r="31" spans="1:6" ht="14.25" customHeight="1" x14ac:dyDescent="0.25">
      <c r="A31" s="1" t="s">
        <v>100</v>
      </c>
      <c r="B31" s="2">
        <v>14</v>
      </c>
      <c r="D31" s="1" t="s">
        <v>101</v>
      </c>
      <c r="E31" s="1">
        <f>E29/E30</f>
        <v>-1.3542276053327442</v>
      </c>
    </row>
    <row r="32" spans="1:6" ht="14.25" customHeight="1" x14ac:dyDescent="0.25">
      <c r="A32" s="1" t="s">
        <v>102</v>
      </c>
      <c r="D32" s="2" t="s">
        <v>107</v>
      </c>
      <c r="E32" s="2">
        <v>1.7</v>
      </c>
    </row>
    <row r="33" spans="1:5" ht="14.25" customHeight="1" x14ac:dyDescent="0.25">
      <c r="A33" s="1" t="s">
        <v>103</v>
      </c>
      <c r="B33" s="2">
        <v>5.0599999999999996</v>
      </c>
      <c r="D33" s="2" t="s">
        <v>108</v>
      </c>
      <c r="E33" s="1">
        <f>E29+E30*E32</f>
        <v>0.28852078072798926</v>
      </c>
    </row>
    <row r="34" spans="1:5" ht="14.25" customHeight="1" x14ac:dyDescent="0.25">
      <c r="A34" s="1" t="s">
        <v>104</v>
      </c>
      <c r="B34" s="2">
        <v>1.73</v>
      </c>
      <c r="D34" s="2" t="s">
        <v>108</v>
      </c>
      <c r="E34" s="1">
        <f>E29-E30*E32</f>
        <v>-2.5485207807279879</v>
      </c>
    </row>
    <row r="35" spans="1:5" ht="14.25" customHeight="1" x14ac:dyDescent="0.25">
      <c r="A35" s="1" t="s">
        <v>105</v>
      </c>
      <c r="B35" s="2">
        <v>16</v>
      </c>
    </row>
    <row r="36" spans="1:5" ht="14.25" customHeight="1" x14ac:dyDescent="0.2"/>
    <row r="37" spans="1:5" ht="14.25" customHeight="1" x14ac:dyDescent="0.2"/>
    <row r="38" spans="1:5" ht="14.25" customHeight="1" x14ac:dyDescent="0.25">
      <c r="A38" s="3" t="s">
        <v>109</v>
      </c>
    </row>
    <row r="39" spans="1:5" ht="14.25" customHeight="1" x14ac:dyDescent="0.2"/>
    <row r="40" spans="1:5" ht="14.25" customHeight="1" x14ac:dyDescent="0.25">
      <c r="A40" s="3" t="s">
        <v>110</v>
      </c>
    </row>
    <row r="41" spans="1:5" ht="14.25" customHeight="1" x14ac:dyDescent="0.2"/>
    <row r="42" spans="1:5" ht="14.25" customHeight="1" x14ac:dyDescent="0.25">
      <c r="A42" s="3" t="s">
        <v>111</v>
      </c>
    </row>
    <row r="43" spans="1:5" ht="14.25" customHeight="1" x14ac:dyDescent="0.2"/>
    <row r="44" spans="1:5" ht="14.25" customHeight="1" x14ac:dyDescent="0.25">
      <c r="A44" s="3" t="s">
        <v>112</v>
      </c>
    </row>
    <row r="45" spans="1:5" ht="14.25" customHeight="1" x14ac:dyDescent="0.25">
      <c r="A45" s="3" t="s">
        <v>113</v>
      </c>
    </row>
    <row r="46" spans="1:5" ht="14.25" customHeight="1" x14ac:dyDescent="0.25">
      <c r="A46" s="3" t="s">
        <v>114</v>
      </c>
    </row>
    <row r="47" spans="1:5" ht="14.25" customHeight="1" x14ac:dyDescent="0.2"/>
    <row r="48" spans="1:5" ht="14.25" customHeight="1" x14ac:dyDescent="0.25">
      <c r="A48" s="3" t="s">
        <v>115</v>
      </c>
    </row>
    <row r="49" spans="1:1" ht="14.25" customHeight="1" x14ac:dyDescent="0.25">
      <c r="A49" s="3" t="s">
        <v>116</v>
      </c>
    </row>
    <row r="50" spans="1:1" ht="14.25" customHeight="1" x14ac:dyDescent="0.25">
      <c r="A50" s="3" t="s">
        <v>117</v>
      </c>
    </row>
    <row r="51" spans="1:1" ht="14.25" customHeight="1" x14ac:dyDescent="0.25">
      <c r="A51" s="3" t="s">
        <v>118</v>
      </c>
    </row>
    <row r="52" spans="1:1" ht="14.25" customHeight="1" x14ac:dyDescent="0.2"/>
    <row r="53" spans="1:1" ht="14.25" customHeight="1" x14ac:dyDescent="0.2"/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Confidence interval worksheet</vt:lpstr>
      <vt:lpstr>Two way chisq work sheet</vt:lpstr>
      <vt:lpstr>Data analysis Plan_exercise</vt:lpstr>
      <vt:lpstr>Data analysis Plan_template</vt:lpstr>
      <vt:lpstr>Independent Ttest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Nguyen</cp:lastModifiedBy>
  <dcterms:modified xsi:type="dcterms:W3CDTF">2021-10-17T19:59:29Z</dcterms:modified>
</cp:coreProperties>
</file>