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ikel.perez\0_Python_Projects - copia\0_Python_projects_v2\data\regulation\elec\"/>
    </mc:Choice>
  </mc:AlternateContent>
  <xr:revisionPtr revIDLastSave="0" documentId="13_ncr:1_{4C7D2335-4DA1-43F5-8D5E-0AE676E01CE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2023" sheetId="2" r:id="rId1"/>
    <sheet name="2024" sheetId="1" r:id="rId2"/>
    <sheet name="2025" sheetId="4" r:id="rId3"/>
    <sheet name="2026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4" l="1"/>
  <c r="B36" i="4"/>
  <c r="B45" i="4" s="1"/>
  <c r="L8" i="4" l="1"/>
  <c r="M8" i="4"/>
  <c r="N8" i="4"/>
  <c r="O8" i="4"/>
  <c r="P8" i="4"/>
  <c r="K8" i="4"/>
  <c r="L7" i="4"/>
  <c r="M7" i="4"/>
  <c r="N7" i="4"/>
  <c r="O7" i="4"/>
  <c r="P7" i="4"/>
  <c r="K7" i="4"/>
  <c r="O58" i="4"/>
  <c r="N58" i="4"/>
  <c r="M58" i="4"/>
  <c r="L58" i="4"/>
  <c r="K58" i="4"/>
  <c r="J58" i="4"/>
  <c r="K51" i="4"/>
  <c r="L51" i="4"/>
  <c r="M51" i="4"/>
  <c r="N51" i="4"/>
  <c r="O51" i="4"/>
  <c r="J51" i="4"/>
  <c r="J44" i="4"/>
  <c r="K44" i="4"/>
  <c r="L44" i="4"/>
  <c r="M44" i="4"/>
  <c r="N44" i="4"/>
  <c r="O44" i="4"/>
  <c r="C36" i="4" l="1"/>
  <c r="C45" i="4" s="1"/>
  <c r="D36" i="4"/>
  <c r="D45" i="4" s="1"/>
  <c r="E36" i="4"/>
  <c r="E45" i="4" s="1"/>
  <c r="F36" i="4"/>
  <c r="F45" i="4" s="1"/>
  <c r="G36" i="4"/>
  <c r="G45" i="4" s="1"/>
  <c r="C35" i="4"/>
  <c r="C44" i="4" s="1"/>
  <c r="D35" i="4"/>
  <c r="D44" i="4" s="1"/>
  <c r="E35" i="4"/>
  <c r="E44" i="4" s="1"/>
  <c r="F35" i="4"/>
  <c r="F44" i="4" s="1"/>
  <c r="G35" i="4"/>
  <c r="G44" i="4" s="1"/>
  <c r="B35" i="4"/>
  <c r="B44" i="4" s="1"/>
  <c r="B31" i="1"/>
  <c r="C31" i="1"/>
  <c r="C35" i="1" s="1"/>
  <c r="D31" i="1"/>
  <c r="D35" i="1" s="1"/>
  <c r="E31" i="1"/>
  <c r="E35" i="1" s="1"/>
  <c r="F31" i="1"/>
  <c r="F35" i="1" s="1"/>
  <c r="G31" i="1"/>
  <c r="G35" i="1" s="1"/>
  <c r="B35" i="1"/>
  <c r="F46" i="4" l="1"/>
  <c r="G46" i="4"/>
  <c r="B46" i="4"/>
  <c r="C46" i="4"/>
  <c r="D46" i="4"/>
  <c r="E46" i="4"/>
  <c r="B39" i="1"/>
  <c r="B50" i="4" l="1"/>
</calcChain>
</file>

<file path=xl/sharedStrings.xml><?xml version="1.0" encoding="utf-8"?>
<sst xmlns="http://schemas.openxmlformats.org/spreadsheetml/2006/main" count="174" uniqueCount="46">
  <si>
    <t>PRECIOh</t>
  </si>
  <si>
    <t>Periodo</t>
  </si>
  <si>
    <t>P1</t>
  </si>
  <si>
    <t>P2</t>
  </si>
  <si>
    <t>P3</t>
  </si>
  <si>
    <t>P4</t>
  </si>
  <si>
    <t>P5</t>
  </si>
  <si>
    <t>P6</t>
  </si>
  <si>
    <t>Pagos por Capacidad [€/MWh]</t>
  </si>
  <si>
    <t>2.0 TD</t>
  </si>
  <si>
    <t>3.0 TD</t>
  </si>
  <si>
    <t>6.1 TD</t>
  </si>
  <si>
    <t>6.2 TD</t>
  </si>
  <si>
    <t>6.3 TD</t>
  </si>
  <si>
    <t>6.4 TD</t>
  </si>
  <si>
    <t>Retribución del Operador del Mercado (OMIE) [€/MWh]</t>
  </si>
  <si>
    <t>ROM</t>
  </si>
  <si>
    <t>Retribución del Operador del Sistema (REE) [€/MWh]</t>
  </si>
  <si>
    <t>ROS</t>
  </si>
  <si>
    <t>Fondo Nacional de Eficiencia Energética [€/MWh]</t>
  </si>
  <si>
    <t>FNEE</t>
  </si>
  <si>
    <t>Tasa Municipal [%]</t>
  </si>
  <si>
    <t>Tasa</t>
  </si>
  <si>
    <t>ATR</t>
  </si>
  <si>
    <t>Término de energía de los peajes y cargos [€/kWh]</t>
  </si>
  <si>
    <t>SSAA</t>
  </si>
  <si>
    <t>Precio MP</t>
  </si>
  <si>
    <t>Iberdrola</t>
  </si>
  <si>
    <t>6.1</t>
  </si>
  <si>
    <t>3.0</t>
  </si>
  <si>
    <t>Prima cierres 6.1</t>
  </si>
  <si>
    <t>Término de energía de los peajes y cargos [€/MWh]</t>
  </si>
  <si>
    <t>Fecha 12/03/25, actualizado el coste FNEE</t>
  </si>
  <si>
    <t>PERD</t>
  </si>
  <si>
    <t>NON COMMODITY</t>
  </si>
  <si>
    <t>CONSUMO</t>
  </si>
  <si>
    <t>Ci</t>
  </si>
  <si>
    <t>Ci Contrato Repsol solo tarifa 6.1 TD WARNER (€/MWh)</t>
  </si>
  <si>
    <t>Abierto</t>
  </si>
  <si>
    <t>Cerrado</t>
  </si>
  <si>
    <t>MARGEN</t>
  </si>
  <si>
    <t>Ponderado</t>
  </si>
  <si>
    <t>Ci Contrato Repsol solo tarifa 3.0 TD PARQUES (€/MWh) 2026</t>
  </si>
  <si>
    <t>Margen ponderado</t>
  </si>
  <si>
    <t>Margen Warner</t>
  </si>
  <si>
    <t>Ci Contrato Repsol solo tarifa 6.1 TD PARQUES (€/MWh)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</si>
</sst>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Montserrat"/>
    </font>
    <font>
      <b/>
      <sz val="10"/>
      <color rgb="FFFFFFFF"/>
      <name val="Montserrat"/>
    </font>
    <font>
      <b/>
      <sz val="10"/>
      <color rgb="FF000000"/>
      <name val="Montserrat"/>
    </font>
    <font>
      <sz val="11"/>
      <color rgb="FF000000"/>
      <name val="Montserrat"/>
    </font>
    <font>
      <u/>
      <sz val="10"/>
      <color rgb="FF000000"/>
      <name val="Montserrat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4AFA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rgb="FF14AFAB"/>
      </left>
      <right style="thin">
        <color rgb="FF14AFAB"/>
      </right>
      <top style="medium">
        <color rgb="FF14AFAB"/>
      </top>
      <bottom style="thin">
        <color rgb="FF14AFAB"/>
      </bottom>
      <diagonal/>
    </border>
    <border>
      <left style="thin">
        <color rgb="FF14AFAB"/>
      </left>
      <right style="thin">
        <color rgb="FF14AFAB"/>
      </right>
      <top style="medium">
        <color rgb="FF14AFAB"/>
      </top>
      <bottom style="thin">
        <color rgb="FF14AFAB"/>
      </bottom>
      <diagonal/>
    </border>
    <border>
      <left style="thin">
        <color rgb="FF14AFAB"/>
      </left>
      <right style="medium">
        <color rgb="FF14AFAB"/>
      </right>
      <top style="medium">
        <color rgb="FF14AFAB"/>
      </top>
      <bottom style="thin">
        <color rgb="FF14AFAB"/>
      </bottom>
      <diagonal/>
    </border>
    <border>
      <left style="medium">
        <color rgb="FF14AFAB"/>
      </left>
      <right style="thin">
        <color rgb="FF14AFAB"/>
      </right>
      <top style="thin">
        <color rgb="FF14AFAB"/>
      </top>
      <bottom style="thin">
        <color rgb="FF14AFAB"/>
      </bottom>
      <diagonal/>
    </border>
    <border>
      <left style="thin">
        <color rgb="FF14AFAB"/>
      </left>
      <right style="thin">
        <color rgb="FF14AFAB"/>
      </right>
      <top style="thin">
        <color rgb="FF14AFAB"/>
      </top>
      <bottom style="thin">
        <color rgb="FF14AFAB"/>
      </bottom>
      <diagonal/>
    </border>
    <border>
      <left style="thin">
        <color rgb="FF14AFAB"/>
      </left>
      <right style="medium">
        <color rgb="FF14AFAB"/>
      </right>
      <top style="thin">
        <color rgb="FF14AFAB"/>
      </top>
      <bottom style="thin">
        <color rgb="FF14AFAB"/>
      </bottom>
      <diagonal/>
    </border>
    <border>
      <left style="medium">
        <color rgb="FF14AFAB"/>
      </left>
      <right style="thin">
        <color rgb="FF14AFAB"/>
      </right>
      <top style="thin">
        <color rgb="FF14AFAB"/>
      </top>
      <bottom/>
      <diagonal/>
    </border>
    <border>
      <left style="thin">
        <color rgb="FF14AFAB"/>
      </left>
      <right style="thin">
        <color rgb="FF14AFAB"/>
      </right>
      <top style="thin">
        <color rgb="FF14AFAB"/>
      </top>
      <bottom/>
      <diagonal/>
    </border>
    <border>
      <left style="thin">
        <color rgb="FF14AFAB"/>
      </left>
      <right style="medium">
        <color rgb="FF14AFAB"/>
      </right>
      <top style="thin">
        <color rgb="FF14AFAB"/>
      </top>
      <bottom/>
      <diagonal/>
    </border>
    <border>
      <left style="medium">
        <color rgb="FF14AFAB"/>
      </left>
      <right/>
      <top style="medium">
        <color rgb="FF14AFAB"/>
      </top>
      <bottom style="thin">
        <color rgb="FF14AFAB"/>
      </bottom>
      <diagonal/>
    </border>
    <border>
      <left/>
      <right/>
      <top style="medium">
        <color rgb="FF14AFAB"/>
      </top>
      <bottom style="thin">
        <color rgb="FF14AFAB"/>
      </bottom>
      <diagonal/>
    </border>
    <border>
      <left/>
      <right style="medium">
        <color rgb="FF14AFAB"/>
      </right>
      <top style="medium">
        <color rgb="FF14AFAB"/>
      </top>
      <bottom style="thin">
        <color rgb="FF14AFAB"/>
      </bottom>
      <diagonal/>
    </border>
    <border>
      <left style="thin">
        <color rgb="FF14AFAB"/>
      </left>
      <right/>
      <top style="thin">
        <color rgb="FF14AFAB"/>
      </top>
      <bottom style="thin">
        <color rgb="FF14AFAB"/>
      </bottom>
      <diagonal/>
    </border>
    <border>
      <left/>
      <right/>
      <top style="thin">
        <color rgb="FF14AFAB"/>
      </top>
      <bottom style="thin">
        <color rgb="FF14AFAB"/>
      </bottom>
      <diagonal/>
    </border>
    <border>
      <left/>
      <right style="medium">
        <color rgb="FF14AFAB"/>
      </right>
      <top style="thin">
        <color rgb="FF14AFAB"/>
      </top>
      <bottom style="thin">
        <color rgb="FF14AFAB"/>
      </bottom>
      <diagonal/>
    </border>
    <border>
      <left style="medium">
        <color rgb="FF14AFAB"/>
      </left>
      <right/>
      <top style="thin">
        <color rgb="FF14AFAB"/>
      </top>
      <bottom style="thin">
        <color rgb="FF14AFAB"/>
      </bottom>
      <diagonal/>
    </border>
    <border>
      <left/>
      <right style="thin">
        <color rgb="FF14AFAB"/>
      </right>
      <top style="thin">
        <color rgb="FF14AFAB"/>
      </top>
      <bottom style="thin">
        <color rgb="FF14AFAB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1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3" borderId="5" xfId="1" applyNumberFormat="1" applyFont="1" applyFill="1" applyBorder="1" applyAlignment="1">
      <alignment horizontal="center" vertical="center"/>
    </xf>
    <xf numFmtId="164" fontId="2" fillId="3" borderId="6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5" fontId="0" fillId="0" borderId="0" xfId="0" applyNumberFormat="1"/>
    <xf numFmtId="0" fontId="6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5" fontId="0" fillId="4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4">
    <cellStyle name="Normal" xfId="0" builtinId="0"/>
    <cellStyle name="Normal 2" xfId="3" xr:uid="{B2E830A0-6674-4993-8F70-EDDD6F020178}"/>
    <cellStyle name="Normal 3" xfId="2" xr:uid="{77C69932-6B63-419F-B35F-FB380BA27ED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673996</xdr:colOff>
      <xdr:row>22</xdr:row>
      <xdr:rowOff>52917</xdr:rowOff>
    </xdr:from>
    <xdr:to>
      <xdr:col>13</xdr:col>
      <xdr:colOff>712259</xdr:colOff>
      <xdr:row>34</xdr:row>
      <xdr:rowOff>154648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5819E6E-3944-78EF-AD57-8E4F50ECC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4163" y="4296834"/>
          <a:ext cx="3898004" cy="2398314"/>
        </a:xfrm>
        <a:prstGeom prst="rect">
          <a:avLst/>
        </a:prstGeom>
      </xdr:spPr>
    </xdr:pic>
    <xdr:clientData/>
  </xdr:twoCellAnchor>
  <xdr:twoCellAnchor editAs="oneCell">
    <xdr:from>
      <xdr:col>14</xdr:col>
      <xdr:colOff>437309</xdr:colOff>
      <xdr:row>22</xdr:row>
      <xdr:rowOff>10584</xdr:rowOff>
    </xdr:from>
    <xdr:to>
      <xdr:col>18</xdr:col>
      <xdr:colOff>160099</xdr:colOff>
      <xdr:row>34</xdr:row>
      <xdr:rowOff>121053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5EC89C-D746-777A-07B1-FA10311C7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32976" y="4254501"/>
          <a:ext cx="2816298" cy="24102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0912-2229-4F79-B858-CF23889EAD93}">
  <dimension ref="A1:Q27"/>
  <sheetViews>
    <sheetView topLeftCell="A18" zoomScale="85" zoomScaleNormal="85" workbookViewId="0">
      <selection activeCell="I24" sqref="I24"/>
    </sheetView>
  </sheetViews>
  <sheetFormatPr baseColWidth="10" defaultColWidth="11.54296875" defaultRowHeight="15" x14ac:dyDescent="0.35"/>
  <cols>
    <col min="1" max="1" width="8.26953125" style="1" bestFit="1" customWidth="1"/>
    <col min="2" max="9" width="11.54296875" style="1"/>
    <col min="10" max="10" width="13.453125" style="1" bestFit="1" customWidth="1"/>
    <col min="11" max="16384" width="11.54296875" style="1"/>
  </cols>
  <sheetData>
    <row r="1" spans="1:10" ht="15.5" thickBot="1" x14ac:dyDescent="0.4"/>
    <row r="2" spans="1:10" x14ac:dyDescent="0.35">
      <c r="A2" s="29" t="s">
        <v>0</v>
      </c>
      <c r="B2" s="30"/>
      <c r="C2" s="30"/>
      <c r="D2" s="30"/>
      <c r="E2" s="30"/>
      <c r="F2" s="30"/>
      <c r="G2" s="31"/>
    </row>
    <row r="3" spans="1:10" x14ac:dyDescent="0.3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</row>
    <row r="4" spans="1:10" x14ac:dyDescent="0.35">
      <c r="A4" s="38" t="s">
        <v>8</v>
      </c>
      <c r="B4" s="27"/>
      <c r="C4" s="27"/>
      <c r="D4" s="27"/>
      <c r="E4" s="27"/>
      <c r="F4" s="27"/>
      <c r="G4" s="28"/>
    </row>
    <row r="5" spans="1:10" x14ac:dyDescent="0.35">
      <c r="A5" s="2" t="s">
        <v>9</v>
      </c>
      <c r="B5" s="6">
        <v>1.0680000000000001</v>
      </c>
      <c r="C5" s="6">
        <v>0.17799999999999999</v>
      </c>
      <c r="D5" s="6"/>
      <c r="E5" s="6"/>
      <c r="F5" s="6"/>
      <c r="G5" s="7"/>
    </row>
    <row r="6" spans="1:10" x14ac:dyDescent="0.35">
      <c r="A6" s="2" t="s">
        <v>10</v>
      </c>
      <c r="B6" s="6">
        <v>1.4430000000000001</v>
      </c>
      <c r="C6" s="6">
        <v>0.66700000000000004</v>
      </c>
      <c r="D6" s="6">
        <v>0.44400000000000001</v>
      </c>
      <c r="E6" s="6">
        <v>0.33300000000000002</v>
      </c>
      <c r="F6" s="6">
        <v>0.33300000000000002</v>
      </c>
      <c r="G6" s="7">
        <v>0</v>
      </c>
    </row>
    <row r="7" spans="1:10" x14ac:dyDescent="0.35">
      <c r="A7" s="2" t="s">
        <v>11</v>
      </c>
      <c r="B7" s="6">
        <v>0.61899999999999999</v>
      </c>
      <c r="C7" s="6">
        <v>0.28499999999999998</v>
      </c>
      <c r="D7" s="6">
        <v>0.19</v>
      </c>
      <c r="E7" s="6">
        <v>0.14299999999999999</v>
      </c>
      <c r="F7" s="6">
        <v>0.14299999999999999</v>
      </c>
      <c r="G7" s="7">
        <v>0</v>
      </c>
    </row>
    <row r="8" spans="1:10" x14ac:dyDescent="0.35">
      <c r="A8" s="2" t="s">
        <v>12</v>
      </c>
      <c r="B8" s="6">
        <v>0.61899999999999999</v>
      </c>
      <c r="C8" s="6">
        <v>0.28499999999999998</v>
      </c>
      <c r="D8" s="6">
        <v>0.19</v>
      </c>
      <c r="E8" s="6">
        <v>0.14299999999999999</v>
      </c>
      <c r="F8" s="6">
        <v>0.14299999999999999</v>
      </c>
      <c r="G8" s="7">
        <v>0</v>
      </c>
    </row>
    <row r="9" spans="1:10" x14ac:dyDescent="0.35">
      <c r="A9" s="2" t="s">
        <v>13</v>
      </c>
      <c r="B9" s="6">
        <v>0.61899999999999999</v>
      </c>
      <c r="C9" s="6">
        <v>0.28499999999999998</v>
      </c>
      <c r="D9" s="6">
        <v>0.19</v>
      </c>
      <c r="E9" s="6">
        <v>0.14299999999999999</v>
      </c>
      <c r="F9" s="6">
        <v>0.14299999999999999</v>
      </c>
      <c r="G9" s="7">
        <v>0</v>
      </c>
      <c r="J9" s="14"/>
    </row>
    <row r="10" spans="1:10" x14ac:dyDescent="0.35">
      <c r="A10" s="2" t="s">
        <v>14</v>
      </c>
      <c r="B10" s="6">
        <v>0.61899999999999999</v>
      </c>
      <c r="C10" s="6">
        <v>0.28499999999999998</v>
      </c>
      <c r="D10" s="6">
        <v>0.19</v>
      </c>
      <c r="E10" s="6">
        <v>0.14299999999999999</v>
      </c>
      <c r="F10" s="6">
        <v>0.14299999999999999</v>
      </c>
      <c r="G10" s="7">
        <v>0</v>
      </c>
    </row>
    <row r="11" spans="1:10" x14ac:dyDescent="0.35">
      <c r="A11" s="38" t="s">
        <v>15</v>
      </c>
      <c r="B11" s="27"/>
      <c r="C11" s="27"/>
      <c r="D11" s="27"/>
      <c r="E11" s="27"/>
      <c r="F11" s="27"/>
      <c r="G11" s="28"/>
    </row>
    <row r="12" spans="1:10" x14ac:dyDescent="0.35">
      <c r="A12" s="2" t="s">
        <v>16</v>
      </c>
      <c r="B12" s="6">
        <v>3.7019999999999997E-2</v>
      </c>
      <c r="C12" s="6">
        <v>3.7019999999999997E-2</v>
      </c>
      <c r="D12" s="6">
        <v>3.7019999999999997E-2</v>
      </c>
      <c r="E12" s="6">
        <v>3.7019999999999997E-2</v>
      </c>
      <c r="F12" s="6">
        <v>3.7019999999999997E-2</v>
      </c>
      <c r="G12" s="7">
        <v>3.7019999999999997E-2</v>
      </c>
    </row>
    <row r="13" spans="1:10" x14ac:dyDescent="0.35">
      <c r="A13" s="38" t="s">
        <v>17</v>
      </c>
      <c r="B13" s="27"/>
      <c r="C13" s="27"/>
      <c r="D13" s="27"/>
      <c r="E13" s="27"/>
      <c r="F13" s="27"/>
      <c r="G13" s="28"/>
    </row>
    <row r="14" spans="1:10" x14ac:dyDescent="0.35">
      <c r="A14" s="2" t="s">
        <v>18</v>
      </c>
      <c r="B14" s="6">
        <v>0.15970999999999999</v>
      </c>
      <c r="C14" s="6">
        <v>0.15970999999999999</v>
      </c>
      <c r="D14" s="6">
        <v>0.15970999999999999</v>
      </c>
      <c r="E14" s="6">
        <v>0.15970999999999999</v>
      </c>
      <c r="F14" s="6">
        <v>0.15970999999999999</v>
      </c>
      <c r="G14" s="7">
        <v>0.15970999999999999</v>
      </c>
    </row>
    <row r="15" spans="1:10" x14ac:dyDescent="0.35">
      <c r="A15" s="35" t="s">
        <v>19</v>
      </c>
      <c r="B15" s="36"/>
      <c r="C15" s="36"/>
      <c r="D15" s="36"/>
      <c r="E15" s="36"/>
      <c r="F15" s="36"/>
      <c r="G15" s="37"/>
    </row>
    <row r="16" spans="1:10" x14ac:dyDescent="0.35">
      <c r="A16" s="2" t="s">
        <v>20</v>
      </c>
      <c r="B16" s="6">
        <v>0.498</v>
      </c>
      <c r="C16" s="6">
        <v>0.498</v>
      </c>
      <c r="D16" s="6">
        <v>0.498</v>
      </c>
      <c r="E16" s="6">
        <v>0.498</v>
      </c>
      <c r="F16" s="6">
        <v>0.498</v>
      </c>
      <c r="G16" s="7">
        <v>0.498</v>
      </c>
    </row>
    <row r="17" spans="1:17" x14ac:dyDescent="0.35">
      <c r="A17" s="38" t="s">
        <v>21</v>
      </c>
      <c r="B17" s="27"/>
      <c r="C17" s="27"/>
      <c r="D17" s="27"/>
      <c r="E17" s="27"/>
      <c r="F17" s="27"/>
      <c r="G17" s="28"/>
    </row>
    <row r="18" spans="1:17" x14ac:dyDescent="0.35">
      <c r="A18" s="2" t="s">
        <v>22</v>
      </c>
      <c r="B18" s="8">
        <v>1.4999999999999999E-2</v>
      </c>
      <c r="C18" s="8">
        <v>1.4999999999999999E-2</v>
      </c>
      <c r="D18" s="8">
        <v>1.4999999999999999E-2</v>
      </c>
      <c r="E18" s="8">
        <v>1.4999999999999999E-2</v>
      </c>
      <c r="F18" s="8">
        <v>1.4999999999999999E-2</v>
      </c>
      <c r="G18" s="9">
        <v>1.4999999999999999E-2</v>
      </c>
      <c r="J18" s="14"/>
    </row>
    <row r="19" spans="1:17" x14ac:dyDescent="0.35">
      <c r="A19" s="32" t="s">
        <v>23</v>
      </c>
      <c r="B19" s="33"/>
      <c r="C19" s="33"/>
      <c r="D19" s="33"/>
      <c r="E19" s="33"/>
      <c r="F19" s="33"/>
      <c r="G19" s="34"/>
    </row>
    <row r="20" spans="1:17" ht="16.5" x14ac:dyDescent="0.35">
      <c r="A20" s="2"/>
      <c r="B20" s="26" t="s">
        <v>24</v>
      </c>
      <c r="C20" s="27"/>
      <c r="D20" s="27"/>
      <c r="E20" s="27"/>
      <c r="F20" s="27"/>
      <c r="G20" s="28"/>
      <c r="P20" s="5"/>
      <c r="Q20" s="10"/>
    </row>
    <row r="21" spans="1:17" x14ac:dyDescent="0.35">
      <c r="A21" s="2" t="s">
        <v>9</v>
      </c>
      <c r="B21" s="6">
        <v>72.991</v>
      </c>
      <c r="C21" s="6">
        <v>28.573</v>
      </c>
      <c r="D21" s="6">
        <v>3.1749999999999998</v>
      </c>
      <c r="E21" s="6">
        <v>0</v>
      </c>
      <c r="F21" s="6">
        <v>0</v>
      </c>
      <c r="G21" s="6">
        <v>0</v>
      </c>
    </row>
    <row r="22" spans="1:17" x14ac:dyDescent="0.35">
      <c r="A22" s="2" t="s">
        <v>10</v>
      </c>
      <c r="B22" s="6">
        <v>43.935000000000002</v>
      </c>
      <c r="C22" s="6">
        <v>33.802999999999997</v>
      </c>
      <c r="D22" s="6">
        <v>16.170000000000002</v>
      </c>
      <c r="E22" s="6">
        <v>9.5389999999999997</v>
      </c>
      <c r="F22" s="6">
        <v>3.5489999999999999</v>
      </c>
      <c r="G22" s="6">
        <v>2.37</v>
      </c>
    </row>
    <row r="23" spans="1:17" x14ac:dyDescent="0.35">
      <c r="A23" s="2" t="s">
        <v>11</v>
      </c>
      <c r="B23" s="6">
        <v>31.341000000000001</v>
      </c>
      <c r="C23" s="6">
        <v>24.21</v>
      </c>
      <c r="D23" s="6">
        <v>11.287000000000001</v>
      </c>
      <c r="E23" s="6">
        <v>7.0540000000000003</v>
      </c>
      <c r="F23" s="6">
        <v>2.0680000000000001</v>
      </c>
      <c r="G23" s="6">
        <v>1.4260000000000002</v>
      </c>
    </row>
    <row r="24" spans="1:17" x14ac:dyDescent="0.35">
      <c r="A24" s="2" t="s">
        <v>12</v>
      </c>
      <c r="B24" s="6">
        <v>16.961999999999996</v>
      </c>
      <c r="C24" s="6">
        <v>13.331</v>
      </c>
      <c r="D24" s="6">
        <v>5.9240000000000004</v>
      </c>
      <c r="E24" s="6">
        <v>3.5979999999999994</v>
      </c>
      <c r="F24" s="6">
        <v>0.97199999999999998</v>
      </c>
      <c r="G24" s="6">
        <v>0.67099999999999993</v>
      </c>
    </row>
    <row r="25" spans="1:17" x14ac:dyDescent="0.35">
      <c r="A25" s="2" t="s">
        <v>13</v>
      </c>
      <c r="B25" s="6">
        <v>14.074</v>
      </c>
      <c r="C25" s="6">
        <v>10.843</v>
      </c>
      <c r="D25" s="6">
        <v>5.0410000000000004</v>
      </c>
      <c r="E25" s="6">
        <v>3.0779999999999998</v>
      </c>
      <c r="F25" s="6">
        <v>0.85299999999999998</v>
      </c>
      <c r="G25" s="6">
        <v>0.60599999999999998</v>
      </c>
    </row>
    <row r="26" spans="1:17" ht="15.5" thickBot="1" x14ac:dyDescent="0.4">
      <c r="A26" s="11" t="s">
        <v>14</v>
      </c>
      <c r="B26" s="6">
        <v>10.569000000000001</v>
      </c>
      <c r="C26" s="6">
        <v>8.177999999999999</v>
      </c>
      <c r="D26" s="6">
        <v>3.7660000000000005</v>
      </c>
      <c r="E26" s="6">
        <v>2.3370000000000002</v>
      </c>
      <c r="F26" s="6">
        <v>0.40200000000000002</v>
      </c>
      <c r="G26" s="6">
        <v>0.30900000000000005</v>
      </c>
    </row>
    <row r="27" spans="1:17" x14ac:dyDescent="0.35">
      <c r="A27" s="16"/>
      <c r="B27" s="17"/>
      <c r="C27" s="17"/>
      <c r="D27" s="17"/>
      <c r="E27" s="17"/>
      <c r="F27" s="17"/>
      <c r="G27" s="18"/>
    </row>
  </sheetData>
  <mergeCells count="8">
    <mergeCell ref="B20:G20"/>
    <mergeCell ref="A2:G2"/>
    <mergeCell ref="A19:G19"/>
    <mergeCell ref="A15:G15"/>
    <mergeCell ref="A11:G11"/>
    <mergeCell ref="A4:G4"/>
    <mergeCell ref="A13:G13"/>
    <mergeCell ref="A17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opLeftCell="A12" zoomScale="85" zoomScaleNormal="85" workbookViewId="0">
      <selection activeCell="B31" sqref="B31"/>
    </sheetView>
  </sheetViews>
  <sheetFormatPr baseColWidth="10" defaultColWidth="11.54296875" defaultRowHeight="15" x14ac:dyDescent="0.35"/>
  <cols>
    <col min="1" max="1" width="8.1796875" style="1" bestFit="1" customWidth="1"/>
    <col min="2" max="7" width="11.54296875" style="1"/>
    <col min="8" max="8" width="12.81640625" style="1" bestFit="1" customWidth="1"/>
    <col min="9" max="9" width="11.54296875" style="1"/>
    <col min="10" max="10" width="13.453125" style="1" bestFit="1" customWidth="1"/>
    <col min="11" max="16384" width="11.54296875" style="1"/>
  </cols>
  <sheetData>
    <row r="1" spans="1:11" ht="15.5" thickBot="1" x14ac:dyDescent="0.4"/>
    <row r="2" spans="1:11" x14ac:dyDescent="0.35">
      <c r="A2" s="39" t="s">
        <v>0</v>
      </c>
      <c r="B2" s="40"/>
      <c r="C2" s="40"/>
      <c r="D2" s="40"/>
      <c r="E2" s="40"/>
      <c r="F2" s="40"/>
      <c r="G2" s="41"/>
    </row>
    <row r="3" spans="1:11" x14ac:dyDescent="0.3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</row>
    <row r="4" spans="1:11" x14ac:dyDescent="0.35">
      <c r="A4" s="38" t="s">
        <v>8</v>
      </c>
      <c r="B4" s="27"/>
      <c r="C4" s="27"/>
      <c r="D4" s="27"/>
      <c r="E4" s="27"/>
      <c r="F4" s="27"/>
      <c r="G4" s="28"/>
    </row>
    <row r="5" spans="1:11" x14ac:dyDescent="0.35">
      <c r="A5" s="2" t="s">
        <v>9</v>
      </c>
      <c r="B5" s="6">
        <v>0.92600000000000005</v>
      </c>
      <c r="C5" s="6">
        <v>0.154</v>
      </c>
      <c r="D5" s="6"/>
      <c r="E5" s="6"/>
      <c r="F5" s="6"/>
      <c r="G5" s="7"/>
    </row>
    <row r="6" spans="1:11" x14ac:dyDescent="0.35">
      <c r="A6" s="2" t="s">
        <v>10</v>
      </c>
      <c r="B6" s="6">
        <v>0.12509999999999999</v>
      </c>
      <c r="C6" s="6">
        <v>0.57799999999999996</v>
      </c>
      <c r="D6" s="6">
        <v>0.38500000000000001</v>
      </c>
      <c r="E6" s="6">
        <v>0.28899999999999998</v>
      </c>
      <c r="F6" s="6">
        <v>0.28899999999999998</v>
      </c>
      <c r="G6" s="7">
        <v>0</v>
      </c>
      <c r="K6" s="14"/>
    </row>
    <row r="7" spans="1:11" x14ac:dyDescent="0.35">
      <c r="A7" s="2" t="s">
        <v>11</v>
      </c>
      <c r="B7" s="6">
        <v>0.53700000000000003</v>
      </c>
      <c r="C7" s="6">
        <v>0.247</v>
      </c>
      <c r="D7" s="6">
        <v>0.16500000000000001</v>
      </c>
      <c r="E7" s="6">
        <v>0.124</v>
      </c>
      <c r="F7" s="6">
        <v>0.124</v>
      </c>
      <c r="G7" s="7">
        <v>0</v>
      </c>
    </row>
    <row r="8" spans="1:11" x14ac:dyDescent="0.35">
      <c r="A8" s="2" t="s">
        <v>12</v>
      </c>
      <c r="B8" s="6">
        <v>0.53700000000000003</v>
      </c>
      <c r="C8" s="6">
        <v>0.247</v>
      </c>
      <c r="D8" s="6">
        <v>0.16500000000000001</v>
      </c>
      <c r="E8" s="6">
        <v>0.124</v>
      </c>
      <c r="F8" s="6">
        <v>0.124</v>
      </c>
      <c r="G8" s="7">
        <v>0</v>
      </c>
    </row>
    <row r="9" spans="1:11" x14ac:dyDescent="0.35">
      <c r="A9" s="2" t="s">
        <v>13</v>
      </c>
      <c r="B9" s="6">
        <v>0.53700000000000003</v>
      </c>
      <c r="C9" s="6">
        <v>0.247</v>
      </c>
      <c r="D9" s="6">
        <v>0.16500000000000001</v>
      </c>
      <c r="E9" s="6">
        <v>0.124</v>
      </c>
      <c r="F9" s="6">
        <v>0.124</v>
      </c>
      <c r="G9" s="7">
        <v>0</v>
      </c>
    </row>
    <row r="10" spans="1:11" x14ac:dyDescent="0.35">
      <c r="A10" s="2" t="s">
        <v>14</v>
      </c>
      <c r="B10" s="6">
        <v>0.53700000000000003</v>
      </c>
      <c r="C10" s="6">
        <v>0.247</v>
      </c>
      <c r="D10" s="6">
        <v>0.16500000000000001</v>
      </c>
      <c r="E10" s="6">
        <v>0.124</v>
      </c>
      <c r="F10" s="6">
        <v>0.124</v>
      </c>
      <c r="G10" s="7">
        <v>0</v>
      </c>
    </row>
    <row r="11" spans="1:11" x14ac:dyDescent="0.35">
      <c r="B11" s="26" t="s">
        <v>15</v>
      </c>
      <c r="C11" s="27"/>
      <c r="D11" s="27"/>
      <c r="E11" s="27"/>
      <c r="F11" s="27"/>
      <c r="G11" s="28"/>
    </row>
    <row r="12" spans="1:11" x14ac:dyDescent="0.35">
      <c r="A12" s="2" t="s">
        <v>16</v>
      </c>
      <c r="B12" s="6">
        <v>4.0960000000000003E-2</v>
      </c>
      <c r="C12" s="6">
        <v>4.0960000000000003E-2</v>
      </c>
      <c r="D12" s="6">
        <v>4.0960000000000003E-2</v>
      </c>
      <c r="E12" s="6">
        <v>4.0960000000000003E-2</v>
      </c>
      <c r="F12" s="6">
        <v>4.0960000000000003E-2</v>
      </c>
      <c r="G12" s="7">
        <v>4.0960000000000003E-2</v>
      </c>
      <c r="H12" s="14"/>
    </row>
    <row r="13" spans="1:11" x14ac:dyDescent="0.35">
      <c r="B13" s="26" t="s">
        <v>17</v>
      </c>
      <c r="C13" s="27"/>
      <c r="D13" s="27"/>
      <c r="E13" s="27"/>
      <c r="F13" s="27"/>
      <c r="G13" s="28"/>
    </row>
    <row r="14" spans="1:11" x14ac:dyDescent="0.35">
      <c r="A14" s="2" t="s">
        <v>18</v>
      </c>
      <c r="B14" s="20">
        <v>0.17498</v>
      </c>
      <c r="C14" s="6">
        <v>0.17498</v>
      </c>
      <c r="D14" s="6">
        <v>0.17498</v>
      </c>
      <c r="E14" s="6">
        <v>0.17498</v>
      </c>
      <c r="F14" s="6">
        <v>0.17498</v>
      </c>
      <c r="G14" s="6">
        <v>0.17498</v>
      </c>
    </row>
    <row r="15" spans="1:11" x14ac:dyDescent="0.35">
      <c r="A15" s="2"/>
      <c r="B15" s="26" t="s">
        <v>19</v>
      </c>
      <c r="C15" s="27"/>
      <c r="D15" s="27"/>
      <c r="E15" s="27"/>
      <c r="F15" s="27"/>
      <c r="G15" s="28"/>
    </row>
    <row r="16" spans="1:11" x14ac:dyDescent="0.35">
      <c r="A16" s="2" t="s">
        <v>20</v>
      </c>
      <c r="B16" s="6">
        <v>0.97533700000000001</v>
      </c>
      <c r="C16" s="6">
        <v>0.97533700000000001</v>
      </c>
      <c r="D16" s="6">
        <v>0.97533700000000001</v>
      </c>
      <c r="E16" s="6">
        <v>0.97533700000000001</v>
      </c>
      <c r="F16" s="6">
        <v>0.97533700000000001</v>
      </c>
      <c r="G16" s="7">
        <v>0.97533700000000001</v>
      </c>
    </row>
    <row r="17" spans="1:17" x14ac:dyDescent="0.35">
      <c r="B17" s="26" t="s">
        <v>21</v>
      </c>
      <c r="C17" s="27"/>
      <c r="D17" s="27"/>
      <c r="E17" s="27"/>
      <c r="F17" s="27"/>
      <c r="G17" s="28"/>
    </row>
    <row r="18" spans="1:17" x14ac:dyDescent="0.35">
      <c r="A18" s="2" t="s">
        <v>22</v>
      </c>
      <c r="B18" s="8">
        <v>1.4999999999999999E-2</v>
      </c>
      <c r="C18" s="8">
        <v>1.4999999999999999E-2</v>
      </c>
      <c r="D18" s="8">
        <v>1.4999999999999999E-2</v>
      </c>
      <c r="E18" s="8">
        <v>1.4999999999999999E-2</v>
      </c>
      <c r="F18" s="8">
        <v>1.4999999999999999E-2</v>
      </c>
      <c r="G18" s="9">
        <v>1.4999999999999999E-2</v>
      </c>
    </row>
    <row r="19" spans="1:17" x14ac:dyDescent="0.35">
      <c r="A19" s="32" t="s">
        <v>23</v>
      </c>
      <c r="B19" s="33"/>
      <c r="C19" s="33"/>
      <c r="D19" s="33"/>
      <c r="E19" s="33"/>
      <c r="F19" s="33"/>
      <c r="G19" s="34"/>
    </row>
    <row r="20" spans="1:17" ht="16.5" x14ac:dyDescent="0.35">
      <c r="A20" s="2"/>
      <c r="B20" s="26" t="s">
        <v>24</v>
      </c>
      <c r="C20" s="27"/>
      <c r="D20" s="27"/>
      <c r="E20" s="27"/>
      <c r="F20" s="27"/>
      <c r="G20" s="28"/>
      <c r="P20" s="5"/>
      <c r="Q20" s="10"/>
    </row>
    <row r="21" spans="1:17" x14ac:dyDescent="0.35">
      <c r="A21" s="2" t="s">
        <v>9</v>
      </c>
      <c r="B21" s="6">
        <v>76.974000000000004</v>
      </c>
      <c r="C21" s="6">
        <v>27.963000000000001</v>
      </c>
      <c r="D21" s="6">
        <v>2.7520000000000002</v>
      </c>
      <c r="E21" s="6">
        <v>0</v>
      </c>
      <c r="F21" s="6">
        <v>0</v>
      </c>
      <c r="G21" s="7">
        <v>0</v>
      </c>
    </row>
    <row r="22" spans="1:17" x14ac:dyDescent="0.35">
      <c r="A22" s="2" t="s">
        <v>10</v>
      </c>
      <c r="B22" s="6">
        <v>48.442999999999998</v>
      </c>
      <c r="C22" s="6">
        <v>30.937999999999999</v>
      </c>
      <c r="D22" s="6">
        <v>17.361000000000001</v>
      </c>
      <c r="E22" s="6">
        <v>10.388999999999999</v>
      </c>
      <c r="F22" s="6">
        <v>3.5609999999999999</v>
      </c>
      <c r="G22" s="7">
        <v>2.1919999999999997</v>
      </c>
    </row>
    <row r="23" spans="1:17" x14ac:dyDescent="0.35">
      <c r="A23" s="2" t="s">
        <v>11</v>
      </c>
      <c r="B23" s="6">
        <v>35.204000000000001</v>
      </c>
      <c r="C23" s="6">
        <v>21.531000000000002</v>
      </c>
      <c r="D23" s="6">
        <v>12.716000000000001</v>
      </c>
      <c r="E23" s="6">
        <v>8.036999999999999</v>
      </c>
      <c r="F23" s="6">
        <v>2.1120000000000001</v>
      </c>
      <c r="G23" s="7">
        <v>1.276</v>
      </c>
    </row>
    <row r="24" spans="1:17" x14ac:dyDescent="0.35">
      <c r="A24" s="2" t="s">
        <v>12</v>
      </c>
      <c r="B24" s="6">
        <v>18.114999999999998</v>
      </c>
      <c r="C24" s="6">
        <v>11.154</v>
      </c>
      <c r="D24" s="6">
        <v>6.1829999999999998</v>
      </c>
      <c r="E24" s="6">
        <v>4.0229999999999997</v>
      </c>
      <c r="F24" s="6">
        <v>1.0489999999999999</v>
      </c>
      <c r="G24" s="7">
        <v>0.58899999999999997</v>
      </c>
    </row>
    <row r="25" spans="1:17" x14ac:dyDescent="0.35">
      <c r="A25" s="2" t="s">
        <v>13</v>
      </c>
      <c r="B25" s="6">
        <v>15.516</v>
      </c>
      <c r="C25" s="6">
        <v>9.4419999999999984</v>
      </c>
      <c r="D25" s="6">
        <v>5.65</v>
      </c>
      <c r="E25" s="6">
        <v>3.6819999999999999</v>
      </c>
      <c r="F25" s="6">
        <v>0.89400000000000002</v>
      </c>
      <c r="G25" s="7">
        <v>0.54900000000000004</v>
      </c>
    </row>
    <row r="26" spans="1:17" ht="15.5" thickBot="1" x14ac:dyDescent="0.4">
      <c r="A26" s="11" t="s">
        <v>14</v>
      </c>
      <c r="B26" s="12">
        <v>10.700999999999999</v>
      </c>
      <c r="C26" s="12">
        <v>6.2460000000000004</v>
      </c>
      <c r="D26" s="12">
        <v>3.8449999999999998</v>
      </c>
      <c r="E26" s="12">
        <v>2.5950000000000002</v>
      </c>
      <c r="F26" s="12">
        <v>0.38800000000000001</v>
      </c>
      <c r="G26" s="13">
        <v>0.245</v>
      </c>
    </row>
    <row r="27" spans="1:17" x14ac:dyDescent="0.35">
      <c r="A27" s="29"/>
      <c r="B27" s="30"/>
      <c r="C27" s="30"/>
      <c r="D27" s="30"/>
      <c r="E27" s="30"/>
      <c r="F27" s="30"/>
      <c r="G27" s="31"/>
    </row>
    <row r="30" spans="1:17" x14ac:dyDescent="0.35">
      <c r="A30" s="1" t="s">
        <v>25</v>
      </c>
      <c r="B30" s="1">
        <v>9.14</v>
      </c>
      <c r="C30" s="1">
        <v>10.199999999999999</v>
      </c>
      <c r="D30" s="1">
        <v>12.19</v>
      </c>
      <c r="E30" s="1">
        <v>14.02</v>
      </c>
      <c r="F30" s="1">
        <v>15.2</v>
      </c>
      <c r="G30" s="1">
        <v>11.8</v>
      </c>
    </row>
    <row r="31" spans="1:17" x14ac:dyDescent="0.35">
      <c r="B31" s="1">
        <f>(B6+B12+B14+B16+B30+1.5)*(1+0.015)*(1+0.17)+B22</f>
        <v>62.641795506349993</v>
      </c>
      <c r="C31" s="1">
        <f t="shared" ref="C31:G31" si="0">(C6+C12+C14+C16+C30+1.5)*(1+0.015)*(1+0.17)+C22</f>
        <v>46.933439901349999</v>
      </c>
      <c r="D31" s="1">
        <f t="shared" si="0"/>
        <v>35.490467251349997</v>
      </c>
      <c r="E31" s="1">
        <f t="shared" si="0"/>
        <v>30.577678951349995</v>
      </c>
      <c r="F31" s="1">
        <f t="shared" si="0"/>
        <v>25.150987951349997</v>
      </c>
      <c r="G31" s="1">
        <f t="shared" si="0"/>
        <v>19.401116001349997</v>
      </c>
    </row>
    <row r="33" spans="1:7" x14ac:dyDescent="0.35">
      <c r="B33" s="1">
        <v>147.09399999999999</v>
      </c>
      <c r="C33" s="1">
        <v>121.21899999999999</v>
      </c>
      <c r="D33" s="1">
        <v>117.902</v>
      </c>
      <c r="E33" s="1">
        <v>103.45599999999999</v>
      </c>
      <c r="F33" s="1">
        <v>74.278000000000006</v>
      </c>
      <c r="G33" s="1">
        <v>80.955999999999989</v>
      </c>
    </row>
    <row r="35" spans="1:7" x14ac:dyDescent="0.35">
      <c r="A35" s="1" t="s">
        <v>26</v>
      </c>
      <c r="B35" s="1">
        <f>(B33-B31)/(1+0.015)/(1+0.07)</f>
        <v>77.760880708669035</v>
      </c>
      <c r="C35" s="1">
        <f t="shared" ref="C35:G35" si="1">(C33-C31)/(1+0.015)/(1+0.07)</f>
        <v>68.399760691174436</v>
      </c>
      <c r="D35" s="1">
        <f t="shared" si="1"/>
        <v>75.881895629713199</v>
      </c>
      <c r="E35" s="1">
        <f t="shared" si="1"/>
        <v>67.104020117536024</v>
      </c>
      <c r="F35" s="1">
        <f t="shared" si="1"/>
        <v>45.234576721743949</v>
      </c>
      <c r="G35" s="1">
        <f t="shared" si="1"/>
        <v>56.677762532710268</v>
      </c>
    </row>
    <row r="36" spans="1:7" x14ac:dyDescent="0.35">
      <c r="B36"/>
    </row>
    <row r="37" spans="1:7" x14ac:dyDescent="0.35">
      <c r="B37" s="1">
        <v>68263.260000000009</v>
      </c>
      <c r="C37" s="1">
        <v>101259.6</v>
      </c>
      <c r="D37" s="1">
        <v>77444.639999999999</v>
      </c>
      <c r="E37" s="1">
        <v>98843.94</v>
      </c>
      <c r="F37" s="1">
        <v>128474.58</v>
      </c>
      <c r="G37" s="1">
        <v>497222.7</v>
      </c>
    </row>
    <row r="39" spans="1:7" x14ac:dyDescent="0.35">
      <c r="B39" s="1">
        <f>SUMPRODUCT(B35:G35,B37:G37)/SUM(B37:G37)</f>
        <v>60.459342882092727</v>
      </c>
    </row>
  </sheetData>
  <mergeCells count="9">
    <mergeCell ref="A19:G19"/>
    <mergeCell ref="B20:G20"/>
    <mergeCell ref="A27:G27"/>
    <mergeCell ref="A2:G2"/>
    <mergeCell ref="A4:G4"/>
    <mergeCell ref="B11:G11"/>
    <mergeCell ref="B13:G13"/>
    <mergeCell ref="B15:G15"/>
    <mergeCell ref="B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B9AA-F014-441D-A1CC-941CC5FDFFBD}">
  <dimension ref="A1:W58"/>
  <sheetViews>
    <sheetView tabSelected="1" topLeftCell="E26" zoomScale="70" zoomScaleNormal="70" workbookViewId="0">
      <selection activeCell="R49" sqref="R49"/>
    </sheetView>
  </sheetViews>
  <sheetFormatPr baseColWidth="10" defaultColWidth="11.54296875" defaultRowHeight="15" x14ac:dyDescent="0.35"/>
  <cols>
    <col min="1" max="1" width="20.453125" style="1" bestFit="1" customWidth="1"/>
    <col min="2" max="5" width="12.26953125" style="1" bestFit="1" customWidth="1"/>
    <col min="6" max="7" width="14" style="1" bestFit="1" customWidth="1"/>
    <col min="16" max="16384" width="11.54296875" style="1"/>
  </cols>
  <sheetData>
    <row r="1" spans="1:16" ht="15.5" thickBot="1" x14ac:dyDescent="0.4">
      <c r="K1" t="s">
        <v>27</v>
      </c>
    </row>
    <row r="2" spans="1:16" x14ac:dyDescent="0.35">
      <c r="A2" s="29" t="s">
        <v>0</v>
      </c>
      <c r="B2" s="30"/>
      <c r="C2" s="30"/>
      <c r="D2" s="30"/>
      <c r="E2" s="30"/>
      <c r="F2" s="30"/>
      <c r="G2" s="31"/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</row>
    <row r="3" spans="1:16" x14ac:dyDescent="0.3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J3" t="s">
        <v>28</v>
      </c>
      <c r="K3">
        <v>7</v>
      </c>
      <c r="L3">
        <v>6.3</v>
      </c>
      <c r="M3">
        <v>5.9</v>
      </c>
      <c r="N3">
        <v>5.7</v>
      </c>
      <c r="O3">
        <v>5.5</v>
      </c>
      <c r="P3" s="1">
        <v>5.3</v>
      </c>
    </row>
    <row r="4" spans="1:16" x14ac:dyDescent="0.35">
      <c r="A4" s="48" t="s">
        <v>8</v>
      </c>
      <c r="B4" s="45"/>
      <c r="C4" s="45"/>
      <c r="D4" s="45"/>
      <c r="E4" s="45"/>
      <c r="F4" s="45"/>
      <c r="G4" s="46"/>
      <c r="J4" t="s">
        <v>29</v>
      </c>
      <c r="K4">
        <v>8</v>
      </c>
      <c r="L4">
        <v>7</v>
      </c>
      <c r="M4">
        <v>6.4</v>
      </c>
      <c r="N4">
        <v>6.1</v>
      </c>
      <c r="O4">
        <v>5.8</v>
      </c>
      <c r="P4" s="1">
        <v>5.4</v>
      </c>
    </row>
    <row r="5" spans="1:16" x14ac:dyDescent="0.35">
      <c r="A5" s="2" t="s">
        <v>9</v>
      </c>
      <c r="B5" s="6">
        <v>0.84399999999999997</v>
      </c>
      <c r="C5" s="6">
        <v>0.14000000000000001</v>
      </c>
      <c r="D5" s="6"/>
      <c r="E5" s="6"/>
      <c r="F5" s="6"/>
      <c r="G5" s="7"/>
      <c r="K5">
        <v>2.25</v>
      </c>
    </row>
    <row r="6" spans="1:16" x14ac:dyDescent="0.35">
      <c r="A6" s="2" t="s">
        <v>10</v>
      </c>
      <c r="B6" s="6">
        <v>1.141</v>
      </c>
      <c r="C6" s="6">
        <v>0.52700000000000002</v>
      </c>
      <c r="D6" s="6">
        <v>0.35099999999999998</v>
      </c>
      <c r="E6" s="6">
        <v>0.26400000000000001</v>
      </c>
      <c r="F6" s="6">
        <v>0.26400000000000001</v>
      </c>
      <c r="G6" s="7">
        <v>0</v>
      </c>
    </row>
    <row r="7" spans="1:16" x14ac:dyDescent="0.35">
      <c r="A7" s="2" t="s">
        <v>11</v>
      </c>
      <c r="B7" s="6">
        <v>0.49</v>
      </c>
      <c r="C7" s="6">
        <v>0.22500000000000001</v>
      </c>
      <c r="D7" s="6">
        <v>0.15</v>
      </c>
      <c r="E7" s="6">
        <v>0.113</v>
      </c>
      <c r="F7" s="6">
        <v>0.113</v>
      </c>
      <c r="G7" s="7">
        <v>0</v>
      </c>
      <c r="J7" t="s">
        <v>30</v>
      </c>
      <c r="K7">
        <f>K3-$K$5-B12-B14-B16-B7</f>
        <v>3.0751730000000004</v>
      </c>
      <c r="L7">
        <f t="shared" ref="L7:P7" si="0">L3-$K$5-C12-C14-C16-C7</f>
        <v>2.6401729999999994</v>
      </c>
      <c r="M7">
        <f t="shared" si="0"/>
        <v>2.3151730000000001</v>
      </c>
      <c r="N7">
        <f t="shared" si="0"/>
        <v>2.1521729999999999</v>
      </c>
      <c r="O7">
        <f t="shared" si="0"/>
        <v>1.9521729999999997</v>
      </c>
      <c r="P7">
        <f t="shared" si="0"/>
        <v>1.8651729999999995</v>
      </c>
    </row>
    <row r="8" spans="1:16" x14ac:dyDescent="0.35">
      <c r="A8" s="2" t="s">
        <v>12</v>
      </c>
      <c r="B8" s="6">
        <v>0.49</v>
      </c>
      <c r="C8" s="6">
        <v>0.22500000000000001</v>
      </c>
      <c r="D8" s="6">
        <v>0.15</v>
      </c>
      <c r="E8" s="6">
        <v>0.113</v>
      </c>
      <c r="F8" s="6">
        <v>0.113</v>
      </c>
      <c r="G8" s="7">
        <v>0</v>
      </c>
      <c r="K8">
        <f>K4-$K$5-B6-B12-B14-B16</f>
        <v>3.4241730000000001</v>
      </c>
      <c r="L8">
        <f t="shared" ref="L8:P8" si="1">L4-$K$5-C6-C12-C14-C16</f>
        <v>3.038173</v>
      </c>
      <c r="M8">
        <f t="shared" si="1"/>
        <v>2.6141730000000001</v>
      </c>
      <c r="N8">
        <f t="shared" si="1"/>
        <v>2.4011729999999991</v>
      </c>
      <c r="O8">
        <f t="shared" si="1"/>
        <v>2.1011729999999993</v>
      </c>
      <c r="P8">
        <f t="shared" si="1"/>
        <v>1.9651730000000001</v>
      </c>
    </row>
    <row r="9" spans="1:16" x14ac:dyDescent="0.35">
      <c r="A9" s="2" t="s">
        <v>13</v>
      </c>
      <c r="B9" s="6">
        <v>0.49</v>
      </c>
      <c r="C9" s="6">
        <v>0.22500000000000001</v>
      </c>
      <c r="D9" s="6">
        <v>0.15</v>
      </c>
      <c r="E9" s="6">
        <v>0.113</v>
      </c>
      <c r="F9" s="6">
        <v>0.113</v>
      </c>
      <c r="G9" s="7">
        <v>0</v>
      </c>
    </row>
    <row r="10" spans="1:16" x14ac:dyDescent="0.35">
      <c r="A10" s="2" t="s">
        <v>14</v>
      </c>
      <c r="B10" s="6">
        <v>0.49</v>
      </c>
      <c r="C10" s="6">
        <v>0.22500000000000001</v>
      </c>
      <c r="D10" s="6">
        <v>0.15</v>
      </c>
      <c r="E10" s="6">
        <v>0.113</v>
      </c>
      <c r="F10" s="6">
        <v>0.113</v>
      </c>
      <c r="G10" s="7">
        <v>0</v>
      </c>
    </row>
    <row r="11" spans="1:16" x14ac:dyDescent="0.35">
      <c r="A11" s="2"/>
      <c r="B11" s="45" t="s">
        <v>15</v>
      </c>
      <c r="C11" s="45"/>
      <c r="D11" s="45"/>
      <c r="E11" s="45"/>
      <c r="F11" s="45"/>
      <c r="G11" s="46"/>
    </row>
    <row r="12" spans="1:16" x14ac:dyDescent="0.35">
      <c r="A12" s="2" t="s">
        <v>16</v>
      </c>
      <c r="B12" s="6">
        <v>4.0960000000000003E-2</v>
      </c>
      <c r="C12" s="6">
        <v>4.0960000000000003E-2</v>
      </c>
      <c r="D12" s="6">
        <v>4.0960000000000003E-2</v>
      </c>
      <c r="E12" s="6">
        <v>4.0960000000000003E-2</v>
      </c>
      <c r="F12" s="6">
        <v>4.0960000000000003E-2</v>
      </c>
      <c r="G12" s="7">
        <v>4.0960000000000003E-2</v>
      </c>
    </row>
    <row r="13" spans="1:16" x14ac:dyDescent="0.35">
      <c r="A13" s="2"/>
      <c r="B13" s="45" t="s">
        <v>17</v>
      </c>
      <c r="C13" s="45"/>
      <c r="D13" s="45"/>
      <c r="E13" s="45"/>
      <c r="F13" s="45"/>
      <c r="G13" s="46"/>
    </row>
    <row r="14" spans="1:16" x14ac:dyDescent="0.35">
      <c r="A14" s="2" t="s">
        <v>18</v>
      </c>
      <c r="B14" s="6">
        <v>0.16853000000000001</v>
      </c>
      <c r="C14" s="6">
        <v>0.16853000000000001</v>
      </c>
      <c r="D14" s="6">
        <v>0.16853000000000001</v>
      </c>
      <c r="E14" s="6">
        <v>0.16853000000000001</v>
      </c>
      <c r="F14" s="6">
        <v>0.16853000000000001</v>
      </c>
      <c r="G14" s="7">
        <v>0.16853000000000001</v>
      </c>
    </row>
    <row r="15" spans="1:16" x14ac:dyDescent="0.35">
      <c r="A15" s="2"/>
      <c r="B15" s="45" t="s">
        <v>19</v>
      </c>
      <c r="C15" s="45"/>
      <c r="D15" s="45"/>
      <c r="E15" s="45"/>
      <c r="F15" s="45"/>
      <c r="G15" s="46"/>
    </row>
    <row r="16" spans="1:16" x14ac:dyDescent="0.35">
      <c r="A16" s="2" t="s">
        <v>20</v>
      </c>
      <c r="B16" s="6">
        <v>0.97533700000000001</v>
      </c>
      <c r="C16" s="6">
        <v>0.97533700000000001</v>
      </c>
      <c r="D16" s="6">
        <v>0.97533700000000001</v>
      </c>
      <c r="E16" s="6">
        <v>0.97533700000000001</v>
      </c>
      <c r="F16" s="6">
        <v>0.97533700000000001</v>
      </c>
      <c r="G16" s="7">
        <v>0.97533700000000001</v>
      </c>
    </row>
    <row r="17" spans="1:23" x14ac:dyDescent="0.35">
      <c r="A17" s="2"/>
      <c r="B17" s="45" t="s">
        <v>21</v>
      </c>
      <c r="C17" s="45"/>
      <c r="D17" s="45"/>
      <c r="E17" s="45"/>
      <c r="F17" s="45"/>
      <c r="G17" s="46"/>
    </row>
    <row r="18" spans="1:23" x14ac:dyDescent="0.35">
      <c r="A18" s="2" t="s">
        <v>22</v>
      </c>
      <c r="B18" s="8">
        <v>1.4999999999999999E-2</v>
      </c>
      <c r="C18" s="8">
        <v>1.4999999999999999E-2</v>
      </c>
      <c r="D18" s="8">
        <v>1.4999999999999999E-2</v>
      </c>
      <c r="E18" s="8">
        <v>1.4999999999999999E-2</v>
      </c>
      <c r="F18" s="8">
        <v>1.4999999999999999E-2</v>
      </c>
      <c r="G18" s="9">
        <v>1.4999999999999999E-2</v>
      </c>
    </row>
    <row r="19" spans="1:23" x14ac:dyDescent="0.35">
      <c r="A19" s="42" t="s">
        <v>23</v>
      </c>
      <c r="B19" s="43"/>
      <c r="C19" s="43"/>
      <c r="D19" s="43"/>
      <c r="E19" s="43"/>
      <c r="F19" s="43"/>
      <c r="G19" s="44"/>
    </row>
    <row r="20" spans="1:23" ht="16.5" x14ac:dyDescent="0.35">
      <c r="A20" s="2"/>
      <c r="B20" s="45" t="s">
        <v>31</v>
      </c>
      <c r="C20" s="45"/>
      <c r="D20" s="45"/>
      <c r="E20" s="45"/>
      <c r="F20" s="45"/>
      <c r="G20" s="46"/>
      <c r="P20" s="5"/>
      <c r="Q20" s="10"/>
    </row>
    <row r="21" spans="1:23" x14ac:dyDescent="0.35">
      <c r="A21" s="2" t="s">
        <v>9</v>
      </c>
      <c r="B21" s="6">
        <v>92.539000000000001</v>
      </c>
      <c r="C21" s="6">
        <v>28.201000000000001</v>
      </c>
      <c r="D21" s="6">
        <v>2.9940000000000002</v>
      </c>
      <c r="E21" s="6">
        <v>0</v>
      </c>
      <c r="F21" s="6">
        <v>0</v>
      </c>
      <c r="G21" s="7">
        <v>0</v>
      </c>
      <c r="I21" s="19"/>
      <c r="J21" s="19"/>
      <c r="K21" s="19"/>
      <c r="L21" s="19"/>
      <c r="M21" s="19"/>
      <c r="N21" s="19"/>
    </row>
    <row r="22" spans="1:23" x14ac:dyDescent="0.35">
      <c r="A22" s="2" t="s">
        <v>10</v>
      </c>
      <c r="B22" s="6">
        <v>61.031000000000006</v>
      </c>
      <c r="C22" s="6">
        <v>36.408999999999999</v>
      </c>
      <c r="D22" s="6">
        <v>17.673999999999999</v>
      </c>
      <c r="E22" s="6">
        <v>9.1829999999999998</v>
      </c>
      <c r="F22" s="6">
        <v>4.2859999999999996</v>
      </c>
      <c r="G22" s="7">
        <v>2.6310000000000002</v>
      </c>
      <c r="I22" s="23"/>
      <c r="J22" s="23" t="s">
        <v>32</v>
      </c>
      <c r="K22" s="23"/>
      <c r="L22" s="23"/>
      <c r="M22" s="23"/>
      <c r="N22" s="23"/>
      <c r="O22" s="24"/>
      <c r="P22" s="22"/>
      <c r="Q22" s="22"/>
      <c r="R22" s="22"/>
      <c r="S22" s="22"/>
      <c r="T22" s="22"/>
      <c r="U22" s="22"/>
      <c r="V22" s="22"/>
      <c r="W22" s="22"/>
    </row>
    <row r="23" spans="1:23" x14ac:dyDescent="0.35">
      <c r="A23" s="2" t="s">
        <v>11</v>
      </c>
      <c r="B23" s="6">
        <v>44.777999999999999</v>
      </c>
      <c r="C23" s="6">
        <v>24.985999999999997</v>
      </c>
      <c r="D23" s="6">
        <v>11.795</v>
      </c>
      <c r="E23" s="6">
        <v>6.2740000000000009</v>
      </c>
      <c r="F23" s="6">
        <v>2.3879999999999995</v>
      </c>
      <c r="G23" s="7">
        <v>1.4429999999999998</v>
      </c>
      <c r="I23" s="23"/>
      <c r="J23" s="23"/>
      <c r="K23" s="23"/>
      <c r="L23" s="23"/>
      <c r="M23" s="23"/>
      <c r="N23" s="23"/>
      <c r="O23" s="24"/>
      <c r="P23" s="22"/>
      <c r="Q23" s="22"/>
      <c r="R23" s="22"/>
      <c r="S23" s="22"/>
      <c r="T23" s="22"/>
      <c r="U23" s="22"/>
      <c r="V23" s="22"/>
      <c r="W23" s="22"/>
    </row>
    <row r="24" spans="1:23" x14ac:dyDescent="0.35">
      <c r="A24" s="2" t="s">
        <v>12</v>
      </c>
      <c r="B24" s="6">
        <v>23.062999999999999</v>
      </c>
      <c r="C24" s="6">
        <v>12.981999999999999</v>
      </c>
      <c r="D24" s="6">
        <v>5.5960000000000001</v>
      </c>
      <c r="E24" s="6">
        <v>2.8780000000000001</v>
      </c>
      <c r="F24" s="6">
        <v>1.1259999999999999</v>
      </c>
      <c r="G24" s="7">
        <v>0.68299999999999994</v>
      </c>
      <c r="I24" s="23"/>
      <c r="J24" s="23"/>
      <c r="K24" s="23"/>
      <c r="L24" s="23"/>
      <c r="M24" s="23"/>
      <c r="N24" s="23"/>
      <c r="O24" s="24"/>
      <c r="P24" s="22"/>
      <c r="Q24" s="22"/>
      <c r="R24" s="22"/>
      <c r="S24" s="22"/>
      <c r="T24" s="22"/>
      <c r="U24" s="22"/>
      <c r="V24" s="22"/>
      <c r="W24" s="22"/>
    </row>
    <row r="25" spans="1:23" x14ac:dyDescent="0.35">
      <c r="A25" s="2" t="s">
        <v>13</v>
      </c>
      <c r="B25" s="6">
        <v>19.091999999999999</v>
      </c>
      <c r="C25" s="6">
        <v>10.504999999999999</v>
      </c>
      <c r="D25" s="6">
        <v>4.6500000000000004</v>
      </c>
      <c r="E25" s="6">
        <v>2.423</v>
      </c>
      <c r="F25" s="6">
        <v>0.92600000000000005</v>
      </c>
      <c r="G25" s="7">
        <v>0.55900000000000005</v>
      </c>
      <c r="I25" s="23"/>
      <c r="J25" s="23"/>
      <c r="K25" s="23"/>
      <c r="L25" s="23"/>
      <c r="M25" s="23"/>
      <c r="N25" s="23"/>
      <c r="O25" s="24"/>
      <c r="P25" s="22"/>
      <c r="Q25" s="22"/>
      <c r="R25" s="22"/>
      <c r="S25" s="22"/>
      <c r="T25" s="22"/>
      <c r="U25" s="22"/>
      <c r="V25" s="22"/>
      <c r="W25" s="22"/>
    </row>
    <row r="26" spans="1:23" ht="15.5" thickBot="1" x14ac:dyDescent="0.4">
      <c r="A26" s="11" t="s">
        <v>14</v>
      </c>
      <c r="B26" s="12">
        <v>10.526</v>
      </c>
      <c r="C26" s="12">
        <v>5.4820000000000002</v>
      </c>
      <c r="D26" s="12">
        <v>2.3210000000000002</v>
      </c>
      <c r="E26" s="12">
        <v>1.1970000000000001</v>
      </c>
      <c r="F26" s="12">
        <v>0.36699999999999999</v>
      </c>
      <c r="G26" s="13">
        <v>0.21099999999999999</v>
      </c>
      <c r="I26" s="23"/>
      <c r="J26" s="23"/>
      <c r="K26" s="23"/>
      <c r="L26" s="23"/>
      <c r="M26" s="23"/>
      <c r="N26" s="23"/>
      <c r="O26" s="24"/>
      <c r="P26" s="22"/>
      <c r="Q26" s="22"/>
      <c r="R26" s="22"/>
      <c r="S26" s="22"/>
      <c r="T26" s="22"/>
      <c r="U26" s="22"/>
      <c r="V26" s="22"/>
      <c r="W26" s="22"/>
    </row>
    <row r="27" spans="1:23" x14ac:dyDescent="0.35">
      <c r="A27" s="29"/>
      <c r="B27" s="30"/>
      <c r="C27" s="30"/>
      <c r="D27" s="30"/>
      <c r="E27" s="30"/>
      <c r="F27" s="30"/>
      <c r="G27" s="31"/>
      <c r="I27" s="24"/>
      <c r="J27" s="24"/>
      <c r="K27" s="24"/>
      <c r="L27" s="24"/>
      <c r="M27" s="24"/>
      <c r="N27" s="24"/>
      <c r="O27" s="24"/>
      <c r="P27" s="22"/>
      <c r="Q27" s="22"/>
      <c r="R27" s="22"/>
      <c r="S27" s="22"/>
      <c r="T27" s="22"/>
      <c r="U27" s="22"/>
      <c r="V27" s="22"/>
      <c r="W27" s="22"/>
    </row>
    <row r="28" spans="1:23" x14ac:dyDescent="0.35">
      <c r="I28" s="24"/>
      <c r="J28" s="24"/>
      <c r="K28" s="24"/>
      <c r="L28" s="24"/>
      <c r="M28" s="24"/>
      <c r="N28" s="24"/>
      <c r="O28" s="24"/>
      <c r="P28" s="22"/>
      <c r="Q28" s="22"/>
      <c r="R28" s="22"/>
      <c r="S28" s="22"/>
      <c r="T28" s="22"/>
      <c r="U28" s="22"/>
      <c r="V28" s="22"/>
      <c r="W28" s="22"/>
    </row>
    <row r="29" spans="1:23" x14ac:dyDescent="0.35">
      <c r="A29" s="42" t="s">
        <v>33</v>
      </c>
      <c r="B29" s="43"/>
      <c r="C29" s="43"/>
      <c r="D29" s="43"/>
      <c r="E29" s="43"/>
      <c r="F29" s="43"/>
      <c r="G29" s="44"/>
      <c r="I29" s="23"/>
      <c r="J29" s="23"/>
      <c r="K29" s="23"/>
      <c r="L29" s="24"/>
      <c r="M29" s="24"/>
      <c r="N29" s="24"/>
      <c r="O29" s="24"/>
      <c r="P29" s="22"/>
      <c r="Q29" s="22"/>
      <c r="R29" s="22"/>
      <c r="S29" s="22"/>
      <c r="T29" s="22"/>
      <c r="U29" s="22"/>
      <c r="V29" s="22"/>
      <c r="W29" s="22"/>
    </row>
    <row r="30" spans="1:23" x14ac:dyDescent="0.35">
      <c r="A30" s="2" t="s">
        <v>10</v>
      </c>
      <c r="B30" s="1">
        <v>0.18</v>
      </c>
      <c r="C30" s="1">
        <v>0.19</v>
      </c>
      <c r="D30" s="1">
        <v>0.16</v>
      </c>
      <c r="E30" s="1">
        <v>0.15</v>
      </c>
      <c r="F30" s="1">
        <v>0.16</v>
      </c>
      <c r="G30" s="1">
        <v>0.2</v>
      </c>
      <c r="I30" s="23"/>
      <c r="J30" s="23"/>
      <c r="K30" s="23"/>
      <c r="L30" s="23"/>
      <c r="M30" s="23"/>
      <c r="N30" s="23"/>
      <c r="O30" s="24"/>
      <c r="P30" s="22"/>
      <c r="Q30" s="22"/>
      <c r="R30" s="22"/>
      <c r="S30" s="22"/>
      <c r="T30" s="22"/>
      <c r="U30" s="22"/>
      <c r="V30" s="22"/>
      <c r="W30" s="22"/>
    </row>
    <row r="31" spans="1:23" x14ac:dyDescent="0.35">
      <c r="A31" s="2" t="s">
        <v>11</v>
      </c>
      <c r="B31" s="1">
        <v>7.0000000000000007E-2</v>
      </c>
      <c r="C31" s="1">
        <v>7.0000000000000007E-2</v>
      </c>
      <c r="D31" s="1">
        <v>0.06</v>
      </c>
      <c r="E31" s="1">
        <v>0.06</v>
      </c>
      <c r="F31" s="1">
        <v>0.05</v>
      </c>
      <c r="G31" s="1">
        <v>0.08</v>
      </c>
      <c r="I31" s="23"/>
      <c r="J31" s="23"/>
      <c r="K31" s="23"/>
      <c r="L31" s="23"/>
      <c r="M31" s="23"/>
      <c r="N31" s="23"/>
      <c r="O31" s="24"/>
      <c r="P31" s="22"/>
      <c r="Q31" s="22"/>
      <c r="R31" s="22"/>
      <c r="S31" s="22"/>
      <c r="T31" s="22"/>
      <c r="U31" s="22"/>
      <c r="V31" s="22"/>
      <c r="W31" s="22"/>
    </row>
    <row r="32" spans="1:23" x14ac:dyDescent="0.35">
      <c r="A32" s="42" t="s">
        <v>25</v>
      </c>
      <c r="B32" s="43"/>
      <c r="C32" s="43"/>
      <c r="D32" s="43"/>
      <c r="E32" s="43"/>
      <c r="F32" s="43"/>
      <c r="G32" s="44"/>
      <c r="I32" s="23"/>
      <c r="J32" s="23"/>
      <c r="K32" s="23"/>
      <c r="L32" s="23"/>
      <c r="M32" s="23"/>
      <c r="N32" s="23"/>
      <c r="O32" s="24"/>
      <c r="P32" s="22"/>
      <c r="Q32" s="22"/>
      <c r="R32" s="22"/>
      <c r="S32" s="22"/>
      <c r="T32" s="22"/>
      <c r="U32" s="22"/>
      <c r="V32" s="22"/>
      <c r="W32" s="22"/>
    </row>
    <row r="33" spans="1:23" x14ac:dyDescent="0.35">
      <c r="A33" s="2" t="s">
        <v>25</v>
      </c>
      <c r="B33" s="1">
        <v>9.48</v>
      </c>
      <c r="C33" s="1">
        <v>10.77</v>
      </c>
      <c r="D33" s="1">
        <v>11.34</v>
      </c>
      <c r="E33" s="1">
        <v>12.29</v>
      </c>
      <c r="F33" s="1">
        <v>13.49</v>
      </c>
      <c r="G33" s="1">
        <v>12.21</v>
      </c>
      <c r="I33" s="23"/>
      <c r="J33" s="23"/>
      <c r="K33" s="23"/>
      <c r="L33" s="23"/>
      <c r="M33" s="23"/>
      <c r="N33" s="23"/>
      <c r="O33" s="24"/>
      <c r="P33" s="22"/>
      <c r="Q33" s="22"/>
      <c r="R33" s="22"/>
      <c r="S33" s="22"/>
      <c r="T33" s="22"/>
      <c r="U33" s="22"/>
      <c r="V33" s="22"/>
      <c r="W33" s="22"/>
    </row>
    <row r="34" spans="1:23" x14ac:dyDescent="0.35">
      <c r="A34" s="42" t="s">
        <v>34</v>
      </c>
      <c r="B34" s="43"/>
      <c r="C34" s="43"/>
      <c r="D34" s="43"/>
      <c r="E34" s="43"/>
      <c r="F34" s="43"/>
      <c r="G34" s="44"/>
      <c r="I34" s="23"/>
      <c r="J34" s="23"/>
      <c r="K34" s="23"/>
      <c r="L34" s="23"/>
      <c r="M34" s="23"/>
      <c r="N34" s="23"/>
      <c r="O34" s="24"/>
      <c r="P34" s="22"/>
      <c r="Q34" s="22"/>
      <c r="R34" s="22"/>
      <c r="S34" s="22"/>
      <c r="T34" s="22"/>
      <c r="U34" s="22"/>
      <c r="V34" s="22"/>
      <c r="W34" s="22"/>
    </row>
    <row r="35" spans="1:23" x14ac:dyDescent="0.35">
      <c r="A35" s="2" t="s">
        <v>10</v>
      </c>
      <c r="B35" s="1">
        <f t="shared" ref="B35:G36" si="2">(B6+B$12+B$14+$B$16+B$33)*(1+B30)+B22</f>
        <v>74.961875860000006</v>
      </c>
      <c r="C35" s="1">
        <f t="shared" si="2"/>
        <v>51.262374129999998</v>
      </c>
      <c r="D35" s="1">
        <f t="shared" si="2"/>
        <v>32.609959320000002</v>
      </c>
      <c r="E35" s="1">
        <f t="shared" si="2"/>
        <v>24.982651049999998</v>
      </c>
      <c r="F35" s="1">
        <f t="shared" si="2"/>
        <v>21.615039320000001</v>
      </c>
      <c r="G35" s="1">
        <f t="shared" si="2"/>
        <v>18.704792400000002</v>
      </c>
      <c r="I35" s="23"/>
      <c r="J35" s="24"/>
      <c r="K35" s="24"/>
      <c r="L35" s="24"/>
      <c r="M35" s="24"/>
      <c r="N35" s="24"/>
      <c r="O35" s="24"/>
      <c r="P35" s="22"/>
      <c r="Q35" s="22"/>
      <c r="R35" s="22"/>
      <c r="S35" s="22"/>
      <c r="T35" s="22"/>
      <c r="U35" s="22"/>
      <c r="V35" s="22"/>
      <c r="W35" s="22"/>
    </row>
    <row r="36" spans="1:23" x14ac:dyDescent="0.35">
      <c r="A36" s="2" t="s">
        <v>11</v>
      </c>
      <c r="B36" s="1">
        <f t="shared" si="2"/>
        <v>56.713664890000004</v>
      </c>
      <c r="C36" s="1">
        <f t="shared" si="2"/>
        <v>38.018414889999995</v>
      </c>
      <c r="D36" s="1">
        <f t="shared" si="2"/>
        <v>25.230316620000004</v>
      </c>
      <c r="E36" s="1">
        <f t="shared" si="2"/>
        <v>20.67709662</v>
      </c>
      <c r="F36" s="1">
        <f t="shared" si="2"/>
        <v>17.91521835</v>
      </c>
      <c r="G36" s="1">
        <f t="shared" si="2"/>
        <v>15.909413160000001</v>
      </c>
      <c r="J36" s="1"/>
      <c r="K36" s="1"/>
      <c r="L36" s="1"/>
      <c r="M36" s="1"/>
      <c r="N36" s="1"/>
      <c r="O36" s="1"/>
    </row>
    <row r="37" spans="1:23" x14ac:dyDescent="0.35">
      <c r="A37" s="42" t="s">
        <v>35</v>
      </c>
      <c r="B37" s="43"/>
      <c r="C37" s="43"/>
      <c r="D37" s="43"/>
      <c r="E37" s="43"/>
      <c r="F37" s="43"/>
      <c r="G37" s="44"/>
    </row>
    <row r="38" spans="1:23" x14ac:dyDescent="0.35">
      <c r="A38" s="2" t="s">
        <v>10</v>
      </c>
      <c r="B38" s="1">
        <v>221.88756788483732</v>
      </c>
      <c r="C38" s="1">
        <v>241.13588751874991</v>
      </c>
      <c r="D38" s="1">
        <v>360.51656310067415</v>
      </c>
      <c r="E38" s="1">
        <v>378.44805758636568</v>
      </c>
      <c r="F38" s="1">
        <v>96.543222992137785</v>
      </c>
      <c r="G38" s="1">
        <v>941.56338238459887</v>
      </c>
      <c r="Q38" s="1">
        <v>2027</v>
      </c>
      <c r="R38" s="1">
        <v>15.5</v>
      </c>
      <c r="S38" s="1">
        <v>1.2</v>
      </c>
    </row>
    <row r="39" spans="1:23" x14ac:dyDescent="0.35">
      <c r="A39" s="2" t="s">
        <v>11</v>
      </c>
      <c r="B39" s="1">
        <v>1222.443</v>
      </c>
      <c r="C39" s="1">
        <v>1290.751</v>
      </c>
      <c r="D39" s="1">
        <v>1211.8110000000001</v>
      </c>
      <c r="E39" s="1">
        <v>1328.731</v>
      </c>
      <c r="F39" s="1">
        <v>494.80199999999996</v>
      </c>
      <c r="G39" s="1">
        <v>3713.8360000000002</v>
      </c>
      <c r="J39" s="25" t="s">
        <v>2</v>
      </c>
      <c r="K39" s="25" t="s">
        <v>3</v>
      </c>
      <c r="L39" s="25" t="s">
        <v>4</v>
      </c>
      <c r="M39" s="25" t="s">
        <v>5</v>
      </c>
      <c r="N39" s="25" t="s">
        <v>6</v>
      </c>
      <c r="O39" s="25" t="s">
        <v>7</v>
      </c>
      <c r="Q39" s="1">
        <v>2026</v>
      </c>
      <c r="R39" s="1">
        <v>14</v>
      </c>
      <c r="S39" s="1">
        <v>2.8</v>
      </c>
    </row>
    <row r="40" spans="1:23" x14ac:dyDescent="0.35">
      <c r="A40" s="42" t="s">
        <v>36</v>
      </c>
      <c r="B40" s="43"/>
      <c r="C40" s="43"/>
      <c r="D40" s="43"/>
      <c r="E40" s="43"/>
      <c r="F40" s="43"/>
      <c r="G40" s="44"/>
      <c r="J40" s="32" t="s">
        <v>37</v>
      </c>
      <c r="K40" s="33"/>
      <c r="L40" s="33"/>
      <c r="M40" s="33"/>
      <c r="N40" s="33"/>
      <c r="O40" s="47"/>
    </row>
    <row r="41" spans="1:23" x14ac:dyDescent="0.35">
      <c r="A41" s="21" t="s">
        <v>10</v>
      </c>
      <c r="B41" s="22">
        <v>90.921499999999995</v>
      </c>
      <c r="C41" s="22">
        <v>64.135019999999997</v>
      </c>
      <c r="D41" s="22">
        <v>41.537939999999999</v>
      </c>
      <c r="E41" s="22">
        <v>27.761759999999999</v>
      </c>
      <c r="F41" s="22">
        <v>16.927759999999999</v>
      </c>
      <c r="G41" s="22">
        <v>21.54804</v>
      </c>
      <c r="I41" s="1" t="s">
        <v>38</v>
      </c>
      <c r="J41" s="1">
        <v>52.014000000000003</v>
      </c>
      <c r="K41" s="1">
        <v>38.006700000000002</v>
      </c>
      <c r="L41" s="1">
        <v>29.068999999999999</v>
      </c>
      <c r="M41" s="1">
        <v>24.306000000000001</v>
      </c>
      <c r="N41" s="1">
        <v>18.181000000000001</v>
      </c>
      <c r="O41" s="1">
        <v>17.728000000000002</v>
      </c>
      <c r="Q41" s="14">
        <v>9.48</v>
      </c>
      <c r="R41" s="14">
        <v>10.77</v>
      </c>
      <c r="S41" s="14">
        <v>11.34</v>
      </c>
      <c r="T41" s="14">
        <v>12.29</v>
      </c>
      <c r="U41" s="14">
        <v>13.49</v>
      </c>
      <c r="V41" s="14">
        <v>12.21</v>
      </c>
    </row>
    <row r="42" spans="1:23" x14ac:dyDescent="0.35">
      <c r="A42" s="21" t="s">
        <v>11</v>
      </c>
      <c r="B42" s="22">
        <v>66.447000000000003</v>
      </c>
      <c r="C42" s="22">
        <v>45.753999999999998</v>
      </c>
      <c r="D42" s="22">
        <v>33.235999999999997</v>
      </c>
      <c r="E42" s="22">
        <v>27.449000000000002</v>
      </c>
      <c r="F42" s="22">
        <v>22.832999999999998</v>
      </c>
      <c r="G42" s="22">
        <v>22.524000000000001</v>
      </c>
      <c r="I42" s="1" t="s">
        <v>39</v>
      </c>
      <c r="J42" s="1">
        <v>79.382000000000005</v>
      </c>
      <c r="K42" s="1">
        <v>54.045000000000002</v>
      </c>
      <c r="L42" s="1">
        <v>36.927999999999997</v>
      </c>
      <c r="M42" s="1">
        <v>24.23</v>
      </c>
      <c r="N42" s="1">
        <v>5.6639999999999997</v>
      </c>
      <c r="O42" s="1">
        <v>6.093</v>
      </c>
    </row>
    <row r="43" spans="1:23" x14ac:dyDescent="0.35">
      <c r="A43" s="42" t="s">
        <v>40</v>
      </c>
      <c r="B43" s="43"/>
      <c r="C43" s="43"/>
      <c r="D43" s="43"/>
      <c r="E43" s="43"/>
      <c r="F43" s="43"/>
      <c r="G43" s="44"/>
    </row>
    <row r="44" spans="1:23" x14ac:dyDescent="0.35">
      <c r="A44" s="2" t="s">
        <v>10</v>
      </c>
      <c r="B44" s="1">
        <f>B41-B35</f>
        <v>15.959624139999988</v>
      </c>
      <c r="C44" s="1">
        <f t="shared" ref="C44:G45" si="3">C41-C35</f>
        <v>12.872645869999999</v>
      </c>
      <c r="D44" s="1">
        <f t="shared" si="3"/>
        <v>8.9279806799999974</v>
      </c>
      <c r="E44" s="1">
        <f t="shared" si="3"/>
        <v>2.7791089500000012</v>
      </c>
      <c r="F44" s="1">
        <f t="shared" si="3"/>
        <v>-4.6872793200000018</v>
      </c>
      <c r="G44" s="1">
        <f t="shared" si="3"/>
        <v>2.843247599999998</v>
      </c>
      <c r="I44" t="s">
        <v>41</v>
      </c>
      <c r="J44" s="1">
        <f t="shared" ref="J44:O44" si="4">0.5*J41+0.5*J42</f>
        <v>65.698000000000008</v>
      </c>
      <c r="K44" s="1">
        <f t="shared" si="4"/>
        <v>46.025850000000005</v>
      </c>
      <c r="L44" s="1">
        <f t="shared" si="4"/>
        <v>32.9985</v>
      </c>
      <c r="M44" s="1">
        <f t="shared" si="4"/>
        <v>24.268000000000001</v>
      </c>
      <c r="N44" s="1">
        <f t="shared" si="4"/>
        <v>11.922499999999999</v>
      </c>
      <c r="O44" s="1">
        <f t="shared" si="4"/>
        <v>11.910500000000001</v>
      </c>
      <c r="Q44" s="1">
        <v>11.3</v>
      </c>
    </row>
    <row r="45" spans="1:23" x14ac:dyDescent="0.35">
      <c r="A45" s="2" t="s">
        <v>11</v>
      </c>
      <c r="B45" s="1">
        <f>B42-B36</f>
        <v>9.7333351099999987</v>
      </c>
      <c r="C45" s="1">
        <f t="shared" si="3"/>
        <v>7.7355851100000024</v>
      </c>
      <c r="D45" s="1">
        <f t="shared" si="3"/>
        <v>8.0056833799999936</v>
      </c>
      <c r="E45" s="1">
        <f t="shared" si="3"/>
        <v>6.7719033800000012</v>
      </c>
      <c r="F45" s="1">
        <f t="shared" si="3"/>
        <v>4.9177816499999985</v>
      </c>
      <c r="G45" s="1">
        <f t="shared" si="3"/>
        <v>6.6145868399999994</v>
      </c>
    </row>
    <row r="46" spans="1:23" x14ac:dyDescent="0.35">
      <c r="B46" s="1">
        <f>J44-B36</f>
        <v>8.9843351100000035</v>
      </c>
      <c r="C46" s="1">
        <f t="shared" ref="C46:G46" si="5">K44-C36</f>
        <v>8.0074351100000101</v>
      </c>
      <c r="D46" s="1">
        <f t="shared" si="5"/>
        <v>7.7681833799999964</v>
      </c>
      <c r="E46" s="1">
        <f t="shared" si="5"/>
        <v>3.5909033800000003</v>
      </c>
      <c r="F46" s="1">
        <f t="shared" si="5"/>
        <v>-5.9927183500000005</v>
      </c>
      <c r="G46" s="1">
        <f t="shared" si="5"/>
        <v>-3.9989131600000007</v>
      </c>
    </row>
    <row r="47" spans="1:23" x14ac:dyDescent="0.35">
      <c r="J47" s="32" t="s">
        <v>42</v>
      </c>
      <c r="K47" s="33"/>
      <c r="L47" s="33"/>
      <c r="M47" s="33"/>
      <c r="N47" s="33"/>
      <c r="O47" s="47"/>
    </row>
    <row r="48" spans="1:23" x14ac:dyDescent="0.35">
      <c r="A48" s="1" t="s">
        <v>43</v>
      </c>
      <c r="B48" s="1">
        <f>SUMPRODUCT(B39:G39,B45:G45)/SUM(B39:G39)</f>
        <v>7.2963360849070478</v>
      </c>
      <c r="I48" s="1" t="s">
        <v>38</v>
      </c>
      <c r="J48" s="1">
        <v>82.671000000000006</v>
      </c>
      <c r="K48" s="1">
        <v>57.57</v>
      </c>
      <c r="L48" s="1">
        <v>38.265000000000001</v>
      </c>
      <c r="M48" s="1">
        <v>29.547000000000001</v>
      </c>
      <c r="N48" s="1">
        <v>24.542000000000002</v>
      </c>
      <c r="O48" s="1">
        <v>23.353000000000002</v>
      </c>
    </row>
    <row r="49" spans="1:15" x14ac:dyDescent="0.35">
      <c r="I49" s="1" t="s">
        <v>39</v>
      </c>
      <c r="J49" s="1">
        <v>96.896000000000001</v>
      </c>
      <c r="K49" s="1">
        <v>68.888999999999996</v>
      </c>
      <c r="L49" s="1">
        <v>43.908000000000001</v>
      </c>
      <c r="M49" s="1">
        <v>26.469000000000001</v>
      </c>
      <c r="N49" s="1">
        <v>11.414</v>
      </c>
      <c r="O49" s="1">
        <v>20.241</v>
      </c>
    </row>
    <row r="50" spans="1:15" x14ac:dyDescent="0.35">
      <c r="A50" s="1" t="s">
        <v>44</v>
      </c>
      <c r="B50" s="1">
        <f>SUMPRODUCT(B39:G39,B46:G46)/SUM(B39:G39)</f>
        <v>1.9095364179804069</v>
      </c>
    </row>
    <row r="51" spans="1:15" x14ac:dyDescent="0.35">
      <c r="I51" t="s">
        <v>41</v>
      </c>
      <c r="J51" s="1">
        <f>0.42*J48+0.58*J49</f>
        <v>90.921499999999995</v>
      </c>
      <c r="K51" s="1">
        <f t="shared" ref="K51:O51" si="6">0.42*K48+0.58*K49</f>
        <v>64.135019999999997</v>
      </c>
      <c r="L51" s="1">
        <f t="shared" si="6"/>
        <v>41.537939999999999</v>
      </c>
      <c r="M51" s="1">
        <f t="shared" si="6"/>
        <v>27.761759999999999</v>
      </c>
      <c r="N51" s="1">
        <f t="shared" si="6"/>
        <v>16.927759999999999</v>
      </c>
      <c r="O51" s="1">
        <f t="shared" si="6"/>
        <v>21.54804</v>
      </c>
    </row>
    <row r="54" spans="1:15" x14ac:dyDescent="0.35">
      <c r="J54" s="32" t="s">
        <v>45</v>
      </c>
      <c r="K54" s="33"/>
      <c r="L54" s="33"/>
      <c r="M54" s="33"/>
      <c r="N54" s="33"/>
      <c r="O54" s="47"/>
    </row>
    <row r="55" spans="1:15" x14ac:dyDescent="0.35">
      <c r="I55" s="1" t="s">
        <v>38</v>
      </c>
      <c r="J55" s="1">
        <v>64.012</v>
      </c>
      <c r="K55" s="1">
        <v>43.978999999999999</v>
      </c>
      <c r="L55" s="1">
        <v>30.059899999999999</v>
      </c>
      <c r="M55" s="1">
        <v>24.992000000000001</v>
      </c>
      <c r="N55" s="1">
        <v>20.876000000000001</v>
      </c>
      <c r="O55" s="1">
        <v>20.402999999999999</v>
      </c>
    </row>
    <row r="56" spans="1:15" x14ac:dyDescent="0.35">
      <c r="I56" s="1" t="s">
        <v>39</v>
      </c>
      <c r="J56" s="1">
        <v>76.974999999999994</v>
      </c>
      <c r="K56" s="1">
        <v>54.183999999999997</v>
      </c>
      <c r="L56" s="1">
        <v>35.753</v>
      </c>
      <c r="M56" s="1">
        <v>22.167999999999999</v>
      </c>
      <c r="N56" s="1">
        <v>8.9339999999999993</v>
      </c>
      <c r="O56" s="1">
        <v>17.591000000000001</v>
      </c>
    </row>
    <row r="58" spans="1:15" x14ac:dyDescent="0.35">
      <c r="I58" t="s">
        <v>41</v>
      </c>
      <c r="J58" s="1">
        <f>0.42*J55+0.58*J56</f>
        <v>71.530539999999988</v>
      </c>
      <c r="K58" s="1">
        <f t="shared" ref="K58:O58" si="7">0.42*K55+0.58*K56</f>
        <v>49.897899999999993</v>
      </c>
      <c r="L58" s="1">
        <f t="shared" si="7"/>
        <v>33.361897999999997</v>
      </c>
      <c r="M58" s="1">
        <f t="shared" si="7"/>
        <v>23.354079999999996</v>
      </c>
      <c r="N58" s="1">
        <f t="shared" si="7"/>
        <v>13.949639999999999</v>
      </c>
      <c r="O58" s="1">
        <f t="shared" si="7"/>
        <v>18.772040000000001</v>
      </c>
    </row>
  </sheetData>
  <mergeCells count="18">
    <mergeCell ref="A2:G2"/>
    <mergeCell ref="A4:G4"/>
    <mergeCell ref="B11:G11"/>
    <mergeCell ref="B13:G13"/>
    <mergeCell ref="B15:G15"/>
    <mergeCell ref="A34:G34"/>
    <mergeCell ref="B17:G17"/>
    <mergeCell ref="J40:O40"/>
    <mergeCell ref="J47:O47"/>
    <mergeCell ref="J54:O54"/>
    <mergeCell ref="A32:G32"/>
    <mergeCell ref="A29:G29"/>
    <mergeCell ref="A40:G40"/>
    <mergeCell ref="A19:G19"/>
    <mergeCell ref="B20:G20"/>
    <mergeCell ref="A27:G27"/>
    <mergeCell ref="A43:G43"/>
    <mergeCell ref="A37:G37"/>
  </mergeCells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E34F6-2E04-456D-9518-D00417F84D48}">
  <dimension ref="A1:Q27"/>
  <sheetViews>
    <sheetView topLeftCell="A8" zoomScale="115" zoomScaleNormal="115" workbookViewId="0">
      <selection activeCell="J21" sqref="J21"/>
    </sheetView>
  </sheetViews>
  <sheetFormatPr baseColWidth="10" defaultColWidth="11.54296875" defaultRowHeight="15" x14ac:dyDescent="0.35"/>
  <cols>
    <col min="1" max="7" width="11.54296875" style="1"/>
    <col min="16" max="16384" width="11.54296875" style="1"/>
  </cols>
  <sheetData>
    <row r="1" spans="1:11" ht="15.5" thickBot="1" x14ac:dyDescent="0.4"/>
    <row r="2" spans="1:11" x14ac:dyDescent="0.35">
      <c r="A2" s="29" t="s">
        <v>0</v>
      </c>
      <c r="B2" s="30"/>
      <c r="C2" s="30"/>
      <c r="D2" s="30"/>
      <c r="E2" s="30"/>
      <c r="F2" s="30"/>
      <c r="G2" s="31"/>
    </row>
    <row r="3" spans="1:11" x14ac:dyDescent="0.3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</row>
    <row r="4" spans="1:11" x14ac:dyDescent="0.35">
      <c r="A4" s="48" t="s">
        <v>8</v>
      </c>
      <c r="B4" s="45"/>
      <c r="C4" s="45"/>
      <c r="D4" s="45"/>
      <c r="E4" s="45"/>
      <c r="F4" s="45"/>
      <c r="G4" s="46"/>
    </row>
    <row r="5" spans="1:11" x14ac:dyDescent="0.35">
      <c r="A5" s="2" t="s">
        <v>9</v>
      </c>
      <c r="B5" s="6">
        <v>1.0680000000000001</v>
      </c>
      <c r="C5" s="6">
        <v>0.17799999999999999</v>
      </c>
      <c r="D5" s="6"/>
      <c r="E5" s="6"/>
      <c r="F5" s="6"/>
      <c r="G5" s="7"/>
    </row>
    <row r="6" spans="1:11" x14ac:dyDescent="0.35">
      <c r="A6" s="2" t="s">
        <v>10</v>
      </c>
      <c r="B6" s="6">
        <v>1.4430000000000001</v>
      </c>
      <c r="C6" s="6">
        <v>0.66700000000000004</v>
      </c>
      <c r="D6" s="6">
        <v>0.44400000000000001</v>
      </c>
      <c r="E6" s="6">
        <v>0.33300000000000002</v>
      </c>
      <c r="F6" s="6">
        <v>0.33300000000000002</v>
      </c>
      <c r="G6" s="7">
        <v>0</v>
      </c>
      <c r="K6" s="15"/>
    </row>
    <row r="7" spans="1:11" x14ac:dyDescent="0.35">
      <c r="A7" s="2" t="s">
        <v>11</v>
      </c>
      <c r="B7" s="6">
        <v>0.61899999999999999</v>
      </c>
      <c r="C7" s="6">
        <v>0.28499999999999998</v>
      </c>
      <c r="D7" s="6">
        <v>0.19</v>
      </c>
      <c r="E7" s="6">
        <v>0.14299999999999999</v>
      </c>
      <c r="F7" s="6">
        <v>0.14299999999999999</v>
      </c>
      <c r="G7" s="7">
        <v>0</v>
      </c>
    </row>
    <row r="8" spans="1:11" x14ac:dyDescent="0.35">
      <c r="A8" s="2" t="s">
        <v>12</v>
      </c>
      <c r="B8" s="6">
        <v>0.61899999999999999</v>
      </c>
      <c r="C8" s="6">
        <v>0.28499999999999998</v>
      </c>
      <c r="D8" s="6">
        <v>0.19</v>
      </c>
      <c r="E8" s="6">
        <v>0.14299999999999999</v>
      </c>
      <c r="F8" s="6">
        <v>0.14299999999999999</v>
      </c>
      <c r="G8" s="7">
        <v>0</v>
      </c>
    </row>
    <row r="9" spans="1:11" x14ac:dyDescent="0.35">
      <c r="A9" s="2" t="s">
        <v>13</v>
      </c>
      <c r="B9" s="6">
        <v>0.61899999999999999</v>
      </c>
      <c r="C9" s="6">
        <v>0.28499999999999998</v>
      </c>
      <c r="D9" s="6">
        <v>0.19</v>
      </c>
      <c r="E9" s="6">
        <v>0.14299999999999999</v>
      </c>
      <c r="F9" s="6">
        <v>0.14299999999999999</v>
      </c>
      <c r="G9" s="7">
        <v>0</v>
      </c>
    </row>
    <row r="10" spans="1:11" x14ac:dyDescent="0.35">
      <c r="A10" s="2" t="s">
        <v>14</v>
      </c>
      <c r="B10" s="6">
        <v>0.61899999999999999</v>
      </c>
      <c r="C10" s="6">
        <v>0.28499999999999998</v>
      </c>
      <c r="D10" s="6">
        <v>0.19</v>
      </c>
      <c r="E10" s="6">
        <v>0.14299999999999999</v>
      </c>
      <c r="F10" s="6">
        <v>0.14299999999999999</v>
      </c>
      <c r="G10" s="7">
        <v>0</v>
      </c>
    </row>
    <row r="11" spans="1:11" x14ac:dyDescent="0.35">
      <c r="B11" s="45" t="s">
        <v>15</v>
      </c>
      <c r="C11" s="45"/>
      <c r="D11" s="45"/>
      <c r="E11" s="45"/>
      <c r="F11" s="45"/>
      <c r="G11" s="46"/>
    </row>
    <row r="12" spans="1:11" x14ac:dyDescent="0.35">
      <c r="A12" s="2" t="s">
        <v>16</v>
      </c>
      <c r="B12" s="6">
        <v>3.7019999999999997E-2</v>
      </c>
      <c r="C12" s="6">
        <v>3.7019999999999997E-2</v>
      </c>
      <c r="D12" s="6">
        <v>3.7019999999999997E-2</v>
      </c>
      <c r="E12" s="6">
        <v>3.7019999999999997E-2</v>
      </c>
      <c r="F12" s="6">
        <v>3.7019999999999997E-2</v>
      </c>
      <c r="G12" s="7">
        <v>3.7019999999999997E-2</v>
      </c>
    </row>
    <row r="13" spans="1:11" x14ac:dyDescent="0.35">
      <c r="B13" s="45" t="s">
        <v>17</v>
      </c>
      <c r="C13" s="45"/>
      <c r="D13" s="45"/>
      <c r="E13" s="45"/>
      <c r="F13" s="45"/>
      <c r="G13" s="46"/>
    </row>
    <row r="14" spans="1:11" x14ac:dyDescent="0.35">
      <c r="A14" s="2" t="s">
        <v>18</v>
      </c>
      <c r="B14" s="6">
        <v>0.17496</v>
      </c>
      <c r="C14" s="6">
        <v>0.17496</v>
      </c>
      <c r="D14" s="6">
        <v>0.17496</v>
      </c>
      <c r="E14" s="6">
        <v>0.17496</v>
      </c>
      <c r="F14" s="6">
        <v>0.17496</v>
      </c>
      <c r="G14" s="7">
        <v>0.17496</v>
      </c>
    </row>
    <row r="15" spans="1:11" x14ac:dyDescent="0.35">
      <c r="B15" s="45" t="s">
        <v>19</v>
      </c>
      <c r="C15" s="45"/>
      <c r="D15" s="45"/>
      <c r="E15" s="45"/>
      <c r="F15" s="45"/>
      <c r="G15" s="46"/>
    </row>
    <row r="16" spans="1:11" x14ac:dyDescent="0.35">
      <c r="A16" s="2" t="s">
        <v>20</v>
      </c>
      <c r="B16" s="6">
        <v>0.97533700000000001</v>
      </c>
      <c r="C16" s="6">
        <v>0.97533700000000001</v>
      </c>
      <c r="D16" s="6">
        <v>0.97533700000000001</v>
      </c>
      <c r="E16" s="6">
        <v>0.97533700000000001</v>
      </c>
      <c r="F16" s="6">
        <v>0.97533700000000001</v>
      </c>
      <c r="G16" s="7">
        <v>0.97533700000000001</v>
      </c>
    </row>
    <row r="17" spans="1:17" x14ac:dyDescent="0.35">
      <c r="B17" s="45" t="s">
        <v>21</v>
      </c>
      <c r="C17" s="45"/>
      <c r="D17" s="45"/>
      <c r="E17" s="45"/>
      <c r="F17" s="45"/>
      <c r="G17" s="46"/>
    </row>
    <row r="18" spans="1:17" x14ac:dyDescent="0.35">
      <c r="A18" s="2" t="s">
        <v>22</v>
      </c>
      <c r="B18" s="8">
        <v>1.4999999999999999E-2</v>
      </c>
      <c r="C18" s="8">
        <v>1.4999999999999999E-2</v>
      </c>
      <c r="D18" s="8">
        <v>1.4999999999999999E-2</v>
      </c>
      <c r="E18" s="8">
        <v>1.4999999999999999E-2</v>
      </c>
      <c r="F18" s="8">
        <v>1.4999999999999999E-2</v>
      </c>
      <c r="G18" s="9">
        <v>1.4999999999999999E-2</v>
      </c>
    </row>
    <row r="19" spans="1:17" x14ac:dyDescent="0.35">
      <c r="A19" s="42" t="s">
        <v>23</v>
      </c>
      <c r="B19" s="43"/>
      <c r="C19" s="43"/>
      <c r="D19" s="43"/>
      <c r="E19" s="43"/>
      <c r="F19" s="43"/>
      <c r="G19" s="44"/>
    </row>
    <row r="20" spans="1:17" ht="16.5" x14ac:dyDescent="0.35">
      <c r="A20" s="2"/>
      <c r="B20" s="45" t="s">
        <v>24</v>
      </c>
      <c r="C20" s="45"/>
      <c r="D20" s="45"/>
      <c r="E20" s="45"/>
      <c r="F20" s="45"/>
      <c r="G20" s="46"/>
      <c r="P20" s="5"/>
      <c r="Q20" s="10"/>
    </row>
    <row r="21" spans="1:17" x14ac:dyDescent="0.35">
      <c r="A21" s="2" t="s">
        <v>9</v>
      </c>
      <c r="B21" s="6">
        <v>76.974000000000004</v>
      </c>
      <c r="C21" s="6">
        <v>27.963000000000001</v>
      </c>
      <c r="D21" s="6">
        <v>2.7520000000000002</v>
      </c>
      <c r="E21" s="6">
        <v>0</v>
      </c>
      <c r="F21" s="6">
        <v>0</v>
      </c>
      <c r="G21" s="7">
        <v>0</v>
      </c>
    </row>
    <row r="22" spans="1:17" x14ac:dyDescent="0.35">
      <c r="A22" s="2" t="s">
        <v>10</v>
      </c>
      <c r="B22" s="6">
        <v>48.442999999999998</v>
      </c>
      <c r="C22" s="6">
        <v>30.937999999999999</v>
      </c>
      <c r="D22" s="6">
        <v>17.361000000000001</v>
      </c>
      <c r="E22" s="6">
        <v>10.388999999999999</v>
      </c>
      <c r="F22" s="6">
        <v>3.5609999999999999</v>
      </c>
      <c r="G22" s="7">
        <v>2.1919999999999997</v>
      </c>
    </row>
    <row r="23" spans="1:17" x14ac:dyDescent="0.35">
      <c r="A23" s="2" t="s">
        <v>11</v>
      </c>
      <c r="B23" s="6">
        <v>17.684799999999999</v>
      </c>
      <c r="C23" s="6">
        <v>12.191000000000001</v>
      </c>
      <c r="D23" s="6">
        <v>6.8008000000000006</v>
      </c>
      <c r="E23" s="6">
        <v>3.7362000000000002</v>
      </c>
      <c r="F23" s="6">
        <v>1.7872000000000001</v>
      </c>
      <c r="G23" s="7">
        <v>1.1064000000000001</v>
      </c>
    </row>
    <row r="24" spans="1:17" x14ac:dyDescent="0.35">
      <c r="A24" s="2" t="s">
        <v>12</v>
      </c>
      <c r="B24" s="6">
        <v>8.6173999999999999</v>
      </c>
      <c r="C24" s="6">
        <v>5.93</v>
      </c>
      <c r="D24" s="6">
        <v>3.2342</v>
      </c>
      <c r="E24" s="6">
        <v>1.8037999999999998</v>
      </c>
      <c r="F24" s="6">
        <v>0.84980000000000011</v>
      </c>
      <c r="G24" s="7">
        <v>0.51700000000000002</v>
      </c>
    </row>
    <row r="25" spans="1:17" x14ac:dyDescent="0.35">
      <c r="A25" s="2" t="s">
        <v>13</v>
      </c>
      <c r="B25" s="6">
        <v>7.1967999999999996</v>
      </c>
      <c r="C25" s="6">
        <v>4.9212000000000007</v>
      </c>
      <c r="D25" s="6">
        <v>2.7676000000000003</v>
      </c>
      <c r="E25" s="6">
        <v>1.5548</v>
      </c>
      <c r="F25" s="6">
        <v>0.7036</v>
      </c>
      <c r="G25" s="7">
        <v>0.437</v>
      </c>
    </row>
    <row r="26" spans="1:17" ht="15.5" thickBot="1" x14ac:dyDescent="0.4">
      <c r="A26" s="11" t="s">
        <v>14</v>
      </c>
      <c r="B26" s="12">
        <v>3.6953999999999998</v>
      </c>
      <c r="C26" s="12">
        <v>2.4012000000000002</v>
      </c>
      <c r="D26" s="12">
        <v>1.3914000000000002</v>
      </c>
      <c r="E26" s="12">
        <v>0.83020000000000016</v>
      </c>
      <c r="F26" s="12">
        <v>0.27679999999999999</v>
      </c>
      <c r="G26" s="13">
        <v>0.17380000000000001</v>
      </c>
    </row>
    <row r="27" spans="1:17" x14ac:dyDescent="0.35">
      <c r="A27" s="29"/>
      <c r="B27" s="30"/>
      <c r="C27" s="30"/>
      <c r="D27" s="30"/>
      <c r="E27" s="30"/>
      <c r="F27" s="30"/>
      <c r="G27" s="31"/>
    </row>
  </sheetData>
  <mergeCells count="9">
    <mergeCell ref="A19:G19"/>
    <mergeCell ref="B20:G20"/>
    <mergeCell ref="A27:G27"/>
    <mergeCell ref="A2:G2"/>
    <mergeCell ref="A4:G4"/>
    <mergeCell ref="B11:G11"/>
    <mergeCell ref="B13:G13"/>
    <mergeCell ref="B15:G15"/>
    <mergeCell ref="B17:G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7c419b-1b9e-4a10-bd60-378bbfaeba85" xsi:nil="true"/>
    <lcf76f155ced4ddcb4097134ff3c332f xmlns="f9242ec2-cd03-4b4a-aa05-a9ea2c005ea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705FD87D100D41960F4EE474A8B63D" ma:contentTypeVersion="17" ma:contentTypeDescription="Crear nuevo documento." ma:contentTypeScope="" ma:versionID="056a0e3e32df2094b4c1937fabd82040">
  <xsd:schema xmlns:xsd="http://www.w3.org/2001/XMLSchema" xmlns:xs="http://www.w3.org/2001/XMLSchema" xmlns:p="http://schemas.microsoft.com/office/2006/metadata/properties" xmlns:ns2="f9242ec2-cd03-4b4a-aa05-a9ea2c005ea3" xmlns:ns3="f37c419b-1b9e-4a10-bd60-378bbfaeba85" targetNamespace="http://schemas.microsoft.com/office/2006/metadata/properties" ma:root="true" ma:fieldsID="7b2f9df3ad1f6464ff9f43d83ce760e5" ns2:_="" ns3:_="">
    <xsd:import namespace="f9242ec2-cd03-4b4a-aa05-a9ea2c005ea3"/>
    <xsd:import namespace="f37c419b-1b9e-4a10-bd60-378bbfaeba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242ec2-cd03-4b4a-aa05-a9ea2c005e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941f9314-07c1-43ad-84e4-00136e4d8f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c419b-1b9e-4a10-bd60-378bbfaeba8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9bc0fc1-0288-42e8-a826-414f6dc59e72}" ma:internalName="TaxCatchAll" ma:showField="CatchAllData" ma:web="f37c419b-1b9e-4a10-bd60-378bbfaeba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DAAEA3-789A-4CA8-A491-2D4BB77F43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21A9AF-9DAF-4C63-B7C9-F93240DE3ACA}">
  <ds:schemaRefs>
    <ds:schemaRef ds:uri="http://schemas.microsoft.com/office/2006/metadata/properties"/>
    <ds:schemaRef ds:uri="http://schemas.microsoft.com/office/infopath/2007/PartnerControls"/>
    <ds:schemaRef ds:uri="f37c419b-1b9e-4a10-bd60-378bbfaeba85"/>
    <ds:schemaRef ds:uri="f9242ec2-cd03-4b4a-aa05-a9ea2c005ea3"/>
  </ds:schemaRefs>
</ds:datastoreItem>
</file>

<file path=customXml/itemProps3.xml><?xml version="1.0" encoding="utf-8"?>
<ds:datastoreItem xmlns:ds="http://schemas.openxmlformats.org/officeDocument/2006/customXml" ds:itemID="{7C62BEA3-AB34-410F-8380-3C2DA7C1C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242ec2-cd03-4b4a-aa05-a9ea2c005ea3"/>
    <ds:schemaRef ds:uri="f37c419b-1b9e-4a10-bd60-378bbfaeba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2023</vt:lpstr>
      <vt:lpstr>2024</vt:lpstr>
      <vt:lpstr>2025</vt:lpstr>
      <vt:lpstr>2026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Mikel Perez Yarnoz</dc:creator>
  <cp:keywords/>
  <dc:description/>
  <cp:lastModifiedBy>Mikel Perez Yarnoz</cp:lastModifiedBy>
  <cp:revision/>
  <dcterms:created xsi:type="dcterms:W3CDTF">2015-06-05T18:19:34Z</dcterms:created>
  <dcterms:modified xsi:type="dcterms:W3CDTF">2025-03-20T15:36:58Z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0x01010011705FD87D100D41960F4EE474A8B63D</vt:lpwstr>
  </property>
  <property fmtid="{D5CDD505-2E9C-101B-9397-08002B2CF9AE}" pid="3" name="MediaServiceImageTags">
    <vt:lpwstr/>
  </property>
</Properties>
</file>