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_v2\data\regulation\elec\"/>
    </mc:Choice>
  </mc:AlternateContent>
  <xr:revisionPtr revIDLastSave="0" documentId="13_ncr:1_{A0E31F7A-4BF3-42DE-A1B3-2808C05DDA7F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2023" sheetId="2" r:id="rId1"/>
    <sheet name="2024" sheetId="1" r:id="rId2"/>
    <sheet name="2025 (2)" sheetId="6" r:id="rId3"/>
    <sheet name="2025" sheetId="4" r:id="rId4"/>
    <sheet name="202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6" l="1"/>
  <c r="B35" i="6" s="1"/>
  <c r="C31" i="6"/>
  <c r="C35" i="6" s="1"/>
  <c r="D31" i="6"/>
  <c r="D35" i="6" s="1"/>
  <c r="E31" i="6"/>
  <c r="E35" i="6" s="1"/>
  <c r="F31" i="6"/>
  <c r="F35" i="6" s="1"/>
  <c r="G31" i="6"/>
  <c r="C41" i="6"/>
  <c r="D41" i="6"/>
  <c r="E41" i="6"/>
  <c r="F41" i="6"/>
  <c r="G41" i="6"/>
  <c r="B41" i="6"/>
  <c r="G35" i="6"/>
  <c r="C31" i="4"/>
  <c r="D31" i="4"/>
  <c r="E31" i="4"/>
  <c r="E35" i="4" s="1"/>
  <c r="F31" i="4"/>
  <c r="G31" i="4"/>
  <c r="B31" i="4"/>
  <c r="B35" i="4" s="1"/>
  <c r="G35" i="4"/>
  <c r="F35" i="4"/>
  <c r="D35" i="4"/>
  <c r="C35" i="4"/>
  <c r="B31" i="1"/>
  <c r="C31" i="1"/>
  <c r="C35" i="1" s="1"/>
  <c r="D31" i="1"/>
  <c r="D35" i="1" s="1"/>
  <c r="E31" i="1"/>
  <c r="E35" i="1" s="1"/>
  <c r="F31" i="1"/>
  <c r="F35" i="1" s="1"/>
  <c r="G31" i="1"/>
  <c r="G35" i="1" s="1"/>
  <c r="B35" i="1"/>
  <c r="B39" i="6" l="1"/>
  <c r="B39" i="4"/>
  <c r="B39" i="1"/>
</calcChain>
</file>

<file path=xl/sharedStrings.xml><?xml version="1.0" encoding="utf-8"?>
<sst xmlns="http://schemas.openxmlformats.org/spreadsheetml/2006/main" count="161" uniqueCount="28">
  <si>
    <t>PRECIOh</t>
  </si>
  <si>
    <t>Periodo</t>
  </si>
  <si>
    <t>P1</t>
  </si>
  <si>
    <t>P2</t>
  </si>
  <si>
    <t>P3</t>
  </si>
  <si>
    <t>P4</t>
  </si>
  <si>
    <t>P5</t>
  </si>
  <si>
    <t>P6</t>
  </si>
  <si>
    <t>Pagos por Capacidad [€/MWh]</t>
  </si>
  <si>
    <t>2.0 TD</t>
  </si>
  <si>
    <t>3.0 TD</t>
  </si>
  <si>
    <t>6.1 TD</t>
  </si>
  <si>
    <t>6.2 TD</t>
  </si>
  <si>
    <t>6.3 TD</t>
  </si>
  <si>
    <t>6.4 TD</t>
  </si>
  <si>
    <t>ROM</t>
  </si>
  <si>
    <t>Retribución del Operador del Mercado (OMIE) [€/MWh]</t>
  </si>
  <si>
    <t>ROS</t>
  </si>
  <si>
    <t>Retribución del Operador del Sistema (REE) [€/MWh]</t>
  </si>
  <si>
    <t>FNEE</t>
  </si>
  <si>
    <t>Fondo Nacional de Eficiencia Energética [€/MWh]</t>
  </si>
  <si>
    <t>Tasa</t>
  </si>
  <si>
    <t>Tasa Municipal [%]</t>
  </si>
  <si>
    <t>ATR</t>
  </si>
  <si>
    <t>Término de energía de los peajes y cargos [€/kWh]</t>
  </si>
  <si>
    <t>SSAA</t>
  </si>
  <si>
    <t>Precio MP</t>
  </si>
  <si>
    <t>Término de energía de los peajes y cargos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</si>
</sst>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#,##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  <font>
      <u/>
      <sz val="10"/>
      <color rgb="FF000000"/>
      <name val="Montserrat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medium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medium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medium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  <border>
      <left style="thin">
        <color rgb="FF14AFAB"/>
      </left>
      <right/>
      <top style="thin">
        <color rgb="FF14AFAB"/>
      </top>
      <bottom style="thin">
        <color rgb="FF14AFAB"/>
      </bottom>
      <diagonal/>
    </border>
    <border>
      <left/>
      <right/>
      <top style="thin">
        <color rgb="FF14AFAB"/>
      </top>
      <bottom style="thin">
        <color rgb="FF14AFAB"/>
      </bottom>
      <diagonal/>
    </border>
    <border>
      <left/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/>
      <top style="thin">
        <color rgb="FF14AFAB"/>
      </top>
      <bottom style="thin">
        <color rgb="FF14AFAB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0" fillId="0" borderId="0" xfId="0" applyNumberFormat="1"/>
    <xf numFmtId="0" fontId="6" fillId="3" borderId="5" xfId="0" applyFont="1" applyFill="1" applyBorder="1" applyAlignment="1">
      <alignment horizontal="center" vertical="center"/>
    </xf>
    <xf numFmtId="166" fontId="1" fillId="4" borderId="17" xfId="3" applyNumberFormat="1" applyFill="1" applyBorder="1" applyAlignment="1">
      <alignment horizontal="center" vertical="center"/>
    </xf>
    <xf numFmtId="165" fontId="7" fillId="0" borderId="0" xfId="0" applyNumberFormat="1" applyFont="1"/>
    <xf numFmtId="164" fontId="2" fillId="0" borderId="0" xfId="1" applyNumberFormat="1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Normal" xfId="0" builtinId="0"/>
    <cellStyle name="Normal 2" xfId="3" xr:uid="{B2E830A0-6674-4993-8F70-EDDD6F020178}"/>
    <cellStyle name="Normal 3" xfId="2" xr:uid="{77C69932-6B63-419F-B35F-FB380BA27ED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Q27"/>
  <sheetViews>
    <sheetView topLeftCell="A18" zoomScale="85" zoomScaleNormal="85" workbookViewId="0">
      <selection activeCell="I24" sqref="I24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0" ht="15.5" thickBot="1" x14ac:dyDescent="0.4"/>
    <row r="2" spans="1:10" x14ac:dyDescent="0.35">
      <c r="A2" s="27" t="s">
        <v>0</v>
      </c>
      <c r="B2" s="28"/>
      <c r="C2" s="28"/>
      <c r="D2" s="28"/>
      <c r="E2" s="28"/>
      <c r="F2" s="28"/>
      <c r="G2" s="29"/>
    </row>
    <row r="3" spans="1:10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10" x14ac:dyDescent="0.35">
      <c r="A4" s="36" t="s">
        <v>8</v>
      </c>
      <c r="B4" s="25"/>
      <c r="C4" s="25"/>
      <c r="D4" s="25"/>
      <c r="E4" s="25"/>
      <c r="F4" s="25"/>
      <c r="G4" s="26"/>
    </row>
    <row r="5" spans="1:10" x14ac:dyDescent="0.35">
      <c r="A5" s="2" t="s">
        <v>9</v>
      </c>
      <c r="B5" s="6">
        <v>1.0680000000000001</v>
      </c>
      <c r="C5" s="6">
        <v>0.17799999999999999</v>
      </c>
      <c r="D5" s="6"/>
      <c r="E5" s="6"/>
      <c r="F5" s="6"/>
      <c r="G5" s="7"/>
    </row>
    <row r="6" spans="1:10" x14ac:dyDescent="0.35">
      <c r="A6" s="2" t="s">
        <v>10</v>
      </c>
      <c r="B6" s="6">
        <v>1.4430000000000001</v>
      </c>
      <c r="C6" s="6">
        <v>0.66700000000000004</v>
      </c>
      <c r="D6" s="6">
        <v>0.44400000000000001</v>
      </c>
      <c r="E6" s="6">
        <v>0.33300000000000002</v>
      </c>
      <c r="F6" s="6">
        <v>0.33300000000000002</v>
      </c>
      <c r="G6" s="7">
        <v>0</v>
      </c>
    </row>
    <row r="7" spans="1:10" x14ac:dyDescent="0.35">
      <c r="A7" s="2" t="s">
        <v>11</v>
      </c>
      <c r="B7" s="6">
        <v>0.61899999999999999</v>
      </c>
      <c r="C7" s="6">
        <v>0.28499999999999998</v>
      </c>
      <c r="D7" s="6">
        <v>0.19</v>
      </c>
      <c r="E7" s="6">
        <v>0.14299999999999999</v>
      </c>
      <c r="F7" s="6">
        <v>0.14299999999999999</v>
      </c>
      <c r="G7" s="7">
        <v>0</v>
      </c>
    </row>
    <row r="8" spans="1:10" x14ac:dyDescent="0.35">
      <c r="A8" s="2" t="s">
        <v>12</v>
      </c>
      <c r="B8" s="6">
        <v>0.61899999999999999</v>
      </c>
      <c r="C8" s="6">
        <v>0.28499999999999998</v>
      </c>
      <c r="D8" s="6">
        <v>0.19</v>
      </c>
      <c r="E8" s="6">
        <v>0.14299999999999999</v>
      </c>
      <c r="F8" s="6">
        <v>0.14299999999999999</v>
      </c>
      <c r="G8" s="7">
        <v>0</v>
      </c>
    </row>
    <row r="9" spans="1:10" x14ac:dyDescent="0.35">
      <c r="A9" s="2" t="s">
        <v>13</v>
      </c>
      <c r="B9" s="6">
        <v>0.61899999999999999</v>
      </c>
      <c r="C9" s="6">
        <v>0.28499999999999998</v>
      </c>
      <c r="D9" s="6">
        <v>0.19</v>
      </c>
      <c r="E9" s="6">
        <v>0.14299999999999999</v>
      </c>
      <c r="F9" s="6">
        <v>0.14299999999999999</v>
      </c>
      <c r="G9" s="7">
        <v>0</v>
      </c>
      <c r="J9" s="14"/>
    </row>
    <row r="10" spans="1:10" x14ac:dyDescent="0.35">
      <c r="A10" s="2" t="s">
        <v>14</v>
      </c>
      <c r="B10" s="6">
        <v>0.61899999999999999</v>
      </c>
      <c r="C10" s="6">
        <v>0.28499999999999998</v>
      </c>
      <c r="D10" s="6">
        <v>0.19</v>
      </c>
      <c r="E10" s="6">
        <v>0.14299999999999999</v>
      </c>
      <c r="F10" s="6">
        <v>0.14299999999999999</v>
      </c>
      <c r="G10" s="7">
        <v>0</v>
      </c>
    </row>
    <row r="11" spans="1:10" x14ac:dyDescent="0.35">
      <c r="A11" s="36" t="s">
        <v>16</v>
      </c>
      <c r="B11" s="25"/>
      <c r="C11" s="25"/>
      <c r="D11" s="25"/>
      <c r="E11" s="25"/>
      <c r="F11" s="25"/>
      <c r="G11" s="26"/>
    </row>
    <row r="12" spans="1:10" x14ac:dyDescent="0.35">
      <c r="A12" s="2" t="s">
        <v>15</v>
      </c>
      <c r="B12" s="6">
        <v>3.7019999999999997E-2</v>
      </c>
      <c r="C12" s="6">
        <v>3.7019999999999997E-2</v>
      </c>
      <c r="D12" s="6">
        <v>3.7019999999999997E-2</v>
      </c>
      <c r="E12" s="6">
        <v>3.7019999999999997E-2</v>
      </c>
      <c r="F12" s="6">
        <v>3.7019999999999997E-2</v>
      </c>
      <c r="G12" s="7">
        <v>3.7019999999999997E-2</v>
      </c>
    </row>
    <row r="13" spans="1:10" x14ac:dyDescent="0.35">
      <c r="A13" s="36" t="s">
        <v>18</v>
      </c>
      <c r="B13" s="25"/>
      <c r="C13" s="25"/>
      <c r="D13" s="25"/>
      <c r="E13" s="25"/>
      <c r="F13" s="25"/>
      <c r="G13" s="26"/>
    </row>
    <row r="14" spans="1:10" x14ac:dyDescent="0.35">
      <c r="A14" s="2" t="s">
        <v>17</v>
      </c>
      <c r="B14" s="6">
        <v>0.15970999999999999</v>
      </c>
      <c r="C14" s="6">
        <v>0.15970999999999999</v>
      </c>
      <c r="D14" s="6">
        <v>0.15970999999999999</v>
      </c>
      <c r="E14" s="6">
        <v>0.15970999999999999</v>
      </c>
      <c r="F14" s="6">
        <v>0.15970999999999999</v>
      </c>
      <c r="G14" s="7">
        <v>0.15970999999999999</v>
      </c>
    </row>
    <row r="15" spans="1:10" x14ac:dyDescent="0.35">
      <c r="A15" s="33" t="s">
        <v>20</v>
      </c>
      <c r="B15" s="34"/>
      <c r="C15" s="34"/>
      <c r="D15" s="34"/>
      <c r="E15" s="34"/>
      <c r="F15" s="34"/>
      <c r="G15" s="35"/>
    </row>
    <row r="16" spans="1:10" x14ac:dyDescent="0.35">
      <c r="A16" s="2" t="s">
        <v>19</v>
      </c>
      <c r="B16" s="6">
        <v>0.498</v>
      </c>
      <c r="C16" s="6">
        <v>0.498</v>
      </c>
      <c r="D16" s="6">
        <v>0.498</v>
      </c>
      <c r="E16" s="6">
        <v>0.498</v>
      </c>
      <c r="F16" s="6">
        <v>0.498</v>
      </c>
      <c r="G16" s="7">
        <v>0.498</v>
      </c>
    </row>
    <row r="17" spans="1:17" x14ac:dyDescent="0.35">
      <c r="A17" s="36" t="s">
        <v>22</v>
      </c>
      <c r="B17" s="25"/>
      <c r="C17" s="25"/>
      <c r="D17" s="25"/>
      <c r="E17" s="25"/>
      <c r="F17" s="25"/>
      <c r="G17" s="26"/>
    </row>
    <row r="18" spans="1:17" x14ac:dyDescent="0.35">
      <c r="A18" s="2" t="s">
        <v>21</v>
      </c>
      <c r="B18" s="8">
        <v>1.4999999999999999E-2</v>
      </c>
      <c r="C18" s="8">
        <v>1.4999999999999999E-2</v>
      </c>
      <c r="D18" s="8">
        <v>1.4999999999999999E-2</v>
      </c>
      <c r="E18" s="8">
        <v>1.4999999999999999E-2</v>
      </c>
      <c r="F18" s="8">
        <v>1.4999999999999999E-2</v>
      </c>
      <c r="G18" s="9">
        <v>1.4999999999999999E-2</v>
      </c>
      <c r="J18" s="14"/>
    </row>
    <row r="19" spans="1:17" x14ac:dyDescent="0.35">
      <c r="A19" s="30" t="s">
        <v>23</v>
      </c>
      <c r="B19" s="31"/>
      <c r="C19" s="31"/>
      <c r="D19" s="31"/>
      <c r="E19" s="31"/>
      <c r="F19" s="31"/>
      <c r="G19" s="32"/>
    </row>
    <row r="20" spans="1:17" ht="16.5" x14ac:dyDescent="0.35">
      <c r="A20" s="2"/>
      <c r="B20" s="24" t="s">
        <v>24</v>
      </c>
      <c r="C20" s="25"/>
      <c r="D20" s="25"/>
      <c r="E20" s="25"/>
      <c r="F20" s="25"/>
      <c r="G20" s="26"/>
      <c r="P20" s="5"/>
      <c r="Q20" s="10"/>
    </row>
    <row r="21" spans="1:17" x14ac:dyDescent="0.35">
      <c r="A21" s="2" t="s">
        <v>9</v>
      </c>
      <c r="B21" s="6">
        <v>72.991</v>
      </c>
      <c r="C21" s="6">
        <v>28.573</v>
      </c>
      <c r="D21" s="6">
        <v>3.1749999999999998</v>
      </c>
      <c r="E21" s="6">
        <v>0</v>
      </c>
      <c r="F21" s="6">
        <v>0</v>
      </c>
      <c r="G21" s="6">
        <v>0</v>
      </c>
    </row>
    <row r="22" spans="1:17" x14ac:dyDescent="0.35">
      <c r="A22" s="2" t="s">
        <v>10</v>
      </c>
      <c r="B22" s="6">
        <v>43.935000000000002</v>
      </c>
      <c r="C22" s="6">
        <v>33.802999999999997</v>
      </c>
      <c r="D22" s="6">
        <v>16.170000000000002</v>
      </c>
      <c r="E22" s="6">
        <v>9.5389999999999997</v>
      </c>
      <c r="F22" s="6">
        <v>3.5489999999999999</v>
      </c>
      <c r="G22" s="6">
        <v>2.37</v>
      </c>
    </row>
    <row r="23" spans="1:17" x14ac:dyDescent="0.35">
      <c r="A23" s="2" t="s">
        <v>11</v>
      </c>
      <c r="B23" s="6">
        <v>31.341000000000001</v>
      </c>
      <c r="C23" s="6">
        <v>24.21</v>
      </c>
      <c r="D23" s="6">
        <v>11.287000000000001</v>
      </c>
      <c r="E23" s="6">
        <v>7.0540000000000003</v>
      </c>
      <c r="F23" s="6">
        <v>2.0680000000000001</v>
      </c>
      <c r="G23" s="6">
        <v>1.4260000000000002</v>
      </c>
    </row>
    <row r="24" spans="1:17" x14ac:dyDescent="0.35">
      <c r="A24" s="2" t="s">
        <v>12</v>
      </c>
      <c r="B24" s="6">
        <v>16.961999999999996</v>
      </c>
      <c r="C24" s="6">
        <v>13.331</v>
      </c>
      <c r="D24" s="6">
        <v>5.9240000000000004</v>
      </c>
      <c r="E24" s="6">
        <v>3.5979999999999994</v>
      </c>
      <c r="F24" s="6">
        <v>0.97199999999999998</v>
      </c>
      <c r="G24" s="6">
        <v>0.67099999999999993</v>
      </c>
    </row>
    <row r="25" spans="1:17" x14ac:dyDescent="0.35">
      <c r="A25" s="2" t="s">
        <v>13</v>
      </c>
      <c r="B25" s="6">
        <v>14.074</v>
      </c>
      <c r="C25" s="6">
        <v>10.843</v>
      </c>
      <c r="D25" s="6">
        <v>5.0410000000000004</v>
      </c>
      <c r="E25" s="6">
        <v>3.0779999999999998</v>
      </c>
      <c r="F25" s="6">
        <v>0.85299999999999998</v>
      </c>
      <c r="G25" s="6">
        <v>0.60599999999999998</v>
      </c>
    </row>
    <row r="26" spans="1:17" ht="15.5" thickBot="1" x14ac:dyDescent="0.4">
      <c r="A26" s="11" t="s">
        <v>14</v>
      </c>
      <c r="B26" s="6">
        <v>10.569000000000001</v>
      </c>
      <c r="C26" s="6">
        <v>8.177999999999999</v>
      </c>
      <c r="D26" s="6">
        <v>3.7660000000000005</v>
      </c>
      <c r="E26" s="6">
        <v>2.3370000000000002</v>
      </c>
      <c r="F26" s="6">
        <v>0.40200000000000002</v>
      </c>
      <c r="G26" s="6">
        <v>0.30900000000000005</v>
      </c>
    </row>
    <row r="27" spans="1:17" x14ac:dyDescent="0.35">
      <c r="A27" s="16"/>
      <c r="B27" s="17"/>
      <c r="C27" s="17"/>
      <c r="D27" s="17"/>
      <c r="E27" s="17"/>
      <c r="F27" s="17"/>
      <c r="G27" s="18"/>
    </row>
  </sheetData>
  <mergeCells count="8">
    <mergeCell ref="B20:G20"/>
    <mergeCell ref="A2:G2"/>
    <mergeCell ref="A19:G19"/>
    <mergeCell ref="A15:G15"/>
    <mergeCell ref="A11:G11"/>
    <mergeCell ref="A4:G4"/>
    <mergeCell ref="A13:G13"/>
    <mergeCell ref="A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opLeftCell="A7" zoomScale="85" zoomScaleNormal="85" workbookViewId="0">
      <selection activeCell="E23" sqref="E23:G23"/>
    </sheetView>
  </sheetViews>
  <sheetFormatPr baseColWidth="10" defaultColWidth="11.54296875" defaultRowHeight="15" x14ac:dyDescent="0.35"/>
  <cols>
    <col min="1" max="1" width="10.81640625" style="1" customWidth="1"/>
    <col min="2" max="7" width="11.54296875" style="1"/>
    <col min="8" max="8" width="12.90625" style="1" bestFit="1" customWidth="1"/>
    <col min="9" max="9" width="11.54296875" style="1"/>
    <col min="10" max="10" width="13.453125" style="1" bestFit="1" customWidth="1"/>
    <col min="11" max="16384" width="11.54296875" style="1"/>
  </cols>
  <sheetData>
    <row r="1" spans="1:11" ht="15.5" thickBot="1" x14ac:dyDescent="0.4"/>
    <row r="2" spans="1:11" x14ac:dyDescent="0.35">
      <c r="A2" s="37" t="s">
        <v>0</v>
      </c>
      <c r="B2" s="38"/>
      <c r="C2" s="38"/>
      <c r="D2" s="38"/>
      <c r="E2" s="38"/>
      <c r="F2" s="38"/>
      <c r="G2" s="39"/>
    </row>
    <row r="3" spans="1:1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11" x14ac:dyDescent="0.35">
      <c r="A4" s="36" t="s">
        <v>8</v>
      </c>
      <c r="B4" s="25"/>
      <c r="C4" s="25"/>
      <c r="D4" s="25"/>
      <c r="E4" s="25"/>
      <c r="F4" s="25"/>
      <c r="G4" s="26"/>
    </row>
    <row r="5" spans="1:11" x14ac:dyDescent="0.35">
      <c r="A5" s="2" t="s">
        <v>9</v>
      </c>
      <c r="B5" s="6">
        <v>0.92600000000000005</v>
      </c>
      <c r="C5" s="6">
        <v>0.154</v>
      </c>
      <c r="D5" s="6"/>
      <c r="E5" s="6"/>
      <c r="F5" s="6"/>
      <c r="G5" s="7"/>
    </row>
    <row r="6" spans="1:11" x14ac:dyDescent="0.35">
      <c r="A6" s="2" t="s">
        <v>10</v>
      </c>
      <c r="B6" s="6">
        <v>0.12509999999999999</v>
      </c>
      <c r="C6" s="6">
        <v>0.57799999999999996</v>
      </c>
      <c r="D6" s="6">
        <v>0.38500000000000001</v>
      </c>
      <c r="E6" s="6">
        <v>0.28899999999999998</v>
      </c>
      <c r="F6" s="6">
        <v>0.28899999999999998</v>
      </c>
      <c r="G6" s="7">
        <v>0</v>
      </c>
      <c r="K6" s="14"/>
    </row>
    <row r="7" spans="1:11" x14ac:dyDescent="0.35">
      <c r="A7" s="2" t="s">
        <v>11</v>
      </c>
      <c r="B7" s="6">
        <v>0.53700000000000003</v>
      </c>
      <c r="C7" s="6">
        <v>0.247</v>
      </c>
      <c r="D7" s="6">
        <v>0.16500000000000001</v>
      </c>
      <c r="E7" s="6">
        <v>0.124</v>
      </c>
      <c r="F7" s="6">
        <v>0.124</v>
      </c>
      <c r="G7" s="7">
        <v>0</v>
      </c>
    </row>
    <row r="8" spans="1:11" x14ac:dyDescent="0.35">
      <c r="A8" s="2" t="s">
        <v>12</v>
      </c>
      <c r="B8" s="6">
        <v>0.53700000000000003</v>
      </c>
      <c r="C8" s="6">
        <v>0.247</v>
      </c>
      <c r="D8" s="6">
        <v>0.16500000000000001</v>
      </c>
      <c r="E8" s="6">
        <v>0.124</v>
      </c>
      <c r="F8" s="6">
        <v>0.124</v>
      </c>
      <c r="G8" s="7">
        <v>0</v>
      </c>
    </row>
    <row r="9" spans="1:11" x14ac:dyDescent="0.35">
      <c r="A9" s="2" t="s">
        <v>13</v>
      </c>
      <c r="B9" s="6">
        <v>0.53700000000000003</v>
      </c>
      <c r="C9" s="6">
        <v>0.247</v>
      </c>
      <c r="D9" s="6">
        <v>0.16500000000000001</v>
      </c>
      <c r="E9" s="6">
        <v>0.124</v>
      </c>
      <c r="F9" s="6">
        <v>0.124</v>
      </c>
      <c r="G9" s="7">
        <v>0</v>
      </c>
    </row>
    <row r="10" spans="1:11" x14ac:dyDescent="0.35">
      <c r="A10" s="2" t="s">
        <v>14</v>
      </c>
      <c r="B10" s="6">
        <v>0.53700000000000003</v>
      </c>
      <c r="C10" s="6">
        <v>0.247</v>
      </c>
      <c r="D10" s="6">
        <v>0.16500000000000001</v>
      </c>
      <c r="E10" s="6">
        <v>0.124</v>
      </c>
      <c r="F10" s="6">
        <v>0.124</v>
      </c>
      <c r="G10" s="7">
        <v>0</v>
      </c>
    </row>
    <row r="11" spans="1:11" x14ac:dyDescent="0.35">
      <c r="B11" s="24" t="s">
        <v>16</v>
      </c>
      <c r="C11" s="25"/>
      <c r="D11" s="25"/>
      <c r="E11" s="25"/>
      <c r="F11" s="25"/>
      <c r="G11" s="26"/>
    </row>
    <row r="12" spans="1:11" x14ac:dyDescent="0.35">
      <c r="A12" s="2" t="s">
        <v>15</v>
      </c>
      <c r="B12" s="6">
        <v>4.0960000000000003E-2</v>
      </c>
      <c r="C12" s="6">
        <v>4.0960000000000003E-2</v>
      </c>
      <c r="D12" s="6">
        <v>4.0960000000000003E-2</v>
      </c>
      <c r="E12" s="6">
        <v>4.0960000000000003E-2</v>
      </c>
      <c r="F12" s="6">
        <v>4.0960000000000003E-2</v>
      </c>
      <c r="G12" s="7">
        <v>4.0960000000000003E-2</v>
      </c>
      <c r="H12" s="14"/>
    </row>
    <row r="13" spans="1:11" x14ac:dyDescent="0.35">
      <c r="B13" s="24" t="s">
        <v>18</v>
      </c>
      <c r="C13" s="25"/>
      <c r="D13" s="25"/>
      <c r="E13" s="25"/>
      <c r="F13" s="25"/>
      <c r="G13" s="26"/>
    </row>
    <row r="14" spans="1:11" x14ac:dyDescent="0.35">
      <c r="A14" s="2" t="s">
        <v>17</v>
      </c>
      <c r="B14" s="20">
        <v>0.17498</v>
      </c>
      <c r="C14" s="6">
        <v>0.17498</v>
      </c>
      <c r="D14" s="6">
        <v>0.17498</v>
      </c>
      <c r="E14" s="6">
        <v>0.17498</v>
      </c>
      <c r="F14" s="6">
        <v>0.17498</v>
      </c>
      <c r="G14" s="6">
        <v>0.17498</v>
      </c>
    </row>
    <row r="15" spans="1:11" x14ac:dyDescent="0.35">
      <c r="A15" s="2"/>
      <c r="B15" s="24" t="s">
        <v>20</v>
      </c>
      <c r="C15" s="25"/>
      <c r="D15" s="25"/>
      <c r="E15" s="25"/>
      <c r="F15" s="25"/>
      <c r="G15" s="26"/>
    </row>
    <row r="16" spans="1:11" x14ac:dyDescent="0.35">
      <c r="A16" s="2" t="s">
        <v>19</v>
      </c>
      <c r="B16" s="6">
        <v>0.97533700000000001</v>
      </c>
      <c r="C16" s="6">
        <v>0.97533700000000001</v>
      </c>
      <c r="D16" s="6">
        <v>0.97533700000000001</v>
      </c>
      <c r="E16" s="6">
        <v>0.97533700000000001</v>
      </c>
      <c r="F16" s="6">
        <v>0.97533700000000001</v>
      </c>
      <c r="G16" s="7">
        <v>0.97533700000000001</v>
      </c>
    </row>
    <row r="17" spans="1:17" x14ac:dyDescent="0.35">
      <c r="B17" s="24" t="s">
        <v>22</v>
      </c>
      <c r="C17" s="25"/>
      <c r="D17" s="25"/>
      <c r="E17" s="25"/>
      <c r="F17" s="25"/>
      <c r="G17" s="26"/>
    </row>
    <row r="18" spans="1:17" x14ac:dyDescent="0.35">
      <c r="A18" s="2" t="s">
        <v>21</v>
      </c>
      <c r="B18" s="8">
        <v>1.4999999999999999E-2</v>
      </c>
      <c r="C18" s="8">
        <v>1.4999999999999999E-2</v>
      </c>
      <c r="D18" s="8">
        <v>1.4999999999999999E-2</v>
      </c>
      <c r="E18" s="8">
        <v>1.4999999999999999E-2</v>
      </c>
      <c r="F18" s="8">
        <v>1.4999999999999999E-2</v>
      </c>
      <c r="G18" s="9">
        <v>1.4999999999999999E-2</v>
      </c>
    </row>
    <row r="19" spans="1:17" x14ac:dyDescent="0.35">
      <c r="A19" s="30" t="s">
        <v>23</v>
      </c>
      <c r="B19" s="31"/>
      <c r="C19" s="31"/>
      <c r="D19" s="31"/>
      <c r="E19" s="31"/>
      <c r="F19" s="31"/>
      <c r="G19" s="32"/>
    </row>
    <row r="20" spans="1:17" ht="16.5" x14ac:dyDescent="0.35">
      <c r="A20" s="2"/>
      <c r="B20" s="24" t="s">
        <v>24</v>
      </c>
      <c r="C20" s="25"/>
      <c r="D20" s="25"/>
      <c r="E20" s="25"/>
      <c r="F20" s="25"/>
      <c r="G20" s="26"/>
      <c r="P20" s="5"/>
      <c r="Q20" s="10"/>
    </row>
    <row r="21" spans="1:17" x14ac:dyDescent="0.35">
      <c r="A21" s="2" t="s">
        <v>9</v>
      </c>
      <c r="B21" s="6">
        <v>76.974000000000004</v>
      </c>
      <c r="C21" s="6">
        <v>27.963000000000001</v>
      </c>
      <c r="D21" s="6">
        <v>2.7520000000000002</v>
      </c>
      <c r="E21" s="6">
        <v>0</v>
      </c>
      <c r="F21" s="6">
        <v>0</v>
      </c>
      <c r="G21" s="7">
        <v>0</v>
      </c>
    </row>
    <row r="22" spans="1:17" x14ac:dyDescent="0.35">
      <c r="A22" s="2" t="s">
        <v>10</v>
      </c>
      <c r="B22" s="6">
        <v>48.442999999999998</v>
      </c>
      <c r="C22" s="6">
        <v>30.937999999999999</v>
      </c>
      <c r="D22" s="6">
        <v>17.361000000000001</v>
      </c>
      <c r="E22" s="6">
        <v>10.388999999999999</v>
      </c>
      <c r="F22" s="6">
        <v>3.5609999999999999</v>
      </c>
      <c r="G22" s="7">
        <v>2.1919999999999997</v>
      </c>
    </row>
    <row r="23" spans="1:17" x14ac:dyDescent="0.35">
      <c r="A23" s="2" t="s">
        <v>11</v>
      </c>
      <c r="B23" s="6">
        <v>35.204000000000001</v>
      </c>
      <c r="C23" s="6">
        <v>21.531000000000002</v>
      </c>
      <c r="D23" s="6">
        <v>12.716000000000001</v>
      </c>
      <c r="E23" s="6">
        <v>8.036999999999999</v>
      </c>
      <c r="F23" s="6">
        <v>2.1120000000000001</v>
      </c>
      <c r="G23" s="7">
        <v>1.276</v>
      </c>
    </row>
    <row r="24" spans="1:17" x14ac:dyDescent="0.35">
      <c r="A24" s="2" t="s">
        <v>12</v>
      </c>
      <c r="B24" s="6">
        <v>18.114999999999998</v>
      </c>
      <c r="C24" s="6">
        <v>11.154</v>
      </c>
      <c r="D24" s="6">
        <v>6.1829999999999998</v>
      </c>
      <c r="E24" s="6">
        <v>4.0229999999999997</v>
      </c>
      <c r="F24" s="6">
        <v>1.0489999999999999</v>
      </c>
      <c r="G24" s="7">
        <v>0.58899999999999997</v>
      </c>
    </row>
    <row r="25" spans="1:17" x14ac:dyDescent="0.35">
      <c r="A25" s="2" t="s">
        <v>13</v>
      </c>
      <c r="B25" s="6">
        <v>15.516</v>
      </c>
      <c r="C25" s="6">
        <v>9.4419999999999984</v>
      </c>
      <c r="D25" s="6">
        <v>5.65</v>
      </c>
      <c r="E25" s="6">
        <v>3.6819999999999999</v>
      </c>
      <c r="F25" s="6">
        <v>0.89400000000000002</v>
      </c>
      <c r="G25" s="7">
        <v>0.54900000000000004</v>
      </c>
    </row>
    <row r="26" spans="1:17" ht="15.5" thickBot="1" x14ac:dyDescent="0.4">
      <c r="A26" s="11" t="s">
        <v>14</v>
      </c>
      <c r="B26" s="12">
        <v>10.700999999999999</v>
      </c>
      <c r="C26" s="12">
        <v>6.2460000000000004</v>
      </c>
      <c r="D26" s="12">
        <v>3.8449999999999998</v>
      </c>
      <c r="E26" s="12">
        <v>2.5950000000000002</v>
      </c>
      <c r="F26" s="12">
        <v>0.38800000000000001</v>
      </c>
      <c r="G26" s="13">
        <v>0.245</v>
      </c>
    </row>
    <row r="27" spans="1:17" x14ac:dyDescent="0.35">
      <c r="A27" s="27"/>
      <c r="B27" s="28"/>
      <c r="C27" s="28"/>
      <c r="D27" s="28"/>
      <c r="E27" s="28"/>
      <c r="F27" s="28"/>
      <c r="G27" s="29"/>
    </row>
    <row r="30" spans="1:17" x14ac:dyDescent="0.35">
      <c r="A30" s="1" t="s">
        <v>25</v>
      </c>
      <c r="B30" s="1">
        <v>9.14</v>
      </c>
      <c r="C30" s="1">
        <v>10.199999999999999</v>
      </c>
      <c r="D30" s="1">
        <v>12.19</v>
      </c>
      <c r="E30" s="1">
        <v>14.02</v>
      </c>
      <c r="F30" s="1">
        <v>15.2</v>
      </c>
      <c r="G30" s="1">
        <v>11.8</v>
      </c>
    </row>
    <row r="31" spans="1:17" x14ac:dyDescent="0.35">
      <c r="B31" s="1">
        <f>(B6+B12+B14+B16+B30+1.5)*(1+0.015)*(1+0.17)+B22</f>
        <v>62.641795506349993</v>
      </c>
      <c r="C31" s="1">
        <f t="shared" ref="C31:G31" si="0">(C6+C12+C14+C16+C30+1.5)*(1+0.015)*(1+0.17)+C22</f>
        <v>46.933439901349999</v>
      </c>
      <c r="D31" s="1">
        <f t="shared" si="0"/>
        <v>35.490467251349997</v>
      </c>
      <c r="E31" s="1">
        <f t="shared" si="0"/>
        <v>30.577678951349995</v>
      </c>
      <c r="F31" s="1">
        <f t="shared" si="0"/>
        <v>25.150987951349997</v>
      </c>
      <c r="G31" s="1">
        <f t="shared" si="0"/>
        <v>19.401116001349997</v>
      </c>
    </row>
    <row r="33" spans="1:7" x14ac:dyDescent="0.35">
      <c r="B33" s="1">
        <v>147.09399999999999</v>
      </c>
      <c r="C33" s="1">
        <v>121.21899999999999</v>
      </c>
      <c r="D33" s="1">
        <v>117.902</v>
      </c>
      <c r="E33" s="1">
        <v>103.45599999999999</v>
      </c>
      <c r="F33" s="1">
        <v>74.278000000000006</v>
      </c>
      <c r="G33" s="1">
        <v>80.955999999999989</v>
      </c>
    </row>
    <row r="35" spans="1:7" x14ac:dyDescent="0.35">
      <c r="A35" s="1" t="s">
        <v>26</v>
      </c>
      <c r="B35" s="1">
        <f>(B33-B31)/(1+0.015)/(1+0.07)</f>
        <v>77.760880708669035</v>
      </c>
      <c r="C35" s="1">
        <f t="shared" ref="C35:G35" si="1">(C33-C31)/(1+0.015)/(1+0.07)</f>
        <v>68.399760691174436</v>
      </c>
      <c r="D35" s="1">
        <f t="shared" si="1"/>
        <v>75.881895629713199</v>
      </c>
      <c r="E35" s="1">
        <f t="shared" si="1"/>
        <v>67.104020117536024</v>
      </c>
      <c r="F35" s="1">
        <f t="shared" si="1"/>
        <v>45.234576721743949</v>
      </c>
      <c r="G35" s="1">
        <f t="shared" si="1"/>
        <v>56.677762532710268</v>
      </c>
    </row>
    <row r="36" spans="1:7" x14ac:dyDescent="0.35">
      <c r="B36"/>
    </row>
    <row r="37" spans="1:7" x14ac:dyDescent="0.35">
      <c r="B37" s="1">
        <v>68263.260000000009</v>
      </c>
      <c r="C37" s="1">
        <v>101259.6</v>
      </c>
      <c r="D37" s="1">
        <v>77444.639999999999</v>
      </c>
      <c r="E37" s="1">
        <v>98843.94</v>
      </c>
      <c r="F37" s="1">
        <v>128474.58</v>
      </c>
      <c r="G37" s="1">
        <v>497222.7</v>
      </c>
    </row>
    <row r="39" spans="1:7" x14ac:dyDescent="0.35">
      <c r="B39" s="1">
        <f>SUMPRODUCT(B35:G35,B37:G37)/SUM(B37:G37)</f>
        <v>60.459342882092727</v>
      </c>
    </row>
  </sheetData>
  <mergeCells count="9">
    <mergeCell ref="A19:G19"/>
    <mergeCell ref="B20:G20"/>
    <mergeCell ref="A27:G27"/>
    <mergeCell ref="A2:G2"/>
    <mergeCell ref="A4:G4"/>
    <mergeCell ref="B11:G11"/>
    <mergeCell ref="B13:G13"/>
    <mergeCell ref="B15:G15"/>
    <mergeCell ref="B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C8FA-2701-4805-86FB-61117466F091}">
  <dimension ref="A1:Q48"/>
  <sheetViews>
    <sheetView tabSelected="1" topLeftCell="A2" zoomScale="85" zoomScaleNormal="85" workbookViewId="0">
      <selection activeCell="K17" sqref="K17"/>
    </sheetView>
  </sheetViews>
  <sheetFormatPr baseColWidth="10" defaultColWidth="11.54296875" defaultRowHeight="15" x14ac:dyDescent="0.35"/>
  <cols>
    <col min="1" max="1" width="20.453125" style="1" bestFit="1" customWidth="1"/>
    <col min="2" max="5" width="12.26953125" style="1" bestFit="1" customWidth="1"/>
    <col min="6" max="7" width="14" style="1" bestFit="1" customWidth="1"/>
    <col min="16" max="16384" width="11.54296875" style="1"/>
  </cols>
  <sheetData>
    <row r="1" spans="1:7" ht="15.5" thickBot="1" x14ac:dyDescent="0.4"/>
    <row r="2" spans="1:7" x14ac:dyDescent="0.35">
      <c r="A2" s="27" t="s">
        <v>0</v>
      </c>
      <c r="B2" s="28"/>
      <c r="C2" s="28"/>
      <c r="D2" s="28"/>
      <c r="E2" s="28"/>
      <c r="F2" s="28"/>
      <c r="G2" s="29"/>
    </row>
    <row r="3" spans="1:7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x14ac:dyDescent="0.35">
      <c r="A4" s="45" t="s">
        <v>8</v>
      </c>
      <c r="B4" s="43"/>
      <c r="C4" s="43"/>
      <c r="D4" s="43"/>
      <c r="E4" s="43"/>
      <c r="F4" s="43"/>
      <c r="G4" s="44"/>
    </row>
    <row r="5" spans="1:7" x14ac:dyDescent="0.35">
      <c r="A5" s="2" t="s">
        <v>9</v>
      </c>
      <c r="B5" s="6">
        <v>0.84399999999999997</v>
      </c>
      <c r="C5" s="6">
        <v>0.14000000000000001</v>
      </c>
      <c r="D5" s="6"/>
      <c r="E5" s="6"/>
      <c r="F5" s="6"/>
      <c r="G5" s="7"/>
    </row>
    <row r="6" spans="1:7" x14ac:dyDescent="0.35">
      <c r="A6" s="2" t="s">
        <v>10</v>
      </c>
      <c r="B6" s="6">
        <v>1.141</v>
      </c>
      <c r="C6" s="6">
        <v>0.52700000000000002</v>
      </c>
      <c r="D6" s="6">
        <v>0.35099999999999998</v>
      </c>
      <c r="E6" s="6">
        <v>0.26400000000000001</v>
      </c>
      <c r="F6" s="6">
        <v>0.26400000000000001</v>
      </c>
      <c r="G6" s="7">
        <v>0</v>
      </c>
    </row>
    <row r="7" spans="1:7" x14ac:dyDescent="0.35">
      <c r="A7" s="2" t="s">
        <v>11</v>
      </c>
      <c r="B7" s="6">
        <v>0.49</v>
      </c>
      <c r="C7" s="6">
        <v>0.22500000000000001</v>
      </c>
      <c r="D7" s="6">
        <v>0.15</v>
      </c>
      <c r="E7" s="6">
        <v>0.113</v>
      </c>
      <c r="F7" s="6">
        <v>0.113</v>
      </c>
      <c r="G7" s="7">
        <v>0</v>
      </c>
    </row>
    <row r="8" spans="1:7" x14ac:dyDescent="0.35">
      <c r="A8" s="2" t="s">
        <v>12</v>
      </c>
      <c r="B8" s="6">
        <v>0.49</v>
      </c>
      <c r="C8" s="6">
        <v>0.22500000000000001</v>
      </c>
      <c r="D8" s="6">
        <v>0.15</v>
      </c>
      <c r="E8" s="6">
        <v>0.113</v>
      </c>
      <c r="F8" s="6">
        <v>0.113</v>
      </c>
      <c r="G8" s="7">
        <v>0</v>
      </c>
    </row>
    <row r="9" spans="1:7" x14ac:dyDescent="0.35">
      <c r="A9" s="2" t="s">
        <v>13</v>
      </c>
      <c r="B9" s="6">
        <v>0.49</v>
      </c>
      <c r="C9" s="6">
        <v>0.22500000000000001</v>
      </c>
      <c r="D9" s="6">
        <v>0.15</v>
      </c>
      <c r="E9" s="6">
        <v>0.113</v>
      </c>
      <c r="F9" s="6">
        <v>0.113</v>
      </c>
      <c r="G9" s="7">
        <v>0</v>
      </c>
    </row>
    <row r="10" spans="1:7" x14ac:dyDescent="0.35">
      <c r="A10" s="2" t="s">
        <v>14</v>
      </c>
      <c r="B10" s="6">
        <v>0.49</v>
      </c>
      <c r="C10" s="6">
        <v>0.22500000000000001</v>
      </c>
      <c r="D10" s="6">
        <v>0.15</v>
      </c>
      <c r="E10" s="6">
        <v>0.113</v>
      </c>
      <c r="F10" s="6">
        <v>0.113</v>
      </c>
      <c r="G10" s="7">
        <v>0</v>
      </c>
    </row>
    <row r="11" spans="1:7" x14ac:dyDescent="0.35">
      <c r="A11" s="2"/>
      <c r="B11" s="43" t="s">
        <v>16</v>
      </c>
      <c r="C11" s="43"/>
      <c r="D11" s="43"/>
      <c r="E11" s="43"/>
      <c r="F11" s="43"/>
      <c r="G11" s="44"/>
    </row>
    <row r="12" spans="1:7" x14ac:dyDescent="0.35">
      <c r="A12" s="2" t="s">
        <v>15</v>
      </c>
      <c r="B12" s="6">
        <v>4.0960000000000003E-2</v>
      </c>
      <c r="C12" s="6">
        <v>4.0960000000000003E-2</v>
      </c>
      <c r="D12" s="6">
        <v>4.0960000000000003E-2</v>
      </c>
      <c r="E12" s="6">
        <v>4.0960000000000003E-2</v>
      </c>
      <c r="F12" s="6">
        <v>4.0960000000000003E-2</v>
      </c>
      <c r="G12" s="7">
        <v>4.0960000000000003E-2</v>
      </c>
    </row>
    <row r="13" spans="1:7" x14ac:dyDescent="0.35">
      <c r="A13" s="2"/>
      <c r="B13" s="43" t="s">
        <v>18</v>
      </c>
      <c r="C13" s="43"/>
      <c r="D13" s="43"/>
      <c r="E13" s="43"/>
      <c r="F13" s="43"/>
      <c r="G13" s="44"/>
    </row>
    <row r="14" spans="1:7" x14ac:dyDescent="0.35">
      <c r="A14" s="2" t="s">
        <v>17</v>
      </c>
      <c r="B14" s="6">
        <v>0.16853000000000001</v>
      </c>
      <c r="C14" s="6">
        <v>0.16853000000000001</v>
      </c>
      <c r="D14" s="6">
        <v>0.16853000000000001</v>
      </c>
      <c r="E14" s="6">
        <v>0.16853000000000001</v>
      </c>
      <c r="F14" s="6">
        <v>0.16853000000000001</v>
      </c>
      <c r="G14" s="7">
        <v>0.16853000000000001</v>
      </c>
    </row>
    <row r="15" spans="1:7" x14ac:dyDescent="0.35">
      <c r="A15" s="2"/>
      <c r="B15" s="43" t="s">
        <v>20</v>
      </c>
      <c r="C15" s="43"/>
      <c r="D15" s="43"/>
      <c r="E15" s="43"/>
      <c r="F15" s="43"/>
      <c r="G15" s="44"/>
    </row>
    <row r="16" spans="1:7" x14ac:dyDescent="0.35">
      <c r="A16" s="2" t="s">
        <v>19</v>
      </c>
      <c r="B16" s="6">
        <v>1.4295</v>
      </c>
      <c r="C16" s="6">
        <v>1.4295</v>
      </c>
      <c r="D16" s="6">
        <v>1.4295</v>
      </c>
      <c r="E16" s="6">
        <v>1.4295</v>
      </c>
      <c r="F16" s="6">
        <v>1.4295</v>
      </c>
      <c r="G16" s="7">
        <v>1.4295</v>
      </c>
    </row>
    <row r="17" spans="1:17" x14ac:dyDescent="0.35">
      <c r="A17" s="2"/>
      <c r="B17" s="43" t="s">
        <v>22</v>
      </c>
      <c r="C17" s="43"/>
      <c r="D17" s="43"/>
      <c r="E17" s="43"/>
      <c r="F17" s="43"/>
      <c r="G17" s="44"/>
    </row>
    <row r="18" spans="1:17" x14ac:dyDescent="0.35">
      <c r="A18" s="2" t="s">
        <v>21</v>
      </c>
      <c r="B18" s="8">
        <v>1.4999999999999999E-2</v>
      </c>
      <c r="C18" s="8">
        <v>1.4999999999999999E-2</v>
      </c>
      <c r="D18" s="8">
        <v>1.4999999999999999E-2</v>
      </c>
      <c r="E18" s="8">
        <v>1.4999999999999999E-2</v>
      </c>
      <c r="F18" s="8">
        <v>1.4999999999999999E-2</v>
      </c>
      <c r="G18" s="9">
        <v>1.4999999999999999E-2</v>
      </c>
    </row>
    <row r="19" spans="1:17" x14ac:dyDescent="0.35">
      <c r="A19" s="40" t="s">
        <v>23</v>
      </c>
      <c r="B19" s="41"/>
      <c r="C19" s="41"/>
      <c r="D19" s="41"/>
      <c r="E19" s="41"/>
      <c r="F19" s="41"/>
      <c r="G19" s="42"/>
    </row>
    <row r="20" spans="1:17" ht="16.5" x14ac:dyDescent="0.35">
      <c r="A20" s="2"/>
      <c r="B20" s="43" t="s">
        <v>27</v>
      </c>
      <c r="C20" s="43"/>
      <c r="D20" s="43"/>
      <c r="E20" s="43"/>
      <c r="F20" s="43"/>
      <c r="G20" s="44"/>
      <c r="P20" s="5"/>
      <c r="Q20" s="10"/>
    </row>
    <row r="21" spans="1:17" x14ac:dyDescent="0.35">
      <c r="A21" s="2" t="s">
        <v>9</v>
      </c>
      <c r="B21" s="6">
        <v>92.539000000000001</v>
      </c>
      <c r="C21" s="6">
        <v>28.201000000000001</v>
      </c>
      <c r="D21" s="6">
        <v>2.9940000000000002</v>
      </c>
      <c r="E21" s="6">
        <v>0</v>
      </c>
      <c r="F21" s="6">
        <v>0</v>
      </c>
      <c r="G21" s="7">
        <v>0</v>
      </c>
      <c r="I21" s="19"/>
      <c r="J21" s="19"/>
      <c r="K21" s="19"/>
      <c r="L21" s="19"/>
      <c r="M21" s="19"/>
      <c r="N21" s="19"/>
    </row>
    <row r="22" spans="1:17" x14ac:dyDescent="0.35">
      <c r="A22" s="2" t="s">
        <v>10</v>
      </c>
      <c r="B22" s="6">
        <v>61.031000000000006</v>
      </c>
      <c r="C22" s="6">
        <v>36.408999999999999</v>
      </c>
      <c r="D22" s="6">
        <v>17.673999999999999</v>
      </c>
      <c r="E22" s="6">
        <v>9.1829999999999998</v>
      </c>
      <c r="F22" s="6">
        <v>4.2859999999999996</v>
      </c>
      <c r="G22" s="7">
        <v>2.6310000000000002</v>
      </c>
      <c r="I22" s="22"/>
      <c r="J22" s="19"/>
      <c r="K22" s="19"/>
      <c r="L22" s="19"/>
      <c r="M22" s="19"/>
      <c r="N22" s="19"/>
    </row>
    <row r="23" spans="1:17" x14ac:dyDescent="0.35">
      <c r="A23" s="2" t="s">
        <v>11</v>
      </c>
      <c r="B23" s="6">
        <v>44.777999999999999</v>
      </c>
      <c r="C23" s="6">
        <v>24.985999999999997</v>
      </c>
      <c r="D23" s="6">
        <v>11.795</v>
      </c>
      <c r="E23" s="6">
        <v>6.2740000000000009</v>
      </c>
      <c r="F23" s="6">
        <v>2.3879999999999995</v>
      </c>
      <c r="G23" s="7">
        <v>1.4429999999999998</v>
      </c>
      <c r="I23" s="19"/>
      <c r="J23" s="19"/>
      <c r="K23" s="19"/>
      <c r="L23" s="19"/>
      <c r="M23" s="19"/>
      <c r="N23" s="19"/>
    </row>
    <row r="24" spans="1:17" x14ac:dyDescent="0.35">
      <c r="A24" s="2" t="s">
        <v>12</v>
      </c>
      <c r="B24" s="6">
        <v>23.062999999999999</v>
      </c>
      <c r="C24" s="6">
        <v>12.981999999999999</v>
      </c>
      <c r="D24" s="6">
        <v>5.5960000000000001</v>
      </c>
      <c r="E24" s="6">
        <v>2.8780000000000001</v>
      </c>
      <c r="F24" s="6">
        <v>1.1259999999999999</v>
      </c>
      <c r="G24" s="7">
        <v>0.68299999999999994</v>
      </c>
      <c r="I24" s="19"/>
      <c r="J24" s="19"/>
      <c r="K24" s="19"/>
      <c r="L24" s="19"/>
      <c r="M24" s="19"/>
      <c r="N24" s="19"/>
    </row>
    <row r="25" spans="1:17" x14ac:dyDescent="0.35">
      <c r="A25" s="2" t="s">
        <v>13</v>
      </c>
      <c r="B25" s="6">
        <v>19.091999999999999</v>
      </c>
      <c r="C25" s="6">
        <v>10.504999999999999</v>
      </c>
      <c r="D25" s="6">
        <v>4.6500000000000004</v>
      </c>
      <c r="E25" s="6">
        <v>2.423</v>
      </c>
      <c r="F25" s="6">
        <v>0.92600000000000005</v>
      </c>
      <c r="G25" s="7">
        <v>0.55900000000000005</v>
      </c>
      <c r="I25" s="19"/>
      <c r="J25" s="19"/>
      <c r="K25" s="19"/>
      <c r="L25" s="19"/>
      <c r="M25" s="19"/>
      <c r="N25" s="19"/>
    </row>
    <row r="26" spans="1:17" ht="15.5" thickBot="1" x14ac:dyDescent="0.4">
      <c r="A26" s="11" t="s">
        <v>14</v>
      </c>
      <c r="B26" s="12">
        <v>10.526</v>
      </c>
      <c r="C26" s="12">
        <v>5.4820000000000002</v>
      </c>
      <c r="D26" s="12">
        <v>2.3210000000000002</v>
      </c>
      <c r="E26" s="12">
        <v>1.1970000000000001</v>
      </c>
      <c r="F26" s="12">
        <v>0.36699999999999999</v>
      </c>
      <c r="G26" s="13">
        <v>0.21099999999999999</v>
      </c>
      <c r="I26" s="19"/>
      <c r="J26" s="19"/>
      <c r="K26" s="19"/>
      <c r="L26" s="19"/>
      <c r="M26" s="19"/>
      <c r="N26" s="19"/>
    </row>
    <row r="27" spans="1:17" x14ac:dyDescent="0.35">
      <c r="A27" s="27"/>
      <c r="B27" s="28"/>
      <c r="C27" s="28"/>
      <c r="D27" s="28"/>
      <c r="E27" s="28"/>
      <c r="F27" s="28"/>
      <c r="G27" s="29"/>
    </row>
    <row r="29" spans="1:17" x14ac:dyDescent="0.35">
      <c r="I29" s="19"/>
      <c r="J29" s="19"/>
      <c r="K29" s="19"/>
    </row>
    <row r="30" spans="1:17" x14ac:dyDescent="0.35">
      <c r="A30" s="1" t="s">
        <v>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I30" s="19"/>
      <c r="J30" s="19"/>
      <c r="K30" s="19"/>
      <c r="L30" s="19"/>
      <c r="M30" s="19"/>
      <c r="N30" s="19"/>
    </row>
    <row r="31" spans="1:17" x14ac:dyDescent="0.35">
      <c r="B31" s="1">
        <f>(B7+B12+B14+B30)*(1+0.015)*(1+0.17)</f>
        <v>0.83067934949999978</v>
      </c>
      <c r="C31" s="1">
        <f t="shared" ref="C31:G31" si="0">(C7+C12+C14+C30)*(1+0.015)*(1+0.17)</f>
        <v>0.51597859950000002</v>
      </c>
      <c r="D31" s="1">
        <f t="shared" si="0"/>
        <v>0.42691234949999995</v>
      </c>
      <c r="E31" s="1">
        <f t="shared" si="0"/>
        <v>0.38297299950000002</v>
      </c>
      <c r="F31" s="1">
        <f t="shared" si="0"/>
        <v>0.38297299950000002</v>
      </c>
      <c r="G31" s="1">
        <f t="shared" si="0"/>
        <v>0.24877984949999998</v>
      </c>
      <c r="I31" s="19"/>
      <c r="J31" s="19"/>
      <c r="K31" s="19"/>
      <c r="L31" s="19"/>
      <c r="M31" s="19"/>
      <c r="N31" s="19"/>
    </row>
    <row r="32" spans="1:17" x14ac:dyDescent="0.35">
      <c r="I32" s="19"/>
      <c r="J32" s="19"/>
      <c r="K32" s="19"/>
      <c r="L32" s="19"/>
      <c r="M32" s="19"/>
      <c r="N32" s="19"/>
    </row>
    <row r="33" spans="1:14" x14ac:dyDescent="0.35">
      <c r="B33" s="1">
        <v>13.567</v>
      </c>
      <c r="C33" s="1">
        <v>16.428999999999998</v>
      </c>
      <c r="D33" s="1">
        <v>18.541</v>
      </c>
      <c r="E33" s="1">
        <v>19.466000000000001</v>
      </c>
      <c r="F33" s="1">
        <v>21.553999999999998</v>
      </c>
      <c r="G33" s="1">
        <v>21.163</v>
      </c>
      <c r="I33" s="19"/>
      <c r="J33" s="19"/>
      <c r="K33" s="19"/>
      <c r="L33" s="19"/>
      <c r="M33" s="19"/>
      <c r="N33" s="19"/>
    </row>
    <row r="34" spans="1:14" x14ac:dyDescent="0.35">
      <c r="I34" s="19"/>
      <c r="J34" s="19"/>
      <c r="K34" s="19"/>
      <c r="L34" s="19"/>
      <c r="M34" s="19"/>
      <c r="N34" s="19"/>
    </row>
    <row r="35" spans="1:14" x14ac:dyDescent="0.35">
      <c r="A35" s="1" t="s">
        <v>26</v>
      </c>
      <c r="B35" s="1">
        <f>(B33-B31)/(1+0.015)/(1+0.07)</f>
        <v>11.727195479489895</v>
      </c>
      <c r="C35" s="1">
        <f t="shared" ref="C35:G35" si="1">(C33-C31)/(1+0.015)/(1+0.07)</f>
        <v>14.652199622945536</v>
      </c>
      <c r="D35" s="1">
        <f t="shared" si="1"/>
        <v>16.678870816721147</v>
      </c>
      <c r="E35" s="1">
        <f t="shared" si="1"/>
        <v>17.571039087058605</v>
      </c>
      <c r="F35" s="1">
        <f t="shared" si="1"/>
        <v>19.493602504949127</v>
      </c>
      <c r="G35" s="1">
        <f t="shared" si="1"/>
        <v>19.257142995718429</v>
      </c>
      <c r="I35" s="19"/>
    </row>
    <row r="36" spans="1:14" x14ac:dyDescent="0.35">
      <c r="B36"/>
    </row>
    <row r="37" spans="1:14" x14ac:dyDescent="0.35">
      <c r="B37" s="1">
        <v>68263.260000000009</v>
      </c>
      <c r="C37" s="1">
        <v>101259.6</v>
      </c>
      <c r="D37" s="1">
        <v>77444.639999999999</v>
      </c>
      <c r="E37" s="1">
        <v>98843.94</v>
      </c>
      <c r="F37" s="1">
        <v>128474.58</v>
      </c>
      <c r="G37" s="1">
        <v>497222.7</v>
      </c>
    </row>
    <row r="39" spans="1:14" x14ac:dyDescent="0.35">
      <c r="B39" s="1">
        <f>SUMPRODUCT(B35:G35,B37:G37)/SUM(B37:G37)</f>
        <v>17.902272020183933</v>
      </c>
    </row>
    <row r="41" spans="1:14" x14ac:dyDescent="0.35">
      <c r="B41" s="23">
        <f>B37/SUM($B$37:$G$37)</f>
        <v>7.0265205648385745E-2</v>
      </c>
      <c r="C41" s="23">
        <f t="shared" ref="C41:G41" si="2">C37/SUM($B$37:$G$37)</f>
        <v>0.10422922400531826</v>
      </c>
      <c r="D41" s="23">
        <f t="shared" si="2"/>
        <v>7.9715846503158508E-2</v>
      </c>
      <c r="E41" s="23">
        <f t="shared" si="2"/>
        <v>0.1017427203329683</v>
      </c>
      <c r="F41" s="23">
        <f t="shared" si="2"/>
        <v>0.13224233334724983</v>
      </c>
      <c r="G41" s="23">
        <f t="shared" si="2"/>
        <v>0.51180467016291942</v>
      </c>
    </row>
    <row r="48" spans="1:14" x14ac:dyDescent="0.35">
      <c r="B48" s="21"/>
      <c r="C48" s="21"/>
      <c r="D48" s="21"/>
      <c r="E48" s="21"/>
      <c r="F48" s="21"/>
      <c r="G48" s="21"/>
    </row>
  </sheetData>
  <mergeCells count="9">
    <mergeCell ref="A19:G19"/>
    <mergeCell ref="B20:G20"/>
    <mergeCell ref="A27:G27"/>
    <mergeCell ref="A2:G2"/>
    <mergeCell ref="A4:G4"/>
    <mergeCell ref="B11:G11"/>
    <mergeCell ref="B13:G13"/>
    <mergeCell ref="B15:G15"/>
    <mergeCell ref="B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Q48"/>
  <sheetViews>
    <sheetView topLeftCell="A9" zoomScale="85" zoomScaleNormal="85" workbookViewId="0">
      <selection activeCell="E23" sqref="E23:G23"/>
    </sheetView>
  </sheetViews>
  <sheetFormatPr baseColWidth="10" defaultColWidth="11.54296875" defaultRowHeight="15" x14ac:dyDescent="0.35"/>
  <cols>
    <col min="1" max="1" width="20.453125" style="1" bestFit="1" customWidth="1"/>
    <col min="2" max="5" width="12.26953125" style="1" bestFit="1" customWidth="1"/>
    <col min="6" max="7" width="14" style="1" bestFit="1" customWidth="1"/>
    <col min="16" max="16384" width="11.54296875" style="1"/>
  </cols>
  <sheetData>
    <row r="1" spans="1:7" ht="15.5" thickBot="1" x14ac:dyDescent="0.4"/>
    <row r="2" spans="1:7" x14ac:dyDescent="0.35">
      <c r="A2" s="27" t="s">
        <v>0</v>
      </c>
      <c r="B2" s="28"/>
      <c r="C2" s="28"/>
      <c r="D2" s="28"/>
      <c r="E2" s="28"/>
      <c r="F2" s="28"/>
      <c r="G2" s="29"/>
    </row>
    <row r="3" spans="1:7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x14ac:dyDescent="0.35">
      <c r="A4" s="45" t="s">
        <v>8</v>
      </c>
      <c r="B4" s="43"/>
      <c r="C4" s="43"/>
      <c r="D4" s="43"/>
      <c r="E4" s="43"/>
      <c r="F4" s="43"/>
      <c r="G4" s="44"/>
    </row>
    <row r="5" spans="1:7" x14ac:dyDescent="0.35">
      <c r="A5" s="2" t="s">
        <v>9</v>
      </c>
      <c r="B5" s="6">
        <v>0.84399999999999997</v>
      </c>
      <c r="C5" s="6">
        <v>0.14000000000000001</v>
      </c>
      <c r="D5" s="6"/>
      <c r="E5" s="6"/>
      <c r="F5" s="6"/>
      <c r="G5" s="7"/>
    </row>
    <row r="6" spans="1:7" x14ac:dyDescent="0.35">
      <c r="A6" s="2" t="s">
        <v>10</v>
      </c>
      <c r="B6" s="6">
        <v>1.141</v>
      </c>
      <c r="C6" s="6">
        <v>0.52700000000000002</v>
      </c>
      <c r="D6" s="6">
        <v>0.35099999999999998</v>
      </c>
      <c r="E6" s="6">
        <v>0.26400000000000001</v>
      </c>
      <c r="F6" s="6">
        <v>0.26400000000000001</v>
      </c>
      <c r="G6" s="7">
        <v>0</v>
      </c>
    </row>
    <row r="7" spans="1:7" x14ac:dyDescent="0.35">
      <c r="A7" s="2" t="s">
        <v>11</v>
      </c>
      <c r="B7" s="6">
        <v>0.49</v>
      </c>
      <c r="C7" s="6">
        <v>0.22500000000000001</v>
      </c>
      <c r="D7" s="6">
        <v>0.15</v>
      </c>
      <c r="E7" s="6">
        <v>0.113</v>
      </c>
      <c r="F7" s="6">
        <v>0.113</v>
      </c>
      <c r="G7" s="7">
        <v>0</v>
      </c>
    </row>
    <row r="8" spans="1:7" x14ac:dyDescent="0.35">
      <c r="A8" s="2" t="s">
        <v>12</v>
      </c>
      <c r="B8" s="6">
        <v>0.49</v>
      </c>
      <c r="C8" s="6">
        <v>0.22500000000000001</v>
      </c>
      <c r="D8" s="6">
        <v>0.15</v>
      </c>
      <c r="E8" s="6">
        <v>0.113</v>
      </c>
      <c r="F8" s="6">
        <v>0.113</v>
      </c>
      <c r="G8" s="7">
        <v>0</v>
      </c>
    </row>
    <row r="9" spans="1:7" x14ac:dyDescent="0.35">
      <c r="A9" s="2" t="s">
        <v>13</v>
      </c>
      <c r="B9" s="6">
        <v>0.49</v>
      </c>
      <c r="C9" s="6">
        <v>0.22500000000000001</v>
      </c>
      <c r="D9" s="6">
        <v>0.15</v>
      </c>
      <c r="E9" s="6">
        <v>0.113</v>
      </c>
      <c r="F9" s="6">
        <v>0.113</v>
      </c>
      <c r="G9" s="7">
        <v>0</v>
      </c>
    </row>
    <row r="10" spans="1:7" x14ac:dyDescent="0.35">
      <c r="A10" s="2" t="s">
        <v>14</v>
      </c>
      <c r="B10" s="6">
        <v>0.49</v>
      </c>
      <c r="C10" s="6">
        <v>0.22500000000000001</v>
      </c>
      <c r="D10" s="6">
        <v>0.15</v>
      </c>
      <c r="E10" s="6">
        <v>0.113</v>
      </c>
      <c r="F10" s="6">
        <v>0.113</v>
      </c>
      <c r="G10" s="7">
        <v>0</v>
      </c>
    </row>
    <row r="11" spans="1:7" x14ac:dyDescent="0.35">
      <c r="A11" s="2"/>
      <c r="B11" s="43" t="s">
        <v>16</v>
      </c>
      <c r="C11" s="43"/>
      <c r="D11" s="43"/>
      <c r="E11" s="43"/>
      <c r="F11" s="43"/>
      <c r="G11" s="44"/>
    </row>
    <row r="12" spans="1:7" x14ac:dyDescent="0.35">
      <c r="A12" s="2" t="s">
        <v>15</v>
      </c>
      <c r="B12" s="6">
        <v>4.0960000000000003E-2</v>
      </c>
      <c r="C12" s="6">
        <v>4.0960000000000003E-2</v>
      </c>
      <c r="D12" s="6">
        <v>4.0960000000000003E-2</v>
      </c>
      <c r="E12" s="6">
        <v>4.0960000000000003E-2</v>
      </c>
      <c r="F12" s="6">
        <v>4.0960000000000003E-2</v>
      </c>
      <c r="G12" s="7">
        <v>4.0960000000000003E-2</v>
      </c>
    </row>
    <row r="13" spans="1:7" x14ac:dyDescent="0.35">
      <c r="A13" s="2"/>
      <c r="B13" s="43" t="s">
        <v>18</v>
      </c>
      <c r="C13" s="43"/>
      <c r="D13" s="43"/>
      <c r="E13" s="43"/>
      <c r="F13" s="43"/>
      <c r="G13" s="44"/>
    </row>
    <row r="14" spans="1:7" x14ac:dyDescent="0.35">
      <c r="A14" s="2" t="s">
        <v>17</v>
      </c>
      <c r="B14" s="6">
        <v>0.16853000000000001</v>
      </c>
      <c r="C14" s="6">
        <v>0.16853000000000001</v>
      </c>
      <c r="D14" s="6">
        <v>0.16853000000000001</v>
      </c>
      <c r="E14" s="6">
        <v>0.16853000000000001</v>
      </c>
      <c r="F14" s="6">
        <v>0.16853000000000001</v>
      </c>
      <c r="G14" s="7">
        <v>0.16853000000000001</v>
      </c>
    </row>
    <row r="15" spans="1:7" x14ac:dyDescent="0.35">
      <c r="A15" s="2"/>
      <c r="B15" s="43" t="s">
        <v>20</v>
      </c>
      <c r="C15" s="43"/>
      <c r="D15" s="43"/>
      <c r="E15" s="43"/>
      <c r="F15" s="43"/>
      <c r="G15" s="44"/>
    </row>
    <row r="16" spans="1:7" x14ac:dyDescent="0.35">
      <c r="A16" s="2" t="s">
        <v>19</v>
      </c>
      <c r="B16" s="6">
        <v>1.4295</v>
      </c>
      <c r="C16" s="6">
        <v>1.4295</v>
      </c>
      <c r="D16" s="6">
        <v>1.4295</v>
      </c>
      <c r="E16" s="6">
        <v>1.4295</v>
      </c>
      <c r="F16" s="6">
        <v>1.4295</v>
      </c>
      <c r="G16" s="7">
        <v>1.4295</v>
      </c>
    </row>
    <row r="17" spans="1:17" x14ac:dyDescent="0.35">
      <c r="A17" s="2"/>
      <c r="B17" s="43" t="s">
        <v>22</v>
      </c>
      <c r="C17" s="43"/>
      <c r="D17" s="43"/>
      <c r="E17" s="43"/>
      <c r="F17" s="43"/>
      <c r="G17" s="44"/>
    </row>
    <row r="18" spans="1:17" x14ac:dyDescent="0.35">
      <c r="A18" s="2" t="s">
        <v>21</v>
      </c>
      <c r="B18" s="8">
        <v>1.4999999999999999E-2</v>
      </c>
      <c r="C18" s="8">
        <v>1.4999999999999999E-2</v>
      </c>
      <c r="D18" s="8">
        <v>1.4999999999999999E-2</v>
      </c>
      <c r="E18" s="8">
        <v>1.4999999999999999E-2</v>
      </c>
      <c r="F18" s="8">
        <v>1.4999999999999999E-2</v>
      </c>
      <c r="G18" s="9">
        <v>1.4999999999999999E-2</v>
      </c>
    </row>
    <row r="19" spans="1:17" x14ac:dyDescent="0.35">
      <c r="A19" s="40" t="s">
        <v>23</v>
      </c>
      <c r="B19" s="41"/>
      <c r="C19" s="41"/>
      <c r="D19" s="41"/>
      <c r="E19" s="41"/>
      <c r="F19" s="41"/>
      <c r="G19" s="42"/>
    </row>
    <row r="20" spans="1:17" ht="16.5" x14ac:dyDescent="0.35">
      <c r="A20" s="2"/>
      <c r="B20" s="43" t="s">
        <v>27</v>
      </c>
      <c r="C20" s="43"/>
      <c r="D20" s="43"/>
      <c r="E20" s="43"/>
      <c r="F20" s="43"/>
      <c r="G20" s="44"/>
      <c r="P20" s="5"/>
      <c r="Q20" s="10"/>
    </row>
    <row r="21" spans="1:17" x14ac:dyDescent="0.35">
      <c r="A21" s="2" t="s">
        <v>9</v>
      </c>
      <c r="B21" s="6">
        <v>92.539000000000001</v>
      </c>
      <c r="C21" s="6">
        <v>28.201000000000001</v>
      </c>
      <c r="D21" s="6">
        <v>2.9940000000000002</v>
      </c>
      <c r="E21" s="6">
        <v>0</v>
      </c>
      <c r="F21" s="6">
        <v>0</v>
      </c>
      <c r="G21" s="7">
        <v>0</v>
      </c>
      <c r="I21" s="19"/>
      <c r="J21" s="19"/>
      <c r="K21" s="19"/>
      <c r="L21" s="19"/>
      <c r="M21" s="19"/>
      <c r="N21" s="19"/>
    </row>
    <row r="22" spans="1:17" x14ac:dyDescent="0.35">
      <c r="A22" s="2" t="s">
        <v>10</v>
      </c>
      <c r="B22" s="6">
        <v>61.031000000000006</v>
      </c>
      <c r="C22" s="6">
        <v>36.408999999999999</v>
      </c>
      <c r="D22" s="6">
        <v>17.673999999999999</v>
      </c>
      <c r="E22" s="6">
        <v>9.1829999999999998</v>
      </c>
      <c r="F22" s="6">
        <v>4.2859999999999996</v>
      </c>
      <c r="G22" s="7">
        <v>2.6310000000000002</v>
      </c>
      <c r="I22" s="22"/>
      <c r="J22" s="19"/>
      <c r="K22" s="19"/>
      <c r="L22" s="19"/>
      <c r="M22" s="19"/>
      <c r="N22" s="19"/>
    </row>
    <row r="23" spans="1:17" x14ac:dyDescent="0.35">
      <c r="A23" s="2" t="s">
        <v>11</v>
      </c>
      <c r="B23" s="6">
        <v>44.777999999999999</v>
      </c>
      <c r="C23" s="6">
        <v>24.985999999999997</v>
      </c>
      <c r="D23" s="6">
        <v>11.795</v>
      </c>
      <c r="E23" s="6">
        <v>6.2740000000000009</v>
      </c>
      <c r="F23" s="6">
        <v>2.3879999999999995</v>
      </c>
      <c r="G23" s="7">
        <v>1.4429999999999998</v>
      </c>
      <c r="I23" s="19"/>
      <c r="J23" s="19"/>
      <c r="K23" s="19"/>
      <c r="L23" s="19"/>
      <c r="M23" s="19"/>
      <c r="N23" s="19"/>
    </row>
    <row r="24" spans="1:17" x14ac:dyDescent="0.35">
      <c r="A24" s="2" t="s">
        <v>12</v>
      </c>
      <c r="B24" s="6">
        <v>23.062999999999999</v>
      </c>
      <c r="C24" s="6">
        <v>12.981999999999999</v>
      </c>
      <c r="D24" s="6">
        <v>5.5960000000000001</v>
      </c>
      <c r="E24" s="6">
        <v>2.8780000000000001</v>
      </c>
      <c r="F24" s="6">
        <v>1.1259999999999999</v>
      </c>
      <c r="G24" s="7">
        <v>0.68299999999999994</v>
      </c>
      <c r="I24" s="19"/>
      <c r="J24" s="19"/>
      <c r="K24" s="19"/>
      <c r="L24" s="19"/>
      <c r="M24" s="19"/>
      <c r="N24" s="19"/>
    </row>
    <row r="25" spans="1:17" x14ac:dyDescent="0.35">
      <c r="A25" s="2" t="s">
        <v>13</v>
      </c>
      <c r="B25" s="6">
        <v>19.091999999999999</v>
      </c>
      <c r="C25" s="6">
        <v>10.504999999999999</v>
      </c>
      <c r="D25" s="6">
        <v>4.6500000000000004</v>
      </c>
      <c r="E25" s="6">
        <v>2.423</v>
      </c>
      <c r="F25" s="6">
        <v>0.92600000000000005</v>
      </c>
      <c r="G25" s="7">
        <v>0.55900000000000005</v>
      </c>
      <c r="I25" s="19"/>
      <c r="J25" s="19"/>
      <c r="K25" s="19"/>
      <c r="L25" s="19"/>
      <c r="M25" s="19"/>
      <c r="N25" s="19"/>
    </row>
    <row r="26" spans="1:17" ht="15.5" thickBot="1" x14ac:dyDescent="0.4">
      <c r="A26" s="11" t="s">
        <v>14</v>
      </c>
      <c r="B26" s="12">
        <v>10.526</v>
      </c>
      <c r="C26" s="12">
        <v>5.4820000000000002</v>
      </c>
      <c r="D26" s="12">
        <v>2.3210000000000002</v>
      </c>
      <c r="E26" s="12">
        <v>1.1970000000000001</v>
      </c>
      <c r="F26" s="12">
        <v>0.36699999999999999</v>
      </c>
      <c r="G26" s="13">
        <v>0.21099999999999999</v>
      </c>
      <c r="I26" s="19"/>
      <c r="J26" s="19"/>
      <c r="K26" s="19"/>
      <c r="L26" s="19"/>
      <c r="M26" s="19"/>
      <c r="N26" s="19"/>
    </row>
    <row r="27" spans="1:17" x14ac:dyDescent="0.35">
      <c r="A27" s="27"/>
      <c r="B27" s="28"/>
      <c r="C27" s="28"/>
      <c r="D27" s="28"/>
      <c r="E27" s="28"/>
      <c r="F27" s="28"/>
      <c r="G27" s="29"/>
    </row>
    <row r="29" spans="1:17" x14ac:dyDescent="0.35">
      <c r="I29" s="19"/>
      <c r="J29" s="19"/>
      <c r="K29" s="19"/>
    </row>
    <row r="30" spans="1:17" x14ac:dyDescent="0.35">
      <c r="A30" s="1" t="s">
        <v>25</v>
      </c>
      <c r="B30" s="1">
        <v>14</v>
      </c>
      <c r="C30" s="1">
        <v>14</v>
      </c>
      <c r="D30" s="1">
        <v>14</v>
      </c>
      <c r="E30" s="1">
        <v>14</v>
      </c>
      <c r="F30" s="1">
        <v>14</v>
      </c>
      <c r="G30" s="1">
        <v>14</v>
      </c>
      <c r="I30" s="19"/>
      <c r="J30" s="19"/>
      <c r="K30" s="19"/>
      <c r="L30" s="19"/>
      <c r="M30" s="19"/>
      <c r="N30" s="19"/>
    </row>
    <row r="31" spans="1:17" x14ac:dyDescent="0.35">
      <c r="B31" s="1">
        <f>(B7+B12+B14+B30)*(1+0.015)*(1+0.17)+B23</f>
        <v>62.234379349499996</v>
      </c>
      <c r="C31" s="1">
        <f t="shared" ref="C31:G31" si="0">(C7+C12+C14+C30)*(1+0.015)*(1+0.17)+C23</f>
        <v>42.127678599499994</v>
      </c>
      <c r="D31" s="1">
        <f t="shared" si="0"/>
        <v>28.847612349499997</v>
      </c>
      <c r="E31" s="1">
        <f t="shared" si="0"/>
        <v>23.282672999499997</v>
      </c>
      <c r="F31" s="1">
        <f t="shared" si="0"/>
        <v>19.396672999499994</v>
      </c>
      <c r="G31" s="1">
        <f t="shared" si="0"/>
        <v>18.3174798495</v>
      </c>
      <c r="I31" s="19"/>
      <c r="J31" s="19"/>
      <c r="K31" s="19"/>
      <c r="L31" s="19"/>
      <c r="M31" s="19"/>
      <c r="N31" s="19"/>
    </row>
    <row r="32" spans="1:17" x14ac:dyDescent="0.35">
      <c r="I32" s="19"/>
      <c r="J32" s="19"/>
      <c r="K32" s="19"/>
      <c r="L32" s="19"/>
      <c r="M32" s="19"/>
      <c r="N32" s="19"/>
    </row>
    <row r="33" spans="1:14" x14ac:dyDescent="0.35">
      <c r="B33" s="1">
        <v>147.09399999999999</v>
      </c>
      <c r="C33" s="1">
        <v>121.21899999999999</v>
      </c>
      <c r="D33" s="1">
        <v>117.902</v>
      </c>
      <c r="E33" s="1">
        <v>103.45599999999999</v>
      </c>
      <c r="F33" s="1">
        <v>74.278000000000006</v>
      </c>
      <c r="G33" s="1">
        <v>80.955999999999989</v>
      </c>
      <c r="I33" s="19"/>
      <c r="J33" s="19"/>
      <c r="K33" s="19"/>
      <c r="L33" s="19"/>
      <c r="M33" s="19"/>
      <c r="N33" s="19"/>
    </row>
    <row r="34" spans="1:14" x14ac:dyDescent="0.35">
      <c r="I34" s="19"/>
      <c r="J34" s="19"/>
      <c r="K34" s="19"/>
      <c r="L34" s="19"/>
      <c r="M34" s="19"/>
      <c r="N34" s="19"/>
    </row>
    <row r="35" spans="1:14" x14ac:dyDescent="0.35">
      <c r="A35" s="1" t="s">
        <v>26</v>
      </c>
      <c r="B35" s="1">
        <f>(B33-B31)/(1+0.015)/(1+0.07)</f>
        <v>78.136016436167779</v>
      </c>
      <c r="C35" s="1">
        <f t="shared" ref="C35:G35" si="1">(C33-C31)/(1+0.015)/(1+0.07)</f>
        <v>72.824751531237041</v>
      </c>
      <c r="D35" s="1">
        <f t="shared" si="1"/>
        <v>81.998423323511815</v>
      </c>
      <c r="E35" s="1">
        <f t="shared" si="1"/>
        <v>73.821027577459589</v>
      </c>
      <c r="F35" s="1">
        <f t="shared" si="1"/>
        <v>50.532965333548184</v>
      </c>
      <c r="G35" s="1">
        <f t="shared" si="1"/>
        <v>57.675539938768921</v>
      </c>
      <c r="I35" s="19"/>
    </row>
    <row r="36" spans="1:14" x14ac:dyDescent="0.35">
      <c r="B36"/>
    </row>
    <row r="37" spans="1:14" x14ac:dyDescent="0.35">
      <c r="B37" s="1">
        <v>68263.260000000009</v>
      </c>
      <c r="C37" s="1">
        <v>101259.6</v>
      </c>
      <c r="D37" s="1">
        <v>77444.639999999999</v>
      </c>
      <c r="E37" s="1">
        <v>98843.94</v>
      </c>
      <c r="F37" s="1">
        <v>128474.58</v>
      </c>
      <c r="G37" s="1">
        <v>497222.7</v>
      </c>
    </row>
    <row r="39" spans="1:14" x14ac:dyDescent="0.35">
      <c r="B39" s="1">
        <f>SUMPRODUCT(B35:G35,B37:G37)/SUM(B37:G37)</f>
        <v>63.329244436071832</v>
      </c>
    </row>
    <row r="48" spans="1:14" x14ac:dyDescent="0.35">
      <c r="B48" s="21"/>
      <c r="C48" s="21"/>
      <c r="D48" s="21"/>
      <c r="E48" s="21"/>
      <c r="F48" s="21"/>
      <c r="G48" s="21"/>
    </row>
  </sheetData>
  <mergeCells count="9">
    <mergeCell ref="A19:G19"/>
    <mergeCell ref="B20:G20"/>
    <mergeCell ref="A27:G27"/>
    <mergeCell ref="A2:G2"/>
    <mergeCell ref="A4:G4"/>
    <mergeCell ref="B11:G11"/>
    <mergeCell ref="B13:G13"/>
    <mergeCell ref="B15:G15"/>
    <mergeCell ref="B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27"/>
  <sheetViews>
    <sheetView topLeftCell="A14" zoomScale="115" zoomScaleNormal="115" workbookViewId="0">
      <selection activeCell="B21" sqref="B21:G26"/>
    </sheetView>
  </sheetViews>
  <sheetFormatPr baseColWidth="10" defaultColWidth="11.54296875" defaultRowHeight="15" x14ac:dyDescent="0.35"/>
  <cols>
    <col min="1" max="7" width="11.54296875" style="1"/>
    <col min="16" max="16384" width="11.54296875" style="1"/>
  </cols>
  <sheetData>
    <row r="1" spans="1:11" ht="15.5" thickBot="1" x14ac:dyDescent="0.4"/>
    <row r="2" spans="1:11" x14ac:dyDescent="0.35">
      <c r="A2" s="27" t="s">
        <v>0</v>
      </c>
      <c r="B2" s="28"/>
      <c r="C2" s="28"/>
      <c r="D2" s="28"/>
      <c r="E2" s="28"/>
      <c r="F2" s="28"/>
      <c r="G2" s="29"/>
    </row>
    <row r="3" spans="1:1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11" x14ac:dyDescent="0.35">
      <c r="A4" s="45" t="s">
        <v>8</v>
      </c>
      <c r="B4" s="43"/>
      <c r="C4" s="43"/>
      <c r="D4" s="43"/>
      <c r="E4" s="43"/>
      <c r="F4" s="43"/>
      <c r="G4" s="44"/>
    </row>
    <row r="5" spans="1:11" x14ac:dyDescent="0.35">
      <c r="A5" s="2" t="s">
        <v>9</v>
      </c>
      <c r="B5" s="6">
        <v>1.0680000000000001</v>
      </c>
      <c r="C5" s="6">
        <v>0.17799999999999999</v>
      </c>
      <c r="D5" s="6"/>
      <c r="E5" s="6"/>
      <c r="F5" s="6"/>
      <c r="G5" s="7"/>
    </row>
    <row r="6" spans="1:11" x14ac:dyDescent="0.35">
      <c r="A6" s="2" t="s">
        <v>10</v>
      </c>
      <c r="B6" s="6">
        <v>1.4430000000000001</v>
      </c>
      <c r="C6" s="6">
        <v>0.66700000000000004</v>
      </c>
      <c r="D6" s="6">
        <v>0.44400000000000001</v>
      </c>
      <c r="E6" s="6">
        <v>0.33300000000000002</v>
      </c>
      <c r="F6" s="6">
        <v>0.33300000000000002</v>
      </c>
      <c r="G6" s="7">
        <v>0</v>
      </c>
      <c r="K6" s="15"/>
    </row>
    <row r="7" spans="1:11" x14ac:dyDescent="0.35">
      <c r="A7" s="2" t="s">
        <v>11</v>
      </c>
      <c r="B7" s="6">
        <v>0.61899999999999999</v>
      </c>
      <c r="C7" s="6">
        <v>0.28499999999999998</v>
      </c>
      <c r="D7" s="6">
        <v>0.19</v>
      </c>
      <c r="E7" s="6">
        <v>0.14299999999999999</v>
      </c>
      <c r="F7" s="6">
        <v>0.14299999999999999</v>
      </c>
      <c r="G7" s="7">
        <v>0</v>
      </c>
    </row>
    <row r="8" spans="1:11" x14ac:dyDescent="0.35">
      <c r="A8" s="2" t="s">
        <v>12</v>
      </c>
      <c r="B8" s="6">
        <v>0.61899999999999999</v>
      </c>
      <c r="C8" s="6">
        <v>0.28499999999999998</v>
      </c>
      <c r="D8" s="6">
        <v>0.19</v>
      </c>
      <c r="E8" s="6">
        <v>0.14299999999999999</v>
      </c>
      <c r="F8" s="6">
        <v>0.14299999999999999</v>
      </c>
      <c r="G8" s="7">
        <v>0</v>
      </c>
    </row>
    <row r="9" spans="1:11" x14ac:dyDescent="0.35">
      <c r="A9" s="2" t="s">
        <v>13</v>
      </c>
      <c r="B9" s="6">
        <v>0.61899999999999999</v>
      </c>
      <c r="C9" s="6">
        <v>0.28499999999999998</v>
      </c>
      <c r="D9" s="6">
        <v>0.19</v>
      </c>
      <c r="E9" s="6">
        <v>0.14299999999999999</v>
      </c>
      <c r="F9" s="6">
        <v>0.14299999999999999</v>
      </c>
      <c r="G9" s="7">
        <v>0</v>
      </c>
    </row>
    <row r="10" spans="1:11" x14ac:dyDescent="0.35">
      <c r="A10" s="2" t="s">
        <v>14</v>
      </c>
      <c r="B10" s="6">
        <v>0.61899999999999999</v>
      </c>
      <c r="C10" s="6">
        <v>0.28499999999999998</v>
      </c>
      <c r="D10" s="6">
        <v>0.19</v>
      </c>
      <c r="E10" s="6">
        <v>0.14299999999999999</v>
      </c>
      <c r="F10" s="6">
        <v>0.14299999999999999</v>
      </c>
      <c r="G10" s="7">
        <v>0</v>
      </c>
    </row>
    <row r="11" spans="1:11" x14ac:dyDescent="0.35">
      <c r="B11" s="43" t="s">
        <v>16</v>
      </c>
      <c r="C11" s="43"/>
      <c r="D11" s="43"/>
      <c r="E11" s="43"/>
      <c r="F11" s="43"/>
      <c r="G11" s="44"/>
    </row>
    <row r="12" spans="1:11" x14ac:dyDescent="0.35">
      <c r="A12" s="2" t="s">
        <v>15</v>
      </c>
      <c r="B12" s="6">
        <v>3.7019999999999997E-2</v>
      </c>
      <c r="C12" s="6">
        <v>3.7019999999999997E-2</v>
      </c>
      <c r="D12" s="6">
        <v>3.7019999999999997E-2</v>
      </c>
      <c r="E12" s="6">
        <v>3.7019999999999997E-2</v>
      </c>
      <c r="F12" s="6">
        <v>3.7019999999999997E-2</v>
      </c>
      <c r="G12" s="7">
        <v>3.7019999999999997E-2</v>
      </c>
    </row>
    <row r="13" spans="1:11" x14ac:dyDescent="0.35">
      <c r="B13" s="43" t="s">
        <v>18</v>
      </c>
      <c r="C13" s="43"/>
      <c r="D13" s="43"/>
      <c r="E13" s="43"/>
      <c r="F13" s="43"/>
      <c r="G13" s="44"/>
    </row>
    <row r="14" spans="1:11" x14ac:dyDescent="0.35">
      <c r="A14" s="2" t="s">
        <v>17</v>
      </c>
      <c r="B14" s="6">
        <v>0.17496</v>
      </c>
      <c r="C14" s="6">
        <v>0.17496</v>
      </c>
      <c r="D14" s="6">
        <v>0.17496</v>
      </c>
      <c r="E14" s="6">
        <v>0.17496</v>
      </c>
      <c r="F14" s="6">
        <v>0.17496</v>
      </c>
      <c r="G14" s="7">
        <v>0.17496</v>
      </c>
    </row>
    <row r="15" spans="1:11" x14ac:dyDescent="0.35">
      <c r="B15" s="43" t="s">
        <v>20</v>
      </c>
      <c r="C15" s="43"/>
      <c r="D15" s="43"/>
      <c r="E15" s="43"/>
      <c r="F15" s="43"/>
      <c r="G15" s="44"/>
    </row>
    <row r="16" spans="1:11" x14ac:dyDescent="0.35">
      <c r="A16" s="2" t="s">
        <v>19</v>
      </c>
      <c r="B16" s="6">
        <v>0.97533700000000001</v>
      </c>
      <c r="C16" s="6">
        <v>0.97533700000000001</v>
      </c>
      <c r="D16" s="6">
        <v>0.97533700000000001</v>
      </c>
      <c r="E16" s="6">
        <v>0.97533700000000001</v>
      </c>
      <c r="F16" s="6">
        <v>0.97533700000000001</v>
      </c>
      <c r="G16" s="7">
        <v>0.97533700000000001</v>
      </c>
    </row>
    <row r="17" spans="1:17" x14ac:dyDescent="0.35">
      <c r="B17" s="43" t="s">
        <v>22</v>
      </c>
      <c r="C17" s="43"/>
      <c r="D17" s="43"/>
      <c r="E17" s="43"/>
      <c r="F17" s="43"/>
      <c r="G17" s="44"/>
    </row>
    <row r="18" spans="1:17" x14ac:dyDescent="0.35">
      <c r="A18" s="2" t="s">
        <v>21</v>
      </c>
      <c r="B18" s="8">
        <v>1.4999999999999999E-2</v>
      </c>
      <c r="C18" s="8">
        <v>1.4999999999999999E-2</v>
      </c>
      <c r="D18" s="8">
        <v>1.4999999999999999E-2</v>
      </c>
      <c r="E18" s="8">
        <v>1.4999999999999999E-2</v>
      </c>
      <c r="F18" s="8">
        <v>1.4999999999999999E-2</v>
      </c>
      <c r="G18" s="9">
        <v>1.4999999999999999E-2</v>
      </c>
    </row>
    <row r="19" spans="1:17" x14ac:dyDescent="0.35">
      <c r="A19" s="40" t="s">
        <v>23</v>
      </c>
      <c r="B19" s="41"/>
      <c r="C19" s="41"/>
      <c r="D19" s="41"/>
      <c r="E19" s="41"/>
      <c r="F19" s="41"/>
      <c r="G19" s="42"/>
    </row>
    <row r="20" spans="1:17" ht="16.5" x14ac:dyDescent="0.35">
      <c r="A20" s="2"/>
      <c r="B20" s="43" t="s">
        <v>24</v>
      </c>
      <c r="C20" s="43"/>
      <c r="D20" s="43"/>
      <c r="E20" s="43"/>
      <c r="F20" s="43"/>
      <c r="G20" s="44"/>
      <c r="P20" s="5"/>
      <c r="Q20" s="10"/>
    </row>
    <row r="21" spans="1:17" x14ac:dyDescent="0.35">
      <c r="A21" s="2" t="s">
        <v>9</v>
      </c>
      <c r="B21" s="6">
        <v>92.539000000000001</v>
      </c>
      <c r="C21" s="6">
        <v>28.201000000000001</v>
      </c>
      <c r="D21" s="6">
        <v>2.9940000000000002</v>
      </c>
      <c r="E21" s="6">
        <v>0</v>
      </c>
      <c r="F21" s="6">
        <v>0</v>
      </c>
      <c r="G21" s="7">
        <v>0</v>
      </c>
    </row>
    <row r="22" spans="1:17" x14ac:dyDescent="0.35">
      <c r="A22" s="2" t="s">
        <v>10</v>
      </c>
      <c r="B22" s="6">
        <v>61.031000000000006</v>
      </c>
      <c r="C22" s="6">
        <v>36.408999999999999</v>
      </c>
      <c r="D22" s="6">
        <v>17.673999999999999</v>
      </c>
      <c r="E22" s="6">
        <v>9.1829999999999998</v>
      </c>
      <c r="F22" s="6">
        <v>4.2859999999999996</v>
      </c>
      <c r="G22" s="7">
        <v>2.6310000000000002</v>
      </c>
    </row>
    <row r="23" spans="1:17" x14ac:dyDescent="0.35">
      <c r="A23" s="2" t="s">
        <v>11</v>
      </c>
      <c r="B23" s="6">
        <v>44.777999999999999</v>
      </c>
      <c r="C23" s="6">
        <v>24.985999999999997</v>
      </c>
      <c r="D23" s="6">
        <v>11.795</v>
      </c>
      <c r="E23" s="6">
        <v>6.2740000000000009</v>
      </c>
      <c r="F23" s="6">
        <v>2.3879999999999995</v>
      </c>
      <c r="G23" s="7">
        <v>1.4429999999999998</v>
      </c>
    </row>
    <row r="24" spans="1:17" x14ac:dyDescent="0.35">
      <c r="A24" s="2" t="s">
        <v>12</v>
      </c>
      <c r="B24" s="6">
        <v>23.062999999999999</v>
      </c>
      <c r="C24" s="6">
        <v>12.981999999999999</v>
      </c>
      <c r="D24" s="6">
        <v>5.5960000000000001</v>
      </c>
      <c r="E24" s="6">
        <v>2.8780000000000001</v>
      </c>
      <c r="F24" s="6">
        <v>1.1259999999999999</v>
      </c>
      <c r="G24" s="7">
        <v>0.68299999999999994</v>
      </c>
    </row>
    <row r="25" spans="1:17" x14ac:dyDescent="0.35">
      <c r="A25" s="2" t="s">
        <v>13</v>
      </c>
      <c r="B25" s="6">
        <v>19.091999999999999</v>
      </c>
      <c r="C25" s="6">
        <v>10.504999999999999</v>
      </c>
      <c r="D25" s="6">
        <v>4.6500000000000004</v>
      </c>
      <c r="E25" s="6">
        <v>2.423</v>
      </c>
      <c r="F25" s="6">
        <v>0.92600000000000005</v>
      </c>
      <c r="G25" s="7">
        <v>0.55900000000000005</v>
      </c>
    </row>
    <row r="26" spans="1:17" ht="15.5" thickBot="1" x14ac:dyDescent="0.4">
      <c r="A26" s="11" t="s">
        <v>14</v>
      </c>
      <c r="B26" s="12">
        <v>10.526</v>
      </c>
      <c r="C26" s="12">
        <v>5.4820000000000002</v>
      </c>
      <c r="D26" s="12">
        <v>2.3210000000000002</v>
      </c>
      <c r="E26" s="12">
        <v>1.1970000000000001</v>
      </c>
      <c r="F26" s="12">
        <v>0.36699999999999999</v>
      </c>
      <c r="G26" s="13">
        <v>0.21099999999999999</v>
      </c>
    </row>
    <row r="27" spans="1:17" x14ac:dyDescent="0.35">
      <c r="A27" s="27"/>
      <c r="B27" s="28"/>
      <c r="C27" s="28"/>
      <c r="D27" s="28"/>
      <c r="E27" s="28"/>
      <c r="F27" s="28"/>
      <c r="G27" s="29"/>
    </row>
  </sheetData>
  <mergeCells count="9">
    <mergeCell ref="A19:G19"/>
    <mergeCell ref="B20:G20"/>
    <mergeCell ref="A27:G27"/>
    <mergeCell ref="A2:G2"/>
    <mergeCell ref="A4:G4"/>
    <mergeCell ref="B11:G11"/>
    <mergeCell ref="B13:G13"/>
    <mergeCell ref="B15:G15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2023</vt:lpstr>
      <vt:lpstr>2024</vt:lpstr>
      <vt:lpstr>2025 (2)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2025-07-01T11:05:35Z</dcterms:modified>
</cp:coreProperties>
</file>