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ikeqiu/Downloads/"/>
    </mc:Choice>
  </mc:AlternateContent>
  <xr:revisionPtr revIDLastSave="0" documentId="13_ncr:1_{F67F82D8-C187-1C4F-9087-9A1E4618EF01}" xr6:coauthVersionLast="47" xr6:coauthVersionMax="47" xr10:uidLastSave="{00000000-0000-0000-0000-000000000000}"/>
  <bookViews>
    <workbookView xWindow="20" yWindow="760" windowWidth="30220" windowHeight="18820" tabRatio="500" activeTab="2" xr2:uid="{00000000-000D-0000-FFFF-FFFF00000000}"/>
  </bookViews>
  <sheets>
    <sheet name="Balance Sheet (All Data Hid (2)" sheetId="4" state="hidden" r:id="rId1"/>
    <sheet name="How to Complete this Exercise" sheetId="6" r:id="rId2"/>
    <sheet name="Questions" sheetId="1" r:id="rId3"/>
    <sheet name="Answers" sheetId="5" r:id="rId4"/>
  </sheets>
  <definedNames>
    <definedName name="_xlnm.Print_Area" localSheetId="3">Answers!$A$1:$E$26</definedName>
    <definedName name="_xlnm.Print_Area" localSheetId="0">'Balance Sheet (All Data Hid (2)'!$A$1:$K$35</definedName>
    <definedName name="_xlnm.Print_Area" localSheetId="1">'How to Complete this Exercise'!$A$1:$F$32</definedName>
    <definedName name="_xlnm.Print_Area" localSheetId="2">Questions!$A$1:$E$26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14" i="5"/>
  <c r="D9" i="5"/>
  <c r="D23" i="5"/>
  <c r="D21" i="1"/>
  <c r="D14" i="1"/>
  <c r="D9" i="1"/>
  <c r="F29" i="4"/>
  <c r="F31" i="4"/>
  <c r="F22" i="4"/>
  <c r="F26" i="4"/>
  <c r="J26" i="4" s="1"/>
  <c r="F9" i="4"/>
  <c r="F15" i="4"/>
  <c r="J15" i="4" s="1"/>
  <c r="F16" i="4"/>
  <c r="J16" i="4" s="1"/>
  <c r="D31" i="4"/>
  <c r="D22" i="4"/>
  <c r="D26" i="4"/>
  <c r="D32" i="4" s="1"/>
  <c r="D34" i="4" s="1"/>
  <c r="D9" i="4"/>
  <c r="D15" i="4"/>
  <c r="D16" i="4"/>
  <c r="J31" i="4"/>
  <c r="H31" i="4"/>
  <c r="J30" i="4"/>
  <c r="H30" i="4"/>
  <c r="J29" i="4"/>
  <c r="H29" i="4"/>
  <c r="J25" i="4"/>
  <c r="H25" i="4"/>
  <c r="J22" i="4"/>
  <c r="H22" i="4"/>
  <c r="J21" i="4"/>
  <c r="H21" i="4"/>
  <c r="J20" i="4"/>
  <c r="H20" i="4"/>
  <c r="H15" i="4"/>
  <c r="J14" i="4"/>
  <c r="H14" i="4"/>
  <c r="J13" i="4"/>
  <c r="H13" i="4"/>
  <c r="J12" i="4"/>
  <c r="H12" i="4"/>
  <c r="J9" i="4"/>
  <c r="H9" i="4"/>
  <c r="J8" i="4"/>
  <c r="H8" i="4"/>
  <c r="J7" i="4"/>
  <c r="H7" i="4"/>
  <c r="J6" i="4"/>
  <c r="H6" i="4"/>
  <c r="J5" i="4"/>
  <c r="H5" i="4"/>
  <c r="D23" i="1" l="1"/>
  <c r="H16" i="4"/>
  <c r="F32" i="4"/>
  <c r="H26" i="4"/>
  <c r="F34" i="4" l="1"/>
  <c r="J32" i="4"/>
  <c r="H32" i="4"/>
</calcChain>
</file>

<file path=xl/sharedStrings.xml><?xml version="1.0" encoding="utf-8"?>
<sst xmlns="http://schemas.openxmlformats.org/spreadsheetml/2006/main" count="141" uniqueCount="73">
  <si>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</si>
  <si>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</si>
  <si>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</si>
  <si>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</si>
  <si>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</si>
  <si>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12/31/2014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</si>
  <si>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</si>
  <si>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</si>
  <si>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</si>
  <si>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</si>
  <si>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</si>
  <si>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</si>
  <si>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</si>
  <si>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</si>
  <si>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BALANCE SHEET</t>
  </si>
  <si>
    <t>$ Change from 2014 to 2015</t>
  </si>
  <si>
    <t>% Change from 2014 to 2015</t>
  </si>
  <si>
    <t>Retained Earnings</t>
  </si>
  <si>
    <t>Total Liabilities and Equity</t>
  </si>
  <si>
    <t>Concern? Yes or No</t>
  </si>
  <si>
    <t>No</t>
  </si>
  <si>
    <t>Does Assets = Liabilities + Equity?</t>
  </si>
  <si>
    <t xml:space="preserve">    Total Current Assets</t>
  </si>
  <si>
    <t>Land</t>
  </si>
  <si>
    <t>Machine</t>
  </si>
  <si>
    <t xml:space="preserve">    Total Long Term Assets</t>
  </si>
  <si>
    <t>Common Shares</t>
  </si>
  <si>
    <t>Long Term Liabilities:</t>
  </si>
  <si>
    <t>Current Liabilities:</t>
  </si>
  <si>
    <t xml:space="preserve">    Total Current Liabilities</t>
  </si>
  <si>
    <t>Total Equity</t>
  </si>
  <si>
    <t>ASSETS:</t>
  </si>
  <si>
    <t>LIABILITIES &amp; EQUITY:</t>
  </si>
  <si>
    <t xml:space="preserve"> Cash and cash equivalents</t>
  </si>
  <si>
    <t>CASH FLOW STATEMENT</t>
  </si>
  <si>
    <t>CASH FLOW FROM OPERATIONS</t>
  </si>
  <si>
    <t>CASH FLOW FROM INVESTING</t>
  </si>
  <si>
    <t>CASH FLOW FROM FINANCING</t>
  </si>
  <si>
    <t xml:space="preserve">    Total Cash Flow from Investing</t>
  </si>
  <si>
    <t>Total Cash Flow from Financing</t>
  </si>
  <si>
    <t xml:space="preserve">    Total Cash Flow from Operations</t>
  </si>
  <si>
    <t>Total Change in Cash Flow</t>
  </si>
  <si>
    <t xml:space="preserve">Increase in Accounts Receivable </t>
  </si>
  <si>
    <t xml:space="preserve">From Balance Sheet or Income Statement? </t>
  </si>
  <si>
    <t>Where Did We Get This?</t>
  </si>
  <si>
    <t>Balance Sheet (Current Assets)</t>
  </si>
  <si>
    <t>Increase in Inventory</t>
  </si>
  <si>
    <t>Increase in Accounts Payable</t>
  </si>
  <si>
    <t>Net Income</t>
  </si>
  <si>
    <t>Balance Sheet (Current Liabilities)</t>
  </si>
  <si>
    <t>Income Statement</t>
  </si>
  <si>
    <t>Balance Sheet (Long Term Assets)</t>
  </si>
  <si>
    <t>Balance Sheet (Long Term Liabilities)</t>
  </si>
  <si>
    <t>Increase in Common Shares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</si>
  <si>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</si>
  <si>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>Cash Flow Statement Exercise</t>
  </si>
  <si>
    <t>In the white boxes below are cash flow statement items for 2015</t>
  </si>
  <si>
    <t xml:space="preserve">columns B and D (the 'Questions' tab). 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</si>
  <si>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the Total Change in Cash Flow must = the 2015 Balance Sheet cash balance (which is $201,000 from the Balance Sheet exercise in a previous section).</t>
    </r>
  </si>
  <si>
    <t>Balance Sheet (Equity)</t>
  </si>
  <si>
    <t>Balance Sheet (Equitiy)</t>
  </si>
  <si>
    <t>Cash Flow Statement Items (sorted alphabetically).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</si>
  <si>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 xml:space="preserve">: In column F, please state what the source of the line item is. Please chose one of the following: 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</si>
  <si>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tab. </t>
    </r>
  </si>
  <si>
    <t>12/31/2016</t>
  </si>
  <si>
    <t>Increase in Short Term Debt</t>
  </si>
  <si>
    <t>Increase in Long Term Debt</t>
  </si>
  <si>
    <r>
      <rPr>
        <b/>
        <u/>
        <sz val="10"/>
        <color rgb="FFFF0000"/>
        <rFont val="Segoe UI"/>
      </rPr>
      <t>Please Note</t>
    </r>
    <r>
      <rPr>
        <b/>
        <sz val="10"/>
        <color rgb="FFFF0000"/>
        <rFont val="Segoe UI"/>
        <family val="2"/>
      </rPr>
      <t>: the Total Change in Cash Flow must = the 2016 Balance Sheet cash balance - the 2015 Balance Sheet cash balance (which equals -$298,500).</t>
    </r>
  </si>
  <si>
    <t>Please Note: the Total Change in Cash Flow must = the 2016 Balance Sheet cash balance - the 2015 Balance Sheet cash balance (which equals -$298,500).</t>
  </si>
  <si>
    <t>Depreciation &amp; Amortization</t>
  </si>
  <si>
    <t>income statement</t>
  </si>
  <si>
    <t>balance sheet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</si>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</sst>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0"/>
      <color rgb="FFFF0000"/>
      <name val="Segoe UI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7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5" fontId="2" fillId="2" borderId="1" xfId="0" quotePrefix="1" applyNumberFormat="1" applyFont="1" applyFill="1" applyBorder="1" applyAlignment="1" applyProtection="1">
      <alignment horizontal="right" wrapText="1"/>
      <protection locked="0"/>
    </xf>
    <xf numFmtId="165" fontId="2" fillId="2" borderId="1" xfId="0" quotePrefix="1" applyNumberFormat="1" applyFont="1" applyFill="1" applyBorder="1" applyAlignment="1" applyProtection="1">
      <alignment horizontal="center" wrapText="1"/>
      <protection locked="0"/>
    </xf>
    <xf numFmtId="166" fontId="8" fillId="2" borderId="0" xfId="0" applyNumberFormat="1" applyFont="1" applyFill="1" applyAlignment="1" applyProtection="1">
      <alignment horizontal="center"/>
      <protection locked="0"/>
    </xf>
    <xf numFmtId="0" fontId="7" fillId="2" borderId="0" xfId="1" applyFont="1" applyFill="1" applyProtection="1">
      <protection locked="0"/>
    </xf>
    <xf numFmtId="37" fontId="3" fillId="2" borderId="0" xfId="2" applyFont="1" applyFill="1" applyProtection="1">
      <protection locked="0"/>
    </xf>
    <xf numFmtId="37" fontId="3" fillId="2" borderId="0" xfId="2" applyFont="1" applyFill="1" applyAlignment="1" applyProtection="1">
      <alignment horizontal="center"/>
      <protection locked="0"/>
    </xf>
    <xf numFmtId="37" fontId="3" fillId="2" borderId="0" xfId="2" applyFont="1" applyFill="1" applyAlignment="1" applyProtection="1">
      <alignment horizontal="center" wrapText="1"/>
      <protection locked="0"/>
    </xf>
    <xf numFmtId="0" fontId="3" fillId="2" borderId="0" xfId="1" applyFont="1" applyFill="1" applyAlignment="1" applyProtection="1">
      <alignment horizontal="left" indent="1"/>
      <protection locked="0"/>
    </xf>
    <xf numFmtId="168" fontId="3" fillId="2" borderId="0" xfId="4" applyNumberFormat="1" applyFont="1" applyFill="1" applyBorder="1" applyProtection="1">
      <protection locked="0"/>
    </xf>
    <xf numFmtId="168" fontId="3" fillId="2" borderId="0" xfId="4" applyNumberFormat="1" applyFont="1" applyFill="1" applyBorder="1" applyAlignment="1" applyProtection="1">
      <alignment horizontal="center"/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168" fontId="2" fillId="2" borderId="0" xfId="4" applyNumberFormat="1" applyFont="1" applyFill="1" applyBorder="1" applyProtection="1">
      <protection locked="0"/>
    </xf>
    <xf numFmtId="168" fontId="2" fillId="2" borderId="0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8" fontId="3" fillId="2" borderId="0" xfId="4" applyNumberFormat="1" applyFont="1" applyFill="1" applyAlignment="1" applyProtection="1">
      <alignment horizontal="center"/>
      <protection locked="0"/>
    </xf>
    <xf numFmtId="9" fontId="3" fillId="2" borderId="0" xfId="4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 indent="1"/>
    </xf>
    <xf numFmtId="0" fontId="3" fillId="2" borderId="0" xfId="1" applyFont="1" applyFill="1" applyProtection="1">
      <protection locked="0"/>
    </xf>
    <xf numFmtId="0" fontId="3" fillId="2" borderId="0" xfId="1" applyFont="1" applyFill="1" applyAlignment="1" applyProtection="1">
      <alignment horizontal="left" indent="2"/>
      <protection locked="0"/>
    </xf>
    <xf numFmtId="0" fontId="3" fillId="2" borderId="0" xfId="1" applyFont="1" applyFill="1" applyAlignment="1" applyProtection="1">
      <alignment horizontal="center"/>
      <protection locked="0"/>
    </xf>
    <xf numFmtId="2" fontId="9" fillId="2" borderId="0" xfId="1" applyNumberFormat="1" applyFont="1" applyFill="1" applyAlignment="1" applyProtection="1">
      <alignment horizontal="left" vertical="top" indent="1"/>
      <protection locked="0"/>
    </xf>
    <xf numFmtId="0" fontId="9" fillId="2" borderId="0" xfId="0" applyFont="1" applyFill="1" applyProtection="1">
      <protection locked="0"/>
    </xf>
    <xf numFmtId="167" fontId="9" fillId="2" borderId="0" xfId="0" applyNumberFormat="1" applyFont="1" applyFill="1" applyAlignment="1" applyProtection="1">
      <alignment horizontal="left" vertical="top" wrapText="1"/>
      <protection locked="0"/>
    </xf>
    <xf numFmtId="0" fontId="3" fillId="2" borderId="0" xfId="1" applyFont="1" applyFill="1" applyAlignment="1" applyProtection="1">
      <alignment horizontal="left" wrapText="1" indent="3"/>
      <protection locked="0"/>
    </xf>
    <xf numFmtId="9" fontId="3" fillId="2" borderId="0" xfId="5" applyFont="1" applyFill="1" applyAlignment="1" applyProtection="1">
      <alignment horizontal="center"/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left" indent="1"/>
      <protection locked="0"/>
    </xf>
    <xf numFmtId="0" fontId="3" fillId="2" borderId="0" xfId="1" applyFont="1" applyFill="1" applyAlignment="1" applyProtection="1">
      <alignment horizontal="left" indent="3"/>
      <protection locked="0"/>
    </xf>
    <xf numFmtId="0" fontId="3" fillId="2" borderId="0" xfId="1" applyFont="1" applyFill="1" applyAlignment="1" applyProtection="1">
      <alignment horizontal="left" wrapText="1" indent="4"/>
      <protection locked="0"/>
    </xf>
    <xf numFmtId="0" fontId="2" fillId="2" borderId="2" xfId="1" applyFont="1" applyFill="1" applyBorder="1" applyProtection="1">
      <protection locked="0"/>
    </xf>
    <xf numFmtId="168" fontId="2" fillId="2" borderId="2" xfId="4" applyNumberFormat="1" applyFont="1" applyFill="1" applyBorder="1" applyAlignment="1" applyProtection="1">
      <alignment horizontal="center"/>
      <protection locked="0"/>
    </xf>
    <xf numFmtId="9" fontId="2" fillId="2" borderId="2" xfId="5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left" indent="1"/>
      <protection locked="0"/>
    </xf>
    <xf numFmtId="0" fontId="2" fillId="2" borderId="4" xfId="1" applyFont="1" applyFill="1" applyBorder="1" applyAlignment="1" applyProtection="1">
      <alignment horizontal="left" indent="1"/>
      <protection locked="0"/>
    </xf>
    <xf numFmtId="168" fontId="2" fillId="2" borderId="4" xfId="4" applyNumberFormat="1" applyFont="1" applyFill="1" applyBorder="1" applyAlignment="1" applyProtection="1">
      <alignment horizontal="center"/>
      <protection locked="0"/>
    </xf>
    <xf numFmtId="9" fontId="2" fillId="2" borderId="4" xfId="5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Protection="1">
      <protection locked="0"/>
    </xf>
    <xf numFmtId="168" fontId="2" fillId="2" borderId="3" xfId="4" applyNumberFormat="1" applyFont="1" applyFill="1" applyBorder="1" applyAlignment="1" applyProtection="1">
      <alignment horizontal="center"/>
      <protection locked="0"/>
    </xf>
    <xf numFmtId="9" fontId="2" fillId="2" borderId="3" xfId="5" applyFont="1" applyFill="1" applyBorder="1" applyAlignment="1" applyProtection="1">
      <alignment horizontal="center"/>
      <protection locked="0"/>
    </xf>
    <xf numFmtId="0" fontId="2" fillId="2" borderId="5" xfId="1" applyFont="1" applyFill="1" applyBorder="1" applyAlignment="1" applyProtection="1">
      <alignment horizontal="left" indent="1"/>
      <protection locked="0"/>
    </xf>
    <xf numFmtId="168" fontId="2" fillId="2" borderId="5" xfId="4" applyNumberFormat="1" applyFont="1" applyFill="1" applyBorder="1" applyAlignment="1" applyProtection="1">
      <alignment horizontal="center"/>
      <protection locked="0"/>
    </xf>
    <xf numFmtId="9" fontId="3" fillId="2" borderId="5" xfId="4" applyNumberFormat="1" applyFont="1" applyFill="1" applyBorder="1" applyAlignment="1" applyProtection="1">
      <alignment horizontal="center"/>
      <protection locked="0"/>
    </xf>
    <xf numFmtId="9" fontId="2" fillId="2" borderId="5" xfId="5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left" indent="2"/>
      <protection locked="0"/>
    </xf>
    <xf numFmtId="0" fontId="7" fillId="2" borderId="0" xfId="1" applyFont="1" applyFill="1" applyAlignment="1" applyProtection="1">
      <alignment horizontal="left" indent="1"/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3" borderId="6" xfId="1" applyFont="1" applyFill="1" applyBorder="1" applyAlignment="1" applyProtection="1">
      <alignment horizontal="left" indent="1"/>
      <protection locked="0"/>
    </xf>
    <xf numFmtId="168" fontId="3" fillId="3" borderId="6" xfId="6" applyNumberFormat="1" applyFont="1" applyFill="1" applyBorder="1" applyAlignment="1" applyProtection="1">
      <alignment horizontal="center"/>
      <protection locked="0"/>
    </xf>
    <xf numFmtId="168" fontId="3" fillId="2" borderId="0" xfId="6" applyNumberFormat="1" applyFont="1" applyFill="1" applyBorder="1" applyAlignment="1" applyProtection="1">
      <alignment horizontal="center"/>
      <protection locked="0"/>
    </xf>
    <xf numFmtId="168" fontId="3" fillId="2" borderId="0" xfId="6" applyNumberFormat="1" applyFont="1" applyFill="1" applyBorder="1" applyProtection="1">
      <protection locked="0"/>
    </xf>
    <xf numFmtId="0" fontId="3" fillId="2" borderId="0" xfId="0" applyFont="1" applyFill="1" applyAlignment="1">
      <alignment horizontal="left"/>
    </xf>
    <xf numFmtId="0" fontId="3" fillId="3" borderId="6" xfId="0" applyFont="1" applyFill="1" applyBorder="1" applyAlignment="1">
      <alignment horizontal="center"/>
    </xf>
    <xf numFmtId="167" fontId="10" fillId="2" borderId="0" xfId="0" applyNumberFormat="1" applyFont="1" applyFill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</cellXfs>
  <cellStyles count="8">
    <cellStyle name="Comma 3" xfId="3" xr:uid="{00000000-0005-0000-0000-000000000000}"/>
    <cellStyle name="Currency" xfId="4" builtinId="4"/>
    <cellStyle name="Currency 2" xfId="6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" xfId="5" builtinId="5"/>
    <cellStyle name="Percent 2" xfId="7" xr:uid="{00000000-0005-0000-0000-000007000000}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127914</xdr:colOff>
      <xdr:row>3</xdr:row>
      <xdr:rowOff>0</xdr:rowOff>
    </xdr:from>
    <xdr:to>
      <xdr:col>2</xdr:col>
      <xdr:colOff>27410</xdr:colOff>
      <xdr:row>16</xdr:row>
      <xdr:rowOff>45684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914" y="711200"/>
          <a:ext cx="2502996" cy="236978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Assets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=</a:t>
          </a:r>
        </a:p>
      </xdr:txBody>
    </xdr:sp>
    <xdr:clientData/>
  </xdr:twoCellAnchor>
  <xdr:twoCellAnchor>
    <xdr:from>
      <xdr:col>0</xdr:col>
      <xdr:colOff>91367</xdr:colOff>
      <xdr:row>14</xdr:row>
      <xdr:rowOff>164461</xdr:rowOff>
    </xdr:from>
    <xdr:to>
      <xdr:col>2</xdr:col>
      <xdr:colOff>100503</xdr:colOff>
      <xdr:row>32</xdr:row>
      <xdr:rowOff>63957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367" y="2831461"/>
          <a:ext cx="2612636" cy="321419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Liabilities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+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Equity</a:t>
          </a:r>
        </a:p>
      </xdr:txBody>
    </xdr:sp>
    <xdr:clientData/>
  </xdr:twoCellAnchor>
  <xdr:twoCellAnchor>
    <xdr:from>
      <xdr:col>4</xdr:col>
      <xdr:colOff>100503</xdr:colOff>
      <xdr:row>2</xdr:row>
      <xdr:rowOff>36546</xdr:rowOff>
    </xdr:from>
    <xdr:to>
      <xdr:col>6</xdr:col>
      <xdr:colOff>134475</xdr:colOff>
      <xdr:row>33</xdr:row>
      <xdr:rowOff>374605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45403" y="569946"/>
          <a:ext cx="1303972" cy="596415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191870</xdr:colOff>
      <xdr:row>2</xdr:row>
      <xdr:rowOff>18273</xdr:rowOff>
    </xdr:from>
    <xdr:to>
      <xdr:col>8</xdr:col>
      <xdr:colOff>233981</xdr:colOff>
      <xdr:row>33</xdr:row>
      <xdr:rowOff>446950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06770" y="551673"/>
          <a:ext cx="1248611" cy="6054777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264965</xdr:colOff>
      <xdr:row>2</xdr:row>
      <xdr:rowOff>18273</xdr:rowOff>
    </xdr:from>
    <xdr:to>
      <xdr:col>10</xdr:col>
      <xdr:colOff>217927</xdr:colOff>
      <xdr:row>33</xdr:row>
      <xdr:rowOff>456086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86365" y="551673"/>
          <a:ext cx="1235662" cy="606391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109640</xdr:colOff>
      <xdr:row>2</xdr:row>
      <xdr:rowOff>27410</xdr:rowOff>
    </xdr:from>
    <xdr:to>
      <xdr:col>4</xdr:col>
      <xdr:colOff>91366</xdr:colOff>
      <xdr:row>33</xdr:row>
      <xdr:rowOff>402015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713140" y="560810"/>
          <a:ext cx="1023126" cy="600070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42761</xdr:colOff>
      <xdr:row>2</xdr:row>
      <xdr:rowOff>134126</xdr:rowOff>
    </xdr:from>
    <xdr:to>
      <xdr:col>11</xdr:col>
      <xdr:colOff>580470</xdr:colOff>
      <xdr:row>34</xdr:row>
      <xdr:rowOff>42011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446861" y="667526"/>
          <a:ext cx="1236209" cy="606738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27</xdr:col>
      <xdr:colOff>283236</xdr:colOff>
      <xdr:row>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743200" y="0"/>
          <a:ext cx="16818636" cy="533400"/>
        </a:xfrm>
        <a:prstGeom prst="rect">
          <a:avLst/>
        </a:prstGeom>
        <a:solidFill>
          <a:srgbClr val="FFF3CC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B2" sqref="B2"/>
    </sheetView>
  </sheetViews>
  <sheetFormatPr baseColWidth="10" defaultColWidth="9.1640625" defaultRowHeight="14"/>
  <cols>
    <col min="1" max="1" width="3.6640625" style="5" customWidth="1"/>
    <col min="2" max="2" width="30.5" style="5" customWidth="1"/>
    <col min="3" max="3" width="1.83203125" style="5" customWidth="1"/>
    <col min="4" max="4" width="11.83203125" style="4" bestFit="1" customWidth="1"/>
    <col min="5" max="5" width="2.83203125" style="4" customWidth="1"/>
    <col min="6" max="6" width="13.83203125" style="4" customWidth="1"/>
    <col min="7" max="7" width="3.5" style="4" customWidth="1"/>
    <col min="8" max="8" width="12.33203125" style="4" bestFit="1" customWidth="1"/>
    <col min="9" max="9" width="4" style="4" customWidth="1"/>
    <col min="10" max="10" width="12.83203125" style="4" bestFit="1" customWidth="1"/>
    <col min="11" max="11" width="9.1640625" style="4" customWidth="1"/>
    <col min="12" max="16" width="9.1640625" style="4"/>
    <col min="17" max="16384" width="9.1640625" style="5"/>
  </cols>
  <sheetData>
    <row r="1" spans="2:16">
      <c r="B1" s="67" t="s">
        <v>14</v>
      </c>
      <c r="C1" s="67"/>
      <c r="D1" s="67"/>
      <c r="E1" s="67"/>
      <c r="F1" s="67"/>
      <c r="G1" s="6"/>
      <c r="H1" s="6"/>
      <c r="I1" s="2"/>
      <c r="J1" s="6"/>
    </row>
    <row r="2" spans="2:16" ht="45">
      <c r="B2" s="7"/>
      <c r="C2" s="8"/>
      <c r="D2" s="9" t="s">
        <v>5</v>
      </c>
      <c r="E2" s="10"/>
      <c r="F2" s="9" t="s">
        <v>6</v>
      </c>
      <c r="G2" s="10"/>
      <c r="H2" s="9" t="s">
        <v>15</v>
      </c>
      <c r="I2" s="2"/>
      <c r="J2" s="9" t="s">
        <v>16</v>
      </c>
      <c r="L2" s="9" t="s">
        <v>19</v>
      </c>
    </row>
    <row r="3" spans="2:16">
      <c r="B3" s="11" t="s">
        <v>31</v>
      </c>
      <c r="C3" s="12"/>
      <c r="D3" s="13"/>
      <c r="E3" s="2"/>
      <c r="F3" s="14"/>
      <c r="G3" s="2"/>
      <c r="H3" s="14"/>
      <c r="I3" s="2"/>
      <c r="J3" s="14"/>
    </row>
    <row r="4" spans="2:16">
      <c r="B4" s="53" t="s">
        <v>10</v>
      </c>
      <c r="C4" s="12"/>
      <c r="D4" s="13"/>
      <c r="E4" s="2"/>
      <c r="F4" s="13"/>
      <c r="G4" s="2"/>
      <c r="H4" s="13"/>
      <c r="I4" s="2"/>
      <c r="J4" s="13"/>
    </row>
    <row r="5" spans="2:16">
      <c r="B5" s="28" t="s">
        <v>33</v>
      </c>
      <c r="C5" s="16"/>
      <c r="D5" s="17">
        <v>400000</v>
      </c>
      <c r="E5" s="2"/>
      <c r="F5" s="17">
        <v>601000</v>
      </c>
      <c r="G5" s="2"/>
      <c r="H5" s="17">
        <f>F5-D5</f>
        <v>201000</v>
      </c>
      <c r="I5" s="2"/>
      <c r="J5" s="19">
        <f t="shared" ref="J5:J9" si="0">IFERROR(F5/D5-1,"N/A")</f>
        <v>0.50249999999999995</v>
      </c>
      <c r="L5" s="4" t="s">
        <v>20</v>
      </c>
    </row>
    <row r="6" spans="2:16" ht="15">
      <c r="B6" s="33" t="s">
        <v>3</v>
      </c>
      <c r="C6" s="16"/>
      <c r="D6" s="17">
        <v>900000</v>
      </c>
      <c r="E6" s="2"/>
      <c r="F6" s="17">
        <v>899000</v>
      </c>
      <c r="G6" s="2"/>
      <c r="H6" s="17">
        <f t="shared" ref="H6:H16" si="1">F6-D6</f>
        <v>-1000</v>
      </c>
      <c r="I6" s="2"/>
      <c r="J6" s="19">
        <f t="shared" si="0"/>
        <v>-1.1111111111110628E-3</v>
      </c>
      <c r="L6" s="4" t="s">
        <v>20</v>
      </c>
    </row>
    <row r="7" spans="2:16" ht="15">
      <c r="B7" s="33" t="s">
        <v>4</v>
      </c>
      <c r="C7" s="16"/>
      <c r="D7" s="17">
        <v>180000</v>
      </c>
      <c r="E7" s="2"/>
      <c r="F7" s="17">
        <v>230000</v>
      </c>
      <c r="G7" s="2"/>
      <c r="H7" s="17">
        <f t="shared" si="1"/>
        <v>50000</v>
      </c>
      <c r="I7" s="2"/>
      <c r="J7" s="19">
        <f t="shared" si="0"/>
        <v>0.27777777777777768</v>
      </c>
      <c r="L7" s="4" t="s">
        <v>20</v>
      </c>
    </row>
    <row r="8" spans="2:16">
      <c r="B8" s="28" t="s">
        <v>7</v>
      </c>
      <c r="C8" s="16"/>
      <c r="D8" s="17">
        <v>20000</v>
      </c>
      <c r="E8" s="2"/>
      <c r="F8" s="17">
        <v>45000</v>
      </c>
      <c r="G8" s="2"/>
      <c r="H8" s="17">
        <f t="shared" si="1"/>
        <v>25000</v>
      </c>
      <c r="I8" s="2"/>
      <c r="J8" s="19">
        <f t="shared" si="0"/>
        <v>1.25</v>
      </c>
      <c r="L8" s="4" t="s">
        <v>20</v>
      </c>
    </row>
    <row r="9" spans="2:16" s="23" customFormat="1">
      <c r="B9" s="49" t="s">
        <v>22</v>
      </c>
      <c r="C9" s="20"/>
      <c r="D9" s="50">
        <f>SUM(D5:D8)</f>
        <v>1500000</v>
      </c>
      <c r="E9" s="6"/>
      <c r="F9" s="50">
        <f>SUM(F5:F8)</f>
        <v>1775000</v>
      </c>
      <c r="G9" s="6"/>
      <c r="H9" s="50">
        <f t="shared" si="1"/>
        <v>275000</v>
      </c>
      <c r="I9" s="6"/>
      <c r="J9" s="51">
        <f t="shared" si="0"/>
        <v>0.18333333333333335</v>
      </c>
      <c r="K9" s="22"/>
      <c r="L9" s="4" t="s">
        <v>20</v>
      </c>
      <c r="M9" s="22"/>
      <c r="N9" s="22"/>
      <c r="O9" s="22"/>
      <c r="P9" s="22"/>
    </row>
    <row r="10" spans="2:16">
      <c r="B10" s="15"/>
      <c r="C10" s="16"/>
      <c r="D10" s="17"/>
      <c r="E10" s="2"/>
      <c r="F10" s="17"/>
      <c r="G10" s="2"/>
      <c r="H10" s="17"/>
      <c r="I10" s="2"/>
      <c r="J10" s="19"/>
    </row>
    <row r="11" spans="2:16">
      <c r="B11" s="53" t="s">
        <v>9</v>
      </c>
      <c r="C11" s="16"/>
      <c r="D11" s="24"/>
      <c r="E11" s="2"/>
      <c r="F11" s="24"/>
      <c r="G11" s="2"/>
      <c r="H11" s="24"/>
      <c r="I11" s="2"/>
      <c r="J11" s="25"/>
    </row>
    <row r="12" spans="2:16" s="26" customFormat="1" ht="30">
      <c r="B12" s="38" t="s">
        <v>8</v>
      </c>
      <c r="C12" s="16"/>
      <c r="D12" s="17">
        <v>100000</v>
      </c>
      <c r="E12" s="2"/>
      <c r="F12" s="17">
        <v>95000</v>
      </c>
      <c r="G12" s="2"/>
      <c r="H12" s="17">
        <f t="shared" si="1"/>
        <v>-5000</v>
      </c>
      <c r="I12" s="2"/>
      <c r="J12" s="19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6" customFormat="1" ht="15">
      <c r="B13" s="38" t="s">
        <v>23</v>
      </c>
      <c r="C13" s="16"/>
      <c r="D13" s="17">
        <v>15000</v>
      </c>
      <c r="E13" s="2"/>
      <c r="F13" s="17">
        <v>25000</v>
      </c>
      <c r="G13" s="2"/>
      <c r="H13" s="17">
        <f t="shared" si="1"/>
        <v>10000</v>
      </c>
      <c r="I13" s="2"/>
      <c r="J13" s="19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6" customFormat="1" ht="15">
      <c r="B14" s="38" t="s">
        <v>24</v>
      </c>
      <c r="C14" s="16"/>
      <c r="D14" s="17">
        <v>0</v>
      </c>
      <c r="E14" s="2"/>
      <c r="F14" s="17">
        <v>50000</v>
      </c>
      <c r="G14" s="2"/>
      <c r="H14" s="17">
        <f t="shared" si="1"/>
        <v>50000</v>
      </c>
      <c r="I14" s="2"/>
      <c r="J14" s="19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3" customFormat="1">
      <c r="B15" s="49" t="s">
        <v>25</v>
      </c>
      <c r="C15" s="20"/>
      <c r="D15" s="50">
        <f>SUM(D12:D14)</f>
        <v>115000</v>
      </c>
      <c r="E15" s="6"/>
      <c r="F15" s="50">
        <f>SUM(F12:F14)</f>
        <v>170000</v>
      </c>
      <c r="G15" s="6"/>
      <c r="H15" s="50">
        <f t="shared" si="1"/>
        <v>55000</v>
      </c>
      <c r="I15" s="6"/>
      <c r="J15" s="51">
        <f>IFERROR(F15/D15-1,"N/A")</f>
        <v>0.47826086956521729</v>
      </c>
      <c r="K15" s="22"/>
      <c r="L15" s="4" t="s">
        <v>20</v>
      </c>
      <c r="M15" s="22"/>
      <c r="N15" s="22"/>
      <c r="O15" s="22"/>
      <c r="P15" s="22"/>
    </row>
    <row r="16" spans="2:16" s="23" customFormat="1" ht="15" thickBot="1">
      <c r="B16" s="39" t="s">
        <v>11</v>
      </c>
      <c r="C16" s="20"/>
      <c r="D16" s="40">
        <f>D9+D15</f>
        <v>1615000</v>
      </c>
      <c r="E16" s="6"/>
      <c r="F16" s="40">
        <f>F9+F15</f>
        <v>1945000</v>
      </c>
      <c r="G16" s="6"/>
      <c r="H16" s="40">
        <f t="shared" si="1"/>
        <v>330000</v>
      </c>
      <c r="I16" s="6"/>
      <c r="J16" s="41">
        <f>IFERROR(F16/D16-1,"N/A")</f>
        <v>0.20433436532507732</v>
      </c>
      <c r="K16" s="22"/>
      <c r="L16" s="4" t="s">
        <v>20</v>
      </c>
      <c r="M16" s="22"/>
      <c r="N16" s="22"/>
      <c r="O16" s="22"/>
      <c r="P16" s="22"/>
    </row>
    <row r="17" spans="2:16" ht="19" customHeight="1" thickTop="1">
      <c r="B17" s="27"/>
      <c r="C17" s="16"/>
      <c r="D17" s="17"/>
      <c r="E17" s="2"/>
      <c r="F17" s="17"/>
      <c r="G17" s="2"/>
      <c r="H17" s="17"/>
      <c r="I17" s="2"/>
      <c r="J17" s="18"/>
    </row>
    <row r="18" spans="2:16">
      <c r="B18" s="11" t="s">
        <v>32</v>
      </c>
      <c r="C18" s="16"/>
      <c r="D18" s="17"/>
      <c r="E18" s="2"/>
      <c r="F18" s="17"/>
      <c r="G18" s="2"/>
      <c r="H18" s="17"/>
      <c r="I18" s="2"/>
      <c r="J18" s="18"/>
    </row>
    <row r="19" spans="2:16">
      <c r="B19" s="53" t="s">
        <v>28</v>
      </c>
      <c r="C19" s="16"/>
      <c r="D19" s="24"/>
      <c r="E19" s="2"/>
      <c r="F19" s="24"/>
      <c r="G19" s="2"/>
      <c r="H19" s="24"/>
      <c r="I19" s="2"/>
      <c r="J19" s="34"/>
    </row>
    <row r="20" spans="2:16">
      <c r="B20" s="28" t="s">
        <v>0</v>
      </c>
      <c r="C20" s="16"/>
      <c r="D20" s="17">
        <v>30000</v>
      </c>
      <c r="E20" s="2"/>
      <c r="F20" s="17">
        <v>35000</v>
      </c>
      <c r="G20" s="2"/>
      <c r="H20" s="17">
        <f t="shared" ref="H20:H32" si="2">F20-D20</f>
        <v>5000</v>
      </c>
      <c r="I20" s="2"/>
      <c r="J20" s="18">
        <f t="shared" ref="J20:J22" si="3">IFERROR(F20/D20-1,"N/A")</f>
        <v>0.16666666666666674</v>
      </c>
      <c r="L20" s="4" t="s">
        <v>20</v>
      </c>
    </row>
    <row r="21" spans="2:16">
      <c r="B21" s="28" t="s">
        <v>1</v>
      </c>
      <c r="C21" s="16"/>
      <c r="D21" s="17">
        <v>100000</v>
      </c>
      <c r="E21" s="2"/>
      <c r="F21" s="17">
        <v>90000</v>
      </c>
      <c r="G21" s="2"/>
      <c r="H21" s="17">
        <f t="shared" si="2"/>
        <v>-10000</v>
      </c>
      <c r="I21" s="2"/>
      <c r="J21" s="18">
        <f t="shared" si="3"/>
        <v>-9.9999999999999978E-2</v>
      </c>
      <c r="L21" s="4" t="s">
        <v>20</v>
      </c>
    </row>
    <row r="22" spans="2:16" s="23" customFormat="1">
      <c r="B22" s="49" t="s">
        <v>29</v>
      </c>
      <c r="C22" s="20"/>
      <c r="D22" s="50">
        <f>D21+D20</f>
        <v>130000</v>
      </c>
      <c r="E22" s="6"/>
      <c r="F22" s="50">
        <f>F21+F20</f>
        <v>125000</v>
      </c>
      <c r="G22" s="6"/>
      <c r="H22" s="50">
        <f t="shared" si="2"/>
        <v>-5000</v>
      </c>
      <c r="I22" s="6"/>
      <c r="J22" s="52">
        <f t="shared" si="3"/>
        <v>-3.8461538461538436E-2</v>
      </c>
      <c r="K22" s="22"/>
      <c r="L22" s="4" t="s">
        <v>20</v>
      </c>
      <c r="M22" s="22"/>
      <c r="N22" s="22"/>
      <c r="O22" s="22"/>
      <c r="P22" s="22"/>
    </row>
    <row r="23" spans="2:16" s="23" customFormat="1">
      <c r="B23" s="36"/>
      <c r="C23" s="20"/>
      <c r="D23" s="21"/>
      <c r="E23" s="6"/>
      <c r="F23" s="21"/>
      <c r="G23" s="6"/>
      <c r="H23" s="21"/>
      <c r="I23" s="6"/>
      <c r="J23" s="35"/>
      <c r="K23" s="22"/>
      <c r="L23" s="22"/>
      <c r="M23" s="22"/>
      <c r="N23" s="22"/>
      <c r="O23" s="22"/>
      <c r="P23" s="22"/>
    </row>
    <row r="24" spans="2:16">
      <c r="B24" s="53" t="s">
        <v>27</v>
      </c>
      <c r="C24" s="16"/>
      <c r="D24" s="24"/>
      <c r="E24" s="2"/>
      <c r="F24" s="24"/>
      <c r="G24" s="2"/>
      <c r="H24" s="24"/>
      <c r="I24" s="2"/>
      <c r="J24" s="34"/>
    </row>
    <row r="25" spans="2:16">
      <c r="B25" s="37" t="s">
        <v>2</v>
      </c>
      <c r="C25" s="16"/>
      <c r="D25" s="17">
        <v>1000000</v>
      </c>
      <c r="E25" s="2"/>
      <c r="F25" s="17">
        <v>900000</v>
      </c>
      <c r="G25" s="2"/>
      <c r="H25" s="17">
        <f t="shared" si="2"/>
        <v>-100000</v>
      </c>
      <c r="I25" s="2"/>
      <c r="J25" s="18">
        <f t="shared" ref="J25" si="4">F25/D25-1</f>
        <v>-9.9999999999999978E-2</v>
      </c>
      <c r="L25" s="4" t="s">
        <v>20</v>
      </c>
    </row>
    <row r="26" spans="2:16" s="23" customFormat="1" ht="15" thickBot="1">
      <c r="B26" s="42" t="s">
        <v>13</v>
      </c>
      <c r="C26" s="20"/>
      <c r="D26" s="40">
        <f>D25+D22</f>
        <v>1130000</v>
      </c>
      <c r="E26" s="6"/>
      <c r="F26" s="40">
        <f>F25+F22</f>
        <v>1025000</v>
      </c>
      <c r="G26" s="6"/>
      <c r="H26" s="40">
        <f t="shared" si="2"/>
        <v>-105000</v>
      </c>
      <c r="I26" s="6"/>
      <c r="J26" s="41">
        <f>IFERROR(F26/D26-1,"N/A")</f>
        <v>-9.2920353982300918E-2</v>
      </c>
      <c r="K26" s="22"/>
      <c r="L26" s="4" t="s">
        <v>20</v>
      </c>
      <c r="M26" s="22"/>
      <c r="N26" s="22"/>
      <c r="O26" s="22"/>
      <c r="P26" s="22"/>
    </row>
    <row r="27" spans="2:16" ht="15" thickTop="1">
      <c r="B27" s="15"/>
      <c r="C27" s="16"/>
      <c r="D27" s="17"/>
      <c r="E27" s="2"/>
      <c r="F27" s="17"/>
      <c r="G27" s="2"/>
      <c r="H27" s="17"/>
      <c r="I27" s="2"/>
      <c r="J27" s="18"/>
    </row>
    <row r="28" spans="2:16">
      <c r="B28" s="54" t="s">
        <v>12</v>
      </c>
      <c r="C28" s="16"/>
      <c r="D28" s="17"/>
      <c r="E28" s="2"/>
      <c r="F28" s="17"/>
      <c r="G28" s="2"/>
      <c r="H28" s="17"/>
      <c r="I28" s="2"/>
      <c r="J28" s="18"/>
    </row>
    <row r="29" spans="2:16" s="26" customFormat="1" ht="15">
      <c r="B29" s="33" t="s">
        <v>17</v>
      </c>
      <c r="C29" s="16"/>
      <c r="D29" s="17">
        <v>470000</v>
      </c>
      <c r="E29" s="2"/>
      <c r="F29" s="17">
        <f>D29+375000</f>
        <v>845000</v>
      </c>
      <c r="G29" s="2"/>
      <c r="H29" s="17">
        <f t="shared" si="2"/>
        <v>375000</v>
      </c>
      <c r="I29" s="2"/>
      <c r="J29" s="18">
        <f>IFERROR(F29/D29-1,"N/A")</f>
        <v>0.7978723404255319</v>
      </c>
      <c r="K29" s="4"/>
      <c r="L29" s="4" t="s">
        <v>20</v>
      </c>
      <c r="M29" s="4"/>
      <c r="N29" s="4"/>
      <c r="O29" s="4"/>
      <c r="P29" s="4"/>
    </row>
    <row r="30" spans="2:16" s="26" customFormat="1" ht="15">
      <c r="B30" s="33" t="s">
        <v>26</v>
      </c>
      <c r="C30" s="16"/>
      <c r="D30" s="17">
        <v>15000</v>
      </c>
      <c r="E30" s="2"/>
      <c r="F30" s="17">
        <v>75000</v>
      </c>
      <c r="G30" s="2"/>
      <c r="H30" s="17">
        <f t="shared" si="2"/>
        <v>60000</v>
      </c>
      <c r="I30" s="2"/>
      <c r="J30" s="18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3" customFormat="1">
      <c r="B31" s="43" t="s">
        <v>30</v>
      </c>
      <c r="C31" s="20"/>
      <c r="D31" s="44">
        <f>D30+D29</f>
        <v>485000</v>
      </c>
      <c r="E31" s="6"/>
      <c r="F31" s="44">
        <f>F30+F29</f>
        <v>920000</v>
      </c>
      <c r="G31" s="6"/>
      <c r="H31" s="44">
        <f t="shared" si="2"/>
        <v>435000</v>
      </c>
      <c r="I31" s="6"/>
      <c r="J31" s="45">
        <f>IFERROR(F31/D31-1,"N/A")</f>
        <v>0.89690721649484528</v>
      </c>
      <c r="K31" s="22"/>
      <c r="L31" s="4" t="s">
        <v>20</v>
      </c>
      <c r="M31" s="22"/>
      <c r="N31" s="22"/>
      <c r="O31" s="22"/>
      <c r="P31" s="22"/>
    </row>
    <row r="32" spans="2:16" s="23" customFormat="1" ht="15" thickBot="1">
      <c r="B32" s="46" t="s">
        <v>18</v>
      </c>
      <c r="C32" s="20"/>
      <c r="D32" s="47">
        <f>D31+D26</f>
        <v>1615000</v>
      </c>
      <c r="E32" s="6"/>
      <c r="F32" s="47">
        <f>F31+F26</f>
        <v>1945000</v>
      </c>
      <c r="G32" s="6"/>
      <c r="H32" s="47">
        <f t="shared" si="2"/>
        <v>330000</v>
      </c>
      <c r="I32" s="6"/>
      <c r="J32" s="48">
        <f>IFERROR(F32/D32-1,"N/A")</f>
        <v>0.20433436532507732</v>
      </c>
      <c r="K32" s="22"/>
      <c r="L32" s="4" t="s">
        <v>20</v>
      </c>
      <c r="M32" s="22"/>
      <c r="N32" s="22"/>
      <c r="O32" s="22"/>
      <c r="P32" s="22"/>
    </row>
    <row r="33" spans="2:16">
      <c r="B33" s="27"/>
      <c r="C33" s="27"/>
      <c r="D33" s="29"/>
      <c r="E33" s="2"/>
      <c r="F33" s="29"/>
      <c r="G33" s="2"/>
      <c r="H33" s="29"/>
      <c r="I33" s="2"/>
      <c r="J33" s="29"/>
    </row>
    <row r="34" spans="2:16" ht="45">
      <c r="B34" s="30" t="s">
        <v>21</v>
      </c>
      <c r="C34" s="31"/>
      <c r="D34" s="32" t="str">
        <f>IFERROR(IF(D32=D16,"Yes the balance sheet balances.","No the balance sheet doesn't balance"),"No the balance sheet doesn't balance")</f>
        <v>Yes the balance sheet balances.</v>
      </c>
      <c r="E34" s="32"/>
      <c r="F34" s="32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showGridLines="0" showRowColHeaders="0" topLeftCell="A3" zoomScale="173" workbookViewId="0">
      <selection activeCell="B24" sqref="B24:D25"/>
    </sheetView>
  </sheetViews>
  <sheetFormatPr baseColWidth="10" defaultColWidth="9.1640625" defaultRowHeight="14"/>
  <cols>
    <col min="1" max="1" width="3.6640625" style="5" customWidth="1"/>
    <col min="2" max="2" width="35.83203125" style="5" bestFit="1" customWidth="1"/>
    <col min="3" max="3" width="1.83203125" style="5" customWidth="1"/>
    <col min="4" max="4" width="14" style="4" customWidth="1"/>
    <col min="5" max="5" width="2.83203125" style="4" customWidth="1"/>
    <col min="6" max="6" width="13.83203125" style="4" customWidth="1"/>
    <col min="7" max="7" width="9.1640625" style="4"/>
    <col min="8" max="16384" width="9.1640625" style="5"/>
  </cols>
  <sheetData>
    <row r="1" spans="2:10">
      <c r="B1" s="1"/>
      <c r="C1" s="1"/>
      <c r="D1" s="2"/>
      <c r="E1" s="2"/>
      <c r="F1" s="2"/>
    </row>
    <row r="2" spans="2:10" ht="16">
      <c r="B2" s="55" t="s">
        <v>55</v>
      </c>
      <c r="C2" s="56"/>
      <c r="D2" s="6"/>
      <c r="E2" s="2"/>
      <c r="F2" s="6"/>
    </row>
    <row r="3" spans="2:10">
      <c r="B3" s="68"/>
      <c r="C3" s="68"/>
      <c r="D3" s="68"/>
      <c r="E3" s="68"/>
      <c r="F3" s="68"/>
    </row>
    <row r="4" spans="2:10">
      <c r="B4" s="57" t="s">
        <v>56</v>
      </c>
      <c r="C4" s="2"/>
      <c r="D4" s="2"/>
      <c r="E4" s="2"/>
      <c r="F4" s="2"/>
    </row>
    <row r="5" spans="2:10">
      <c r="B5" s="58"/>
      <c r="C5" s="2"/>
      <c r="D5" s="2"/>
      <c r="E5" s="2"/>
      <c r="F5" s="2"/>
    </row>
    <row r="6" spans="2:10">
      <c r="B6" s="57" t="s">
        <v>54</v>
      </c>
      <c r="C6" s="2"/>
      <c r="D6" s="2"/>
      <c r="E6" s="2"/>
      <c r="F6" s="2"/>
    </row>
    <row r="7" spans="2:10">
      <c r="B7" s="58" t="s">
        <v>57</v>
      </c>
      <c r="C7" s="2"/>
      <c r="D7" s="2"/>
      <c r="E7" s="2"/>
      <c r="F7" s="2"/>
    </row>
    <row r="8" spans="2:10">
      <c r="B8" s="58"/>
      <c r="C8" s="2"/>
      <c r="D8" s="2"/>
      <c r="E8" s="2"/>
      <c r="F8" s="2"/>
    </row>
    <row r="9" spans="2:10">
      <c r="B9" s="57" t="s">
        <v>58</v>
      </c>
      <c r="C9" s="2"/>
      <c r="D9" s="2"/>
      <c r="E9" s="2"/>
      <c r="F9" s="2"/>
    </row>
    <row r="10" spans="2:10">
      <c r="B10" s="57"/>
      <c r="C10" s="2"/>
      <c r="D10" s="2"/>
      <c r="E10" s="2"/>
      <c r="F10" s="2"/>
    </row>
    <row r="11" spans="2:10">
      <c r="B11" s="57" t="s">
        <v>62</v>
      </c>
      <c r="C11" s="2"/>
      <c r="D11" s="2"/>
      <c r="E11" s="2"/>
      <c r="F11" s="2"/>
    </row>
    <row r="12" spans="2:10">
      <c r="B12" s="57"/>
      <c r="C12" s="2"/>
      <c r="D12" s="2"/>
      <c r="E12" s="2"/>
      <c r="F12" s="2"/>
    </row>
    <row r="13" spans="2:10">
      <c r="B13" s="57"/>
      <c r="C13" s="64" t="s">
        <v>45</v>
      </c>
      <c r="D13" s="2"/>
      <c r="E13" s="2"/>
      <c r="F13" s="2"/>
    </row>
    <row r="14" spans="2:10">
      <c r="B14" s="57"/>
      <c r="C14" s="64" t="s">
        <v>49</v>
      </c>
      <c r="D14" s="2"/>
      <c r="E14" s="2"/>
      <c r="F14" s="2"/>
      <c r="J14" s="4"/>
    </row>
    <row r="15" spans="2:10">
      <c r="B15" s="57"/>
      <c r="C15" s="64" t="s">
        <v>59</v>
      </c>
      <c r="D15" s="2"/>
      <c r="E15" s="2"/>
      <c r="F15" s="2"/>
      <c r="J15" s="4"/>
    </row>
    <row r="16" spans="2:10">
      <c r="B16" s="57"/>
      <c r="C16" s="64" t="s">
        <v>51</v>
      </c>
      <c r="D16" s="2"/>
      <c r="E16" s="2"/>
      <c r="F16" s="2"/>
      <c r="J16" s="4"/>
    </row>
    <row r="17" spans="1:11">
      <c r="B17" s="57"/>
      <c r="C17" s="64" t="s">
        <v>52</v>
      </c>
      <c r="D17" s="2"/>
      <c r="E17" s="2"/>
      <c r="F17" s="2"/>
      <c r="J17" s="4"/>
    </row>
    <row r="18" spans="1:11">
      <c r="B18" s="57"/>
      <c r="C18" s="64" t="s">
        <v>50</v>
      </c>
      <c r="D18" s="2"/>
      <c r="E18" s="2"/>
      <c r="F18" s="2"/>
      <c r="J18" s="4"/>
    </row>
    <row r="19" spans="1:11">
      <c r="B19" s="57"/>
      <c r="C19" s="64"/>
      <c r="D19" s="2"/>
      <c r="E19" s="2"/>
      <c r="F19" s="2"/>
      <c r="H19" s="62"/>
      <c r="I19" s="2"/>
      <c r="J19" s="62"/>
    </row>
    <row r="20" spans="1:11">
      <c r="B20" s="57" t="s">
        <v>63</v>
      </c>
      <c r="C20" s="2"/>
      <c r="D20" s="2"/>
      <c r="E20" s="2"/>
      <c r="F20" s="2"/>
      <c r="H20" s="4"/>
      <c r="J20" s="62"/>
    </row>
    <row r="21" spans="1:11">
      <c r="B21" s="57"/>
      <c r="C21" s="2"/>
      <c r="D21" s="2"/>
      <c r="E21" s="2"/>
      <c r="F21" s="2"/>
      <c r="H21" s="4"/>
      <c r="J21" s="62"/>
    </row>
    <row r="22" spans="1:11" s="26" customFormat="1" ht="15">
      <c r="A22" s="5"/>
      <c r="B22" s="56" t="s">
        <v>61</v>
      </c>
      <c r="C22" s="6"/>
      <c r="D22" s="9" t="s">
        <v>64</v>
      </c>
      <c r="E22" s="59"/>
      <c r="F22" s="4"/>
      <c r="G22" s="4"/>
      <c r="H22" s="4"/>
      <c r="I22" s="5"/>
      <c r="J22" s="62"/>
    </row>
    <row r="23" spans="1:11">
      <c r="B23" s="60" t="s">
        <v>69</v>
      </c>
      <c r="C23" s="63"/>
      <c r="D23" s="61">
        <v>5000</v>
      </c>
      <c r="E23" s="2"/>
      <c r="H23" s="4"/>
      <c r="K23" s="4"/>
    </row>
    <row r="24" spans="1:11">
      <c r="B24" s="60" t="s">
        <v>47</v>
      </c>
      <c r="C24" s="63"/>
      <c r="D24" s="61">
        <v>15000</v>
      </c>
      <c r="E24" s="2"/>
      <c r="H24" s="4"/>
    </row>
    <row r="25" spans="1:11">
      <c r="B25" s="60" t="s">
        <v>42</v>
      </c>
      <c r="C25" s="63"/>
      <c r="D25" s="61">
        <v>-170000</v>
      </c>
      <c r="E25" s="2"/>
      <c r="H25" s="4"/>
    </row>
    <row r="26" spans="1:11" s="26" customFormat="1">
      <c r="A26" s="5"/>
      <c r="B26" s="60" t="s">
        <v>53</v>
      </c>
      <c r="C26" s="63"/>
      <c r="D26" s="61">
        <v>10000</v>
      </c>
      <c r="E26" s="2"/>
      <c r="F26" s="4"/>
      <c r="G26" s="4"/>
      <c r="H26" s="4"/>
      <c r="I26" s="5"/>
      <c r="J26" s="5"/>
      <c r="K26" s="5"/>
    </row>
    <row r="27" spans="1:11" s="4" customFormat="1">
      <c r="A27" s="26"/>
      <c r="B27" s="60" t="s">
        <v>46</v>
      </c>
      <c r="C27" s="63"/>
      <c r="D27" s="61">
        <v>-647125</v>
      </c>
      <c r="E27" s="2"/>
      <c r="I27" s="5"/>
      <c r="J27" s="5"/>
      <c r="K27" s="5"/>
    </row>
    <row r="28" spans="1:11">
      <c r="B28" s="60" t="s">
        <v>66</v>
      </c>
      <c r="C28" s="63"/>
      <c r="D28" s="61">
        <v>300000</v>
      </c>
      <c r="E28" s="2"/>
      <c r="H28" s="4"/>
    </row>
    <row r="29" spans="1:11">
      <c r="B29" s="60" t="s">
        <v>65</v>
      </c>
      <c r="C29" s="63"/>
      <c r="D29" s="61">
        <v>30750</v>
      </c>
      <c r="E29" s="2"/>
      <c r="H29" s="4"/>
    </row>
    <row r="30" spans="1:11">
      <c r="B30" s="60" t="s">
        <v>23</v>
      </c>
      <c r="C30" s="63"/>
      <c r="D30" s="61">
        <v>0</v>
      </c>
      <c r="E30" s="2"/>
      <c r="H30" s="4"/>
    </row>
    <row r="31" spans="1:11">
      <c r="A31" s="26"/>
      <c r="B31" s="60" t="s">
        <v>24</v>
      </c>
      <c r="C31" s="63"/>
      <c r="D31" s="61">
        <v>0</v>
      </c>
      <c r="E31" s="2"/>
      <c r="F31" s="2"/>
      <c r="H31" s="4"/>
    </row>
    <row r="32" spans="1:11">
      <c r="A32" s="4"/>
      <c r="B32" s="60" t="s">
        <v>48</v>
      </c>
      <c r="C32" s="2"/>
      <c r="D32" s="61">
        <v>157875</v>
      </c>
      <c r="H32" s="4"/>
    </row>
    <row r="33" spans="8:8">
      <c r="H33" s="4"/>
    </row>
    <row r="34" spans="8:8">
      <c r="H34" s="22"/>
    </row>
    <row r="35" spans="8:8">
      <c r="H35" s="4"/>
    </row>
    <row r="36" spans="8:8">
      <c r="H36" s="4"/>
    </row>
  </sheetData>
  <sortState xmlns:xlrd2="http://schemas.microsoft.com/office/spreadsheetml/2017/richdata2" ref="B23:D31">
    <sortCondition ref="B23:B31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6"/>
  <sheetViews>
    <sheetView showGridLines="0" tabSelected="1" zoomScale="163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F21" sqref="F21"/>
    </sheetView>
  </sheetViews>
  <sheetFormatPr baseColWidth="10" defaultColWidth="9.1640625" defaultRowHeight="14"/>
  <cols>
    <col min="1" max="1" width="3.6640625" style="5" customWidth="1"/>
    <col min="2" max="2" width="30.5" style="5" customWidth="1"/>
    <col min="3" max="3" width="1.83203125" style="5" customWidth="1"/>
    <col min="4" max="4" width="24.1640625" style="4" customWidth="1"/>
    <col min="5" max="5" width="3.5" style="4" customWidth="1"/>
    <col min="6" max="6" width="23.33203125" style="4" bestFit="1" customWidth="1"/>
    <col min="7" max="10" width="9.1640625" style="4"/>
    <col min="11" max="16384" width="9.1640625" style="5"/>
  </cols>
  <sheetData>
    <row r="1" spans="2:10">
      <c r="B1" s="67" t="s">
        <v>34</v>
      </c>
      <c r="C1" s="67"/>
      <c r="D1" s="67"/>
      <c r="E1" s="6"/>
      <c r="F1" s="4" t="s">
        <v>44</v>
      </c>
    </row>
    <row r="2" spans="2:10" ht="30">
      <c r="B2" s="7"/>
      <c r="C2" s="8"/>
      <c r="D2" s="9" t="s">
        <v>64</v>
      </c>
      <c r="E2" s="10"/>
      <c r="F2" s="9" t="s">
        <v>43</v>
      </c>
      <c r="G2" s="9"/>
    </row>
    <row r="3" spans="2:10">
      <c r="B3" s="11" t="s">
        <v>35</v>
      </c>
      <c r="C3" s="12"/>
      <c r="D3" s="14"/>
      <c r="E3" s="2"/>
    </row>
    <row r="4" spans="2:10">
      <c r="B4" s="60" t="s">
        <v>48</v>
      </c>
      <c r="C4" s="2"/>
      <c r="D4" s="61">
        <v>157875</v>
      </c>
      <c r="E4" s="2"/>
      <c r="F4" s="65" t="s">
        <v>70</v>
      </c>
    </row>
    <row r="5" spans="2:10">
      <c r="B5" s="60" t="s">
        <v>69</v>
      </c>
      <c r="C5" s="63"/>
      <c r="D5" s="61">
        <v>5000</v>
      </c>
      <c r="E5" s="2"/>
      <c r="F5" s="65" t="s">
        <v>70</v>
      </c>
    </row>
    <row r="6" spans="2:10">
      <c r="B6" s="60" t="s">
        <v>47</v>
      </c>
      <c r="C6" s="63"/>
      <c r="D6" s="61">
        <v>15000</v>
      </c>
      <c r="E6" s="2"/>
      <c r="F6" s="65" t="s">
        <v>71</v>
      </c>
    </row>
    <row r="7" spans="2:10">
      <c r="B7" s="60" t="s">
        <v>42</v>
      </c>
      <c r="C7" s="63"/>
      <c r="D7" s="61">
        <v>-170000</v>
      </c>
      <c r="E7" s="2"/>
      <c r="F7" s="65" t="s">
        <v>71</v>
      </c>
    </row>
    <row r="8" spans="2:10">
      <c r="B8" s="60" t="s">
        <v>46</v>
      </c>
      <c r="C8" s="63"/>
      <c r="D8" s="61">
        <v>-647125</v>
      </c>
      <c r="E8" s="2"/>
      <c r="F8" s="65" t="s">
        <v>71</v>
      </c>
    </row>
    <row r="9" spans="2:10" s="23" customFormat="1">
      <c r="B9" s="49" t="s">
        <v>40</v>
      </c>
      <c r="C9" s="20"/>
      <c r="D9" s="50">
        <f>SUM(D4:D8)</f>
        <v>-639250</v>
      </c>
      <c r="E9" s="6"/>
      <c r="F9" s="4"/>
      <c r="G9" s="4"/>
      <c r="H9" s="22"/>
      <c r="I9" s="4"/>
      <c r="J9" s="4"/>
    </row>
    <row r="10" spans="2:10">
      <c r="B10" s="15"/>
      <c r="C10" s="16"/>
      <c r="D10" s="17"/>
      <c r="E10" s="2"/>
    </row>
    <row r="11" spans="2:10">
      <c r="B11" s="11" t="s">
        <v>36</v>
      </c>
      <c r="C11" s="16"/>
      <c r="D11" s="17"/>
      <c r="E11" s="2"/>
    </row>
    <row r="12" spans="2:10">
      <c r="B12" s="60" t="s">
        <v>23</v>
      </c>
      <c r="C12" s="63"/>
      <c r="D12" s="61">
        <v>0</v>
      </c>
      <c r="E12" s="2"/>
      <c r="F12" s="65" t="s">
        <v>71</v>
      </c>
    </row>
    <row r="13" spans="2:10">
      <c r="B13" s="60" t="s">
        <v>24</v>
      </c>
      <c r="C13" s="63"/>
      <c r="D13" s="61">
        <v>0</v>
      </c>
      <c r="E13" s="2"/>
      <c r="F13" s="65" t="s">
        <v>71</v>
      </c>
    </row>
    <row r="14" spans="2:10" s="23" customFormat="1">
      <c r="B14" s="49" t="s">
        <v>38</v>
      </c>
      <c r="C14" s="20"/>
      <c r="D14" s="50">
        <f>SUM(D12:D13)</f>
        <v>0</v>
      </c>
      <c r="E14" s="6"/>
      <c r="F14" s="4"/>
      <c r="G14" s="4"/>
      <c r="H14" s="22"/>
      <c r="I14" s="22"/>
      <c r="J14" s="4"/>
    </row>
    <row r="15" spans="2:10" s="23" customFormat="1">
      <c r="B15" s="36"/>
      <c r="C15" s="20"/>
      <c r="D15" s="21"/>
      <c r="E15" s="6"/>
      <c r="F15" s="22"/>
      <c r="G15" s="22"/>
      <c r="H15" s="22"/>
      <c r="I15" s="22"/>
      <c r="J15" s="4"/>
    </row>
    <row r="16" spans="2:10">
      <c r="B16" s="15"/>
      <c r="C16" s="16"/>
      <c r="D16" s="17"/>
      <c r="E16" s="2"/>
    </row>
    <row r="17" spans="2:10">
      <c r="B17" s="54" t="s">
        <v>37</v>
      </c>
      <c r="C17" s="16"/>
      <c r="D17" s="17"/>
      <c r="E17" s="2"/>
    </row>
    <row r="18" spans="2:10" s="26" customFormat="1">
      <c r="B18" s="60" t="s">
        <v>53</v>
      </c>
      <c r="C18" s="63"/>
      <c r="D18" s="61">
        <v>10000</v>
      </c>
      <c r="E18" s="2"/>
      <c r="F18" s="65" t="s">
        <v>72</v>
      </c>
      <c r="G18" s="4"/>
      <c r="H18" s="4"/>
      <c r="I18" s="4"/>
      <c r="J18" s="4"/>
    </row>
    <row r="19" spans="2:10" s="26" customFormat="1">
      <c r="B19" s="60" t="s">
        <v>66</v>
      </c>
      <c r="C19" s="63"/>
      <c r="D19" s="61">
        <v>300000</v>
      </c>
      <c r="E19" s="2"/>
      <c r="F19" s="65" t="s">
        <v>72</v>
      </c>
      <c r="G19" s="4"/>
      <c r="H19" s="4"/>
      <c r="I19" s="4"/>
      <c r="J19" s="22"/>
    </row>
    <row r="20" spans="2:10" s="26" customFormat="1">
      <c r="B20" s="60" t="s">
        <v>65</v>
      </c>
      <c r="C20" s="63"/>
      <c r="D20" s="61">
        <v>30750</v>
      </c>
      <c r="E20" s="2"/>
      <c r="F20" s="65" t="s">
        <v>72</v>
      </c>
      <c r="G20" s="4"/>
      <c r="H20" s="4"/>
      <c r="I20" s="4"/>
      <c r="J20" s="4"/>
    </row>
    <row r="21" spans="2:10" s="23" customFormat="1">
      <c r="B21" s="43" t="s">
        <v>39</v>
      </c>
      <c r="C21" s="20"/>
      <c r="D21" s="44">
        <f>SUM(D18:D20)</f>
        <v>340750</v>
      </c>
      <c r="E21" s="6"/>
      <c r="F21" s="4"/>
      <c r="G21" s="4"/>
      <c r="H21" s="22"/>
      <c r="I21" s="22"/>
      <c r="J21" s="4"/>
    </row>
    <row r="22" spans="2:10" s="23" customFormat="1">
      <c r="B22" s="43"/>
      <c r="C22" s="20"/>
      <c r="D22" s="44"/>
      <c r="E22" s="6"/>
      <c r="F22" s="4"/>
      <c r="G22" s="4"/>
      <c r="H22" s="22"/>
      <c r="I22" s="22"/>
      <c r="J22" s="22"/>
    </row>
    <row r="23" spans="2:10" s="23" customFormat="1" ht="15" thickBot="1">
      <c r="B23" s="46" t="s">
        <v>41</v>
      </c>
      <c r="C23" s="20"/>
      <c r="D23" s="47">
        <f>D21+D14+D9</f>
        <v>-298500</v>
      </c>
      <c r="E23" s="6"/>
      <c r="F23" s="4"/>
      <c r="G23" s="4"/>
      <c r="H23" s="22"/>
      <c r="I23" s="22"/>
      <c r="J23" s="22"/>
    </row>
    <row r="24" spans="2:10">
      <c r="B24" s="27"/>
      <c r="C24" s="27"/>
      <c r="D24" s="29"/>
      <c r="E24" s="2"/>
    </row>
    <row r="25" spans="2:10" ht="90">
      <c r="B25" s="30"/>
      <c r="C25" s="31"/>
      <c r="D25" s="32" t="s">
        <v>67</v>
      </c>
      <c r="E25" s="2"/>
      <c r="I25" s="5"/>
      <c r="J25" s="5"/>
    </row>
    <row r="26" spans="2:10">
      <c r="B26" s="1"/>
      <c r="C26" s="1"/>
      <c r="D26" s="2"/>
      <c r="E26" s="2"/>
    </row>
  </sheetData>
  <sortState xmlns:xlrd2="http://schemas.microsoft.com/office/spreadsheetml/2017/richdata2" ref="J6:J15">
    <sortCondition ref="J6"/>
  </sortState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6"/>
  <sheetViews>
    <sheetView showGridLines="0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L12" sqref="L12"/>
    </sheetView>
  </sheetViews>
  <sheetFormatPr baseColWidth="10" defaultColWidth="9.1640625" defaultRowHeight="14"/>
  <cols>
    <col min="1" max="1" width="3.6640625" style="5" customWidth="1"/>
    <col min="2" max="2" width="30.5" style="5" customWidth="1"/>
    <col min="3" max="3" width="1.83203125" style="5" customWidth="1"/>
    <col min="4" max="4" width="23.83203125" style="4" customWidth="1"/>
    <col min="5" max="5" width="3.5" style="4" customWidth="1"/>
    <col min="6" max="6" width="23.33203125" style="4" bestFit="1" customWidth="1"/>
    <col min="7" max="10" width="9.1640625" style="4"/>
    <col min="11" max="16384" width="9.1640625" style="5"/>
  </cols>
  <sheetData>
    <row r="1" spans="2:10">
      <c r="B1" s="67" t="s">
        <v>34</v>
      </c>
      <c r="C1" s="67"/>
      <c r="D1" s="67"/>
      <c r="E1" s="6"/>
      <c r="F1" s="4" t="s">
        <v>44</v>
      </c>
    </row>
    <row r="2" spans="2:10" ht="30">
      <c r="B2" s="7"/>
      <c r="C2" s="8"/>
      <c r="D2" s="9" t="s">
        <v>64</v>
      </c>
      <c r="E2" s="10"/>
      <c r="F2" s="9" t="s">
        <v>43</v>
      </c>
      <c r="G2" s="9"/>
    </row>
    <row r="3" spans="2:10">
      <c r="B3" s="11" t="s">
        <v>35</v>
      </c>
      <c r="C3" s="12"/>
      <c r="D3" s="14"/>
      <c r="E3" s="2"/>
    </row>
    <row r="4" spans="2:10" ht="15">
      <c r="B4" s="33" t="s">
        <v>48</v>
      </c>
      <c r="C4" s="16"/>
      <c r="D4" s="17">
        <v>157875</v>
      </c>
      <c r="E4" s="2"/>
      <c r="F4" s="4" t="s">
        <v>50</v>
      </c>
    </row>
    <row r="5" spans="2:10" ht="15">
      <c r="B5" s="33" t="s">
        <v>69</v>
      </c>
      <c r="C5" s="16"/>
      <c r="D5" s="17">
        <v>5000</v>
      </c>
      <c r="E5" s="2"/>
      <c r="F5" s="4" t="s">
        <v>50</v>
      </c>
    </row>
    <row r="6" spans="2:10" ht="15">
      <c r="B6" s="33" t="s">
        <v>42</v>
      </c>
      <c r="C6" s="16"/>
      <c r="D6" s="17">
        <v>-170000</v>
      </c>
      <c r="E6" s="2"/>
      <c r="F6" s="4" t="s">
        <v>45</v>
      </c>
    </row>
    <row r="7" spans="2:10" ht="15">
      <c r="B7" s="33" t="s">
        <v>46</v>
      </c>
      <c r="C7" s="16"/>
      <c r="D7" s="17">
        <v>-647125</v>
      </c>
      <c r="E7" s="2"/>
      <c r="F7" s="4" t="s">
        <v>45</v>
      </c>
    </row>
    <row r="8" spans="2:10" ht="15">
      <c r="B8" s="33" t="s">
        <v>47</v>
      </c>
      <c r="C8" s="16"/>
      <c r="D8" s="17">
        <v>15000</v>
      </c>
      <c r="E8" s="2"/>
      <c r="F8" s="4" t="s">
        <v>49</v>
      </c>
    </row>
    <row r="9" spans="2:10" s="23" customFormat="1">
      <c r="B9" s="49" t="s">
        <v>40</v>
      </c>
      <c r="C9" s="20"/>
      <c r="D9" s="50">
        <f>SUM(D4:D8)</f>
        <v>-639250</v>
      </c>
      <c r="E9" s="6"/>
      <c r="F9" s="4"/>
      <c r="G9" s="4"/>
      <c r="H9" s="22"/>
      <c r="I9" s="22"/>
      <c r="J9" s="22"/>
    </row>
    <row r="10" spans="2:10">
      <c r="B10" s="15"/>
      <c r="C10" s="16"/>
      <c r="D10" s="17"/>
      <c r="E10" s="2"/>
    </row>
    <row r="11" spans="2:10">
      <c r="B11" s="11" t="s">
        <v>36</v>
      </c>
      <c r="C11" s="16"/>
      <c r="D11" s="17"/>
      <c r="E11" s="2"/>
    </row>
    <row r="12" spans="2:10">
      <c r="B12" s="28" t="s">
        <v>23</v>
      </c>
      <c r="C12" s="16"/>
      <c r="D12" s="17">
        <v>0</v>
      </c>
      <c r="E12" s="2"/>
      <c r="F12" s="4" t="s">
        <v>51</v>
      </c>
    </row>
    <row r="13" spans="2:10">
      <c r="B13" s="28" t="s">
        <v>24</v>
      </c>
      <c r="C13" s="16"/>
      <c r="D13" s="17">
        <v>0</v>
      </c>
      <c r="E13" s="2"/>
      <c r="F13" s="4" t="s">
        <v>51</v>
      </c>
    </row>
    <row r="14" spans="2:10" s="23" customFormat="1">
      <c r="B14" s="49" t="s">
        <v>38</v>
      </c>
      <c r="C14" s="20"/>
      <c r="D14" s="50">
        <f>SUM(D12:D13)</f>
        <v>0</v>
      </c>
      <c r="E14" s="6"/>
      <c r="F14" s="4"/>
      <c r="G14" s="4"/>
      <c r="H14" s="22"/>
      <c r="I14" s="22"/>
      <c r="J14" s="22"/>
    </row>
    <row r="15" spans="2:10" s="23" customFormat="1">
      <c r="B15" s="36"/>
      <c r="C15" s="20"/>
      <c r="D15" s="21"/>
      <c r="E15" s="6"/>
      <c r="F15" s="22"/>
      <c r="G15" s="22"/>
      <c r="H15" s="22"/>
      <c r="I15" s="22"/>
      <c r="J15" s="22"/>
    </row>
    <row r="16" spans="2:10">
      <c r="B16" s="15"/>
      <c r="C16" s="16"/>
      <c r="D16" s="17"/>
      <c r="E16" s="2"/>
    </row>
    <row r="17" spans="2:10">
      <c r="B17" s="54" t="s">
        <v>37</v>
      </c>
      <c r="C17" s="16"/>
      <c r="D17" s="17"/>
      <c r="E17" s="2"/>
    </row>
    <row r="18" spans="2:10" s="26" customFormat="1" ht="15">
      <c r="B18" s="33" t="s">
        <v>65</v>
      </c>
      <c r="C18" s="16"/>
      <c r="D18" s="17">
        <v>30750</v>
      </c>
      <c r="E18" s="2"/>
      <c r="F18" s="4" t="s">
        <v>49</v>
      </c>
      <c r="G18" s="4"/>
      <c r="H18" s="4"/>
      <c r="I18" s="4"/>
      <c r="J18" s="4"/>
    </row>
    <row r="19" spans="2:10" s="26" customFormat="1" ht="15">
      <c r="B19" s="33" t="s">
        <v>66</v>
      </c>
      <c r="C19" s="16"/>
      <c r="D19" s="17">
        <v>300000</v>
      </c>
      <c r="E19" s="2"/>
      <c r="F19" s="4" t="s">
        <v>52</v>
      </c>
      <c r="G19" s="4"/>
      <c r="H19" s="4"/>
      <c r="I19" s="4"/>
      <c r="J19" s="4"/>
    </row>
    <row r="20" spans="2:10" s="26" customFormat="1" ht="15">
      <c r="B20" s="33" t="s">
        <v>53</v>
      </c>
      <c r="C20" s="16"/>
      <c r="D20" s="17">
        <v>10000</v>
      </c>
      <c r="E20" s="2"/>
      <c r="F20" s="4" t="s">
        <v>60</v>
      </c>
      <c r="G20" s="4"/>
      <c r="H20" s="4"/>
      <c r="I20" s="4"/>
      <c r="J20" s="4"/>
    </row>
    <row r="21" spans="2:10" s="23" customFormat="1">
      <c r="B21" s="43" t="s">
        <v>39</v>
      </c>
      <c r="C21" s="20"/>
      <c r="D21" s="44">
        <f>SUM(D18:D20)</f>
        <v>340750</v>
      </c>
      <c r="E21" s="6"/>
      <c r="F21" s="4"/>
      <c r="G21" s="4"/>
      <c r="H21" s="22"/>
      <c r="I21" s="22"/>
      <c r="J21" s="22"/>
    </row>
    <row r="22" spans="2:10" s="23" customFormat="1">
      <c r="B22" s="43"/>
      <c r="C22" s="20"/>
      <c r="D22" s="44"/>
      <c r="E22" s="6"/>
      <c r="F22" s="4"/>
      <c r="G22" s="4"/>
      <c r="H22" s="22"/>
      <c r="I22" s="22"/>
      <c r="J22" s="22"/>
    </row>
    <row r="23" spans="2:10" s="23" customFormat="1" ht="15" thickBot="1">
      <c r="B23" s="46" t="s">
        <v>41</v>
      </c>
      <c r="C23" s="20"/>
      <c r="D23" s="47">
        <f>D21+D14+D9</f>
        <v>-298500</v>
      </c>
      <c r="E23" s="6"/>
      <c r="F23" s="4"/>
      <c r="G23" s="4"/>
      <c r="H23" s="22"/>
      <c r="I23" s="22"/>
      <c r="J23" s="22"/>
    </row>
    <row r="24" spans="2:10">
      <c r="B24" s="27"/>
      <c r="C24" s="27"/>
      <c r="D24" s="29"/>
      <c r="E24" s="2"/>
    </row>
    <row r="25" spans="2:10" ht="90">
      <c r="B25" s="30"/>
      <c r="C25" s="31"/>
      <c r="D25" s="66" t="s">
        <v>68</v>
      </c>
      <c r="E25" s="2"/>
      <c r="I25" s="5"/>
      <c r="J25" s="5"/>
    </row>
    <row r="26" spans="2:10">
      <c r="B26" s="1"/>
      <c r="C26" s="1"/>
      <c r="D26" s="2"/>
      <c r="E26" s="2"/>
    </row>
  </sheetData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 (All Data Hid (2)</vt:lpstr>
      <vt:lpstr>How to Complete this Exercise</vt:lpstr>
      <vt:lpstr>Questions</vt:lpstr>
      <vt:lpstr>Answers</vt:lpstr>
      <vt:lpstr>Answers!Print_Area</vt:lpstr>
      <vt:lpstr>'Balance Sheet (All Data Hid (2)'!Print_Area</vt:lpstr>
      <vt:lpstr>'How to Complete this Exercise'!Print_Area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Mike Qiu</cp:lastModifiedBy>
  <dcterms:created xsi:type="dcterms:W3CDTF">2016-05-23T16:28:42Z</dcterms:created>
  <dcterms:modified xsi:type="dcterms:W3CDTF">2023-10-03T06:50:24Z</dcterms:modified>
  <cp:category/>
</cp:coreProperties>
</file>