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wroberts\OneDrive - Hewlett Packard Enterprise\Documents\"/>
    </mc:Choice>
  </mc:AlternateContent>
  <bookViews>
    <workbookView xWindow="0" yWindow="0" windowWidth="23400" windowHeight="13410" activeTab="1"/>
  </bookViews>
  <sheets>
    <sheet name="2018" sheetId="1" r:id="rId1"/>
    <sheet name="2019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" i="2" l="1"/>
  <c r="AG3" i="2"/>
  <c r="AG4" i="2"/>
  <c r="AG5" i="2"/>
  <c r="AG6" i="2"/>
  <c r="AG7" i="2"/>
  <c r="AG8" i="2"/>
  <c r="AG12" i="2"/>
  <c r="AG13" i="2"/>
  <c r="AG11" i="2"/>
  <c r="AG10" i="2"/>
  <c r="AG9" i="2"/>
  <c r="AH11" i="2" l="1"/>
  <c r="AI11" i="2"/>
  <c r="AJ11" i="2" s="1"/>
  <c r="AK11" i="2"/>
  <c r="AL11" i="2"/>
  <c r="AM11" i="2" s="1"/>
  <c r="AN11" i="2"/>
  <c r="AH12" i="2"/>
  <c r="AI12" i="2"/>
  <c r="AK12" i="2"/>
  <c r="AL12" i="2"/>
  <c r="AM12" i="2" s="1"/>
  <c r="AN12" i="2"/>
  <c r="AH13" i="2"/>
  <c r="AI13" i="2"/>
  <c r="AK13" i="2"/>
  <c r="AL13" i="2"/>
  <c r="AN13" i="2"/>
  <c r="AN10" i="2"/>
  <c r="AL10" i="2"/>
  <c r="AK10" i="2"/>
  <c r="AI10" i="2"/>
  <c r="AH10" i="2"/>
  <c r="AN9" i="2"/>
  <c r="AL9" i="2"/>
  <c r="AK9" i="2"/>
  <c r="AI9" i="2"/>
  <c r="AH9" i="2"/>
  <c r="AN8" i="2"/>
  <c r="AL8" i="2"/>
  <c r="AK8" i="2"/>
  <c r="AI8" i="2"/>
  <c r="AH8" i="2"/>
  <c r="AN7" i="2"/>
  <c r="AL7" i="2"/>
  <c r="AK7" i="2"/>
  <c r="AI7" i="2"/>
  <c r="AH7" i="2"/>
  <c r="AN6" i="2"/>
  <c r="AL6" i="2"/>
  <c r="AK6" i="2"/>
  <c r="AI6" i="2"/>
  <c r="AH6" i="2"/>
  <c r="AN5" i="2"/>
  <c r="AL5" i="2"/>
  <c r="AK5" i="2"/>
  <c r="AI5" i="2"/>
  <c r="AH5" i="2"/>
  <c r="AN4" i="2"/>
  <c r="AL4" i="2"/>
  <c r="AK4" i="2"/>
  <c r="AI4" i="2"/>
  <c r="AH4" i="2"/>
  <c r="AN3" i="2"/>
  <c r="AL3" i="2"/>
  <c r="AK3" i="2"/>
  <c r="AI3" i="2"/>
  <c r="AH3" i="2"/>
  <c r="AN2" i="2"/>
  <c r="AL2" i="2"/>
  <c r="AK2" i="2"/>
  <c r="AI2" i="2"/>
  <c r="AH2" i="2"/>
  <c r="AJ12" i="2" l="1"/>
  <c r="AM10" i="2"/>
  <c r="AJ10" i="2"/>
  <c r="AM9" i="2"/>
  <c r="AJ9" i="2"/>
  <c r="AM7" i="2"/>
  <c r="AJ7" i="2"/>
  <c r="AM8" i="2"/>
  <c r="AM6" i="2"/>
  <c r="AJ6" i="2"/>
  <c r="AJ8" i="2"/>
  <c r="AM3" i="2"/>
  <c r="AJ13" i="2"/>
  <c r="AM13" i="2"/>
  <c r="AG15" i="2"/>
  <c r="AG17" i="2" s="1"/>
  <c r="AH15" i="2"/>
  <c r="AI15" i="2"/>
  <c r="AK15" i="2"/>
  <c r="AL15" i="2"/>
  <c r="AN15" i="2"/>
  <c r="AM5" i="2"/>
  <c r="AJ5" i="2"/>
  <c r="AM4" i="2"/>
  <c r="AJ4" i="2"/>
  <c r="AJ3" i="2"/>
  <c r="AM2" i="2"/>
  <c r="AJ2" i="2"/>
  <c r="AM15" i="2" l="1"/>
  <c r="AJ15" i="2"/>
  <c r="N15" i="1" l="1"/>
  <c r="T2" i="1" l="1"/>
  <c r="S2" i="1" s="1"/>
  <c r="W26" i="1"/>
  <c r="W28" i="1" s="1"/>
</calcChain>
</file>

<file path=xl/sharedStrings.xml><?xml version="1.0" encoding="utf-8"?>
<sst xmlns="http://schemas.openxmlformats.org/spreadsheetml/2006/main" count="207" uniqueCount="53">
  <si>
    <t>fto balance</t>
  </si>
  <si>
    <t>Available to end of the year</t>
  </si>
  <si>
    <t>taken</t>
  </si>
  <si>
    <t>float holiday</t>
  </si>
  <si>
    <t>Taken, excluding floating holidays</t>
  </si>
  <si>
    <t>yearly allowance</t>
  </si>
  <si>
    <t>remaining</t>
  </si>
  <si>
    <t>Friday</t>
  </si>
  <si>
    <t>Shutdown days</t>
  </si>
  <si>
    <t>hrs taken</t>
  </si>
  <si>
    <t>Dec days</t>
  </si>
  <si>
    <t>H</t>
  </si>
  <si>
    <t>Christmas Holiday</t>
  </si>
  <si>
    <t>start</t>
  </si>
  <si>
    <t>stop</t>
  </si>
  <si>
    <t>hours worked</t>
  </si>
  <si>
    <t>recorded in Workday</t>
  </si>
  <si>
    <t>Month</t>
  </si>
  <si>
    <t>worked hrs</t>
  </si>
  <si>
    <t>full hrs</t>
  </si>
  <si>
    <t>Percent</t>
  </si>
  <si>
    <t>worked days</t>
  </si>
  <si>
    <t>Days</t>
  </si>
  <si>
    <t>FTO days</t>
  </si>
  <si>
    <t>PAYRG37</t>
  </si>
  <si>
    <t>September</t>
  </si>
  <si>
    <t>w</t>
  </si>
  <si>
    <t>h</t>
  </si>
  <si>
    <t>x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</si>
  <si>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</si>
  <si>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</si>
  <si>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</si>
  <si>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</si>
  <si>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</si>
  <si>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</si>
  <si>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</si>
  <si>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</si>
  <si>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</si>
  <si>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</si>
  <si>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</si>
  <si>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 xml:space="preserve"> </t>
  </si>
  <si>
    <t>FH == Floating Holidays do not count against vacation hours</t>
  </si>
  <si>
    <t>Hours available</t>
  </si>
  <si>
    <t>Vacation</t>
  </si>
  <si>
    <t>v</t>
  </si>
  <si>
    <t>2x</t>
  </si>
  <si>
    <t>BL</t>
  </si>
  <si>
    <t>BL == Bereavement leave</t>
  </si>
  <si>
    <t>Time Off Policy link</t>
  </si>
  <si>
    <t>10x</t>
  </si>
  <si>
    <t>fh</t>
  </si>
  <si>
    <t>HD == Half day</t>
  </si>
  <si>
    <t>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</si>
</sst>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right" vertical="top"/>
    </xf>
    <xf numFmtId="0" fontId="0" fillId="5" borderId="0" xfId="0" applyFill="1"/>
    <xf numFmtId="164" fontId="0" fillId="0" borderId="0" xfId="0" applyNumberFormat="1"/>
    <xf numFmtId="0" fontId="0" fillId="6" borderId="0" xfId="0" applyFill="1"/>
    <xf numFmtId="0" fontId="0" fillId="7" borderId="0" xfId="0" applyFill="1"/>
    <xf numFmtId="1" fontId="0" fillId="8" borderId="1" xfId="0" applyNumberFormat="1" applyFill="1" applyBorder="1"/>
    <xf numFmtId="2" fontId="0" fillId="0" borderId="0" xfId="0" applyNumberFormat="1"/>
    <xf numFmtId="2" fontId="0" fillId="0" borderId="0" xfId="0" applyNumberFormat="1" applyFill="1" applyBorder="1"/>
    <xf numFmtId="2" fontId="1" fillId="0" borderId="0" xfId="1" applyNumberFormat="1" applyFill="1" applyBorder="1"/>
    <xf numFmtId="165" fontId="0" fillId="0" borderId="1" xfId="0" applyNumberFormat="1" applyBorder="1"/>
    <xf numFmtId="165" fontId="0" fillId="0" borderId="0" xfId="0" applyNumberFormat="1"/>
    <xf numFmtId="165" fontId="0" fillId="9" borderId="1" xfId="0" applyNumberFormat="1" applyFill="1" applyBorder="1"/>
    <xf numFmtId="165" fontId="0" fillId="0" borderId="0" xfId="0" applyNumberFormat="1" applyBorder="1"/>
    <xf numFmtId="165" fontId="0" fillId="0" borderId="1" xfId="0" applyNumberFormat="1" applyFill="1" applyBorder="1"/>
    <xf numFmtId="1" fontId="0" fillId="0" borderId="0" xfId="0" applyNumberFormat="1" applyFill="1" applyBorder="1"/>
    <xf numFmtId="0" fontId="1" fillId="0" borderId="0" xfId="1"/>
    <xf numFmtId="165" fontId="0" fillId="4" borderId="1" xfId="0" applyNumberFormat="1" applyFill="1" applyBorder="1"/>
    <xf numFmtId="165" fontId="0" fillId="10" borderId="1" xfId="0" applyNumberFormat="1" applyFill="1" applyBorder="1"/>
    <xf numFmtId="0" fontId="0" fillId="11" borderId="0" xfId="0" applyFill="1"/>
  </cellXfs>
  <cellStyles count="2">
    <cellStyle name="Hyperlink" xfId="1" builtinId="8"/>
    <cellStyle name="Normal" xfId="0" builtinId="0"/>
  </cellStyles>
  <dxfs count="123">
    <dxf>
      <fill>
        <patternFill>
          <bgColor theme="9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7030A0"/>
        </patternFill>
      </fill>
    </dxf>
    <dxf>
      <fill>
        <patternFill>
          <bgColor theme="7" tint="0.79998168889431442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0.34998626667073579"/>
        </patternFill>
      </fill>
    </dxf>
    <dxf>
      <fill>
        <patternFill>
          <bgColor rgb="FF00B050"/>
        </patternFill>
      </fill>
    </dxf>
    <dxf>
      <fill>
        <patternFill>
          <bgColor theme="7" tint="0.39994506668294322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content.int.hpe.com/sites/USBenSummaryPlan/imports/TimeOffBenefits.pdf" TargetMode="External"/><Relationship Id="rId1" Type="http://schemas.openxmlformats.org/officeDocument/2006/relationships/hyperlink" Target="https://wd5.myworkday.com/hpe/d/search.htmld?q=payrg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8"/>
  <sheetViews>
    <sheetView workbookViewId="0">
      <selection activeCell="I19" sqref="I19"/>
    </sheetView>
  </sheetViews>
  <sheetFormatPr defaultRowHeight="15" x14ac:dyDescent="0.25"/>
  <sheetData>
    <row r="1" spans="1:23" x14ac:dyDescent="0.25">
      <c r="A1" t="s">
        <v>10</v>
      </c>
      <c r="B1">
        <v>10</v>
      </c>
      <c r="C1">
        <v>11</v>
      </c>
      <c r="D1">
        <v>12</v>
      </c>
      <c r="E1" s="2">
        <v>13</v>
      </c>
      <c r="F1" s="1">
        <v>14</v>
      </c>
      <c r="G1">
        <v>17</v>
      </c>
      <c r="H1">
        <v>18</v>
      </c>
      <c r="I1">
        <v>19</v>
      </c>
      <c r="J1">
        <v>20</v>
      </c>
      <c r="K1" s="1">
        <v>21</v>
      </c>
      <c r="L1" s="6">
        <v>24</v>
      </c>
      <c r="M1" s="6">
        <v>25</v>
      </c>
      <c r="N1">
        <v>26</v>
      </c>
      <c r="O1">
        <v>27</v>
      </c>
      <c r="P1" s="1">
        <v>28</v>
      </c>
      <c r="Q1">
        <v>31</v>
      </c>
      <c r="S1" t="s">
        <v>0</v>
      </c>
      <c r="T1" t="s">
        <v>1</v>
      </c>
    </row>
    <row r="2" spans="1:23" x14ac:dyDescent="0.25">
      <c r="A2" t="s">
        <v>9</v>
      </c>
      <c r="B2">
        <v>0</v>
      </c>
      <c r="C2">
        <v>0</v>
      </c>
      <c r="D2">
        <v>0</v>
      </c>
      <c r="E2" s="8">
        <v>4</v>
      </c>
      <c r="F2" s="8">
        <v>4</v>
      </c>
      <c r="G2">
        <v>0</v>
      </c>
      <c r="H2" s="8">
        <v>4</v>
      </c>
      <c r="I2" s="8">
        <v>8</v>
      </c>
      <c r="J2" s="8">
        <v>8</v>
      </c>
      <c r="K2" s="8">
        <v>4</v>
      </c>
      <c r="L2" s="6" t="s">
        <v>11</v>
      </c>
      <c r="M2" s="6" t="s">
        <v>11</v>
      </c>
      <c r="N2" s="3">
        <v>8</v>
      </c>
      <c r="O2" s="3">
        <v>8</v>
      </c>
      <c r="P2" s="3">
        <v>8</v>
      </c>
      <c r="Q2" s="3">
        <v>8</v>
      </c>
      <c r="S2">
        <f>T2-(SUM(B2:Q2))</f>
        <v>12</v>
      </c>
      <c r="T2" s="4">
        <f>W28</f>
        <v>76</v>
      </c>
    </row>
    <row r="4" spans="1:23" x14ac:dyDescent="0.25">
      <c r="F4" t="s">
        <v>7</v>
      </c>
      <c r="K4" t="s">
        <v>7</v>
      </c>
      <c r="P4" t="s">
        <v>7</v>
      </c>
      <c r="W4" t="s">
        <v>2</v>
      </c>
    </row>
    <row r="5" spans="1:23" x14ac:dyDescent="0.25">
      <c r="W5" s="5">
        <v>8</v>
      </c>
    </row>
    <row r="6" spans="1:23" x14ac:dyDescent="0.25">
      <c r="E6" s="8"/>
      <c r="F6" s="8"/>
      <c r="H6" s="8"/>
      <c r="I6" s="8" t="s">
        <v>16</v>
      </c>
      <c r="J6" s="8"/>
      <c r="K6" s="8"/>
      <c r="L6" s="6" t="s">
        <v>12</v>
      </c>
      <c r="M6" s="6"/>
      <c r="N6" s="3" t="s">
        <v>8</v>
      </c>
      <c r="O6" s="3"/>
      <c r="P6" s="3"/>
      <c r="Q6" s="3"/>
      <c r="W6" s="5">
        <v>8</v>
      </c>
    </row>
    <row r="7" spans="1:23" x14ac:dyDescent="0.25">
      <c r="N7" s="8"/>
      <c r="O7" s="8"/>
      <c r="P7" s="8"/>
      <c r="Q7" s="8"/>
      <c r="W7" s="5">
        <v>4</v>
      </c>
    </row>
    <row r="8" spans="1:23" x14ac:dyDescent="0.25">
      <c r="W8" s="5">
        <v>-8</v>
      </c>
    </row>
    <row r="9" spans="1:23" x14ac:dyDescent="0.25">
      <c r="W9" s="5">
        <v>8</v>
      </c>
    </row>
    <row r="10" spans="1:23" x14ac:dyDescent="0.25">
      <c r="W10" s="5">
        <v>8</v>
      </c>
    </row>
    <row r="11" spans="1:23" x14ac:dyDescent="0.25">
      <c r="W11" s="5">
        <v>8</v>
      </c>
    </row>
    <row r="12" spans="1:23" x14ac:dyDescent="0.25">
      <c r="W12" s="5">
        <v>8</v>
      </c>
    </row>
    <row r="13" spans="1:23" x14ac:dyDescent="0.25">
      <c r="W13" s="5">
        <v>8</v>
      </c>
    </row>
    <row r="14" spans="1:23" x14ac:dyDescent="0.25">
      <c r="L14" t="s">
        <v>13</v>
      </c>
      <c r="M14" t="s">
        <v>14</v>
      </c>
      <c r="N14" t="s">
        <v>15</v>
      </c>
      <c r="W14" s="5">
        <v>8</v>
      </c>
    </row>
    <row r="15" spans="1:23" x14ac:dyDescent="0.25">
      <c r="L15" s="7">
        <v>43445.208333333336</v>
      </c>
      <c r="M15" s="7">
        <v>43445.416666666664</v>
      </c>
      <c r="N15" s="7" t="str">
        <f>TEXT(M15-L15,"h:mm")</f>
        <v>5:00</v>
      </c>
      <c r="W15" s="5">
        <v>8</v>
      </c>
    </row>
    <row r="16" spans="1:23" x14ac:dyDescent="0.25">
      <c r="W16" s="5">
        <v>8</v>
      </c>
    </row>
    <row r="17" spans="23:24" x14ac:dyDescent="0.25">
      <c r="W17" s="5">
        <v>8</v>
      </c>
    </row>
    <row r="18" spans="23:24" x14ac:dyDescent="0.25">
      <c r="W18" s="5">
        <v>8</v>
      </c>
    </row>
    <row r="19" spans="23:24" x14ac:dyDescent="0.25">
      <c r="W19" s="5">
        <v>8</v>
      </c>
    </row>
    <row r="20" spans="23:24" x14ac:dyDescent="0.25">
      <c r="W20" s="5">
        <v>8</v>
      </c>
    </row>
    <row r="21" spans="23:24" x14ac:dyDescent="0.25">
      <c r="W21" s="5">
        <v>8</v>
      </c>
    </row>
    <row r="22" spans="23:24" x14ac:dyDescent="0.25">
      <c r="W22" s="5">
        <v>8</v>
      </c>
    </row>
    <row r="23" spans="23:24" x14ac:dyDescent="0.25">
      <c r="W23" s="5">
        <v>8</v>
      </c>
      <c r="X23" t="s">
        <v>3</v>
      </c>
    </row>
    <row r="24" spans="23:24" x14ac:dyDescent="0.25">
      <c r="W24" s="5">
        <v>8</v>
      </c>
      <c r="X24" t="s">
        <v>3</v>
      </c>
    </row>
    <row r="26" spans="23:24" x14ac:dyDescent="0.25">
      <c r="W26">
        <f>SUM(W5:W22)</f>
        <v>124</v>
      </c>
      <c r="X26" t="s">
        <v>4</v>
      </c>
    </row>
    <row r="27" spans="23:24" x14ac:dyDescent="0.25">
      <c r="W27" s="5">
        <v>200</v>
      </c>
      <c r="X27" t="s">
        <v>5</v>
      </c>
    </row>
    <row r="28" spans="23:24" x14ac:dyDescent="0.25">
      <c r="W28">
        <f>W27-W26</f>
        <v>76</v>
      </c>
      <c r="X28" t="s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P21"/>
  <sheetViews>
    <sheetView tabSelected="1" workbookViewId="0">
      <selection activeCell="AO26" sqref="AO26"/>
    </sheetView>
  </sheetViews>
  <sheetFormatPr defaultRowHeight="15" x14ac:dyDescent="0.25"/>
  <cols>
    <col min="1" max="1" width="10.85546875" bestFit="1" customWidth="1"/>
    <col min="2" max="32" width="3.5703125" bestFit="1" customWidth="1"/>
    <col min="33" max="33" width="8.7109375" bestFit="1" customWidth="1"/>
    <col min="34" max="34" width="10.85546875" bestFit="1" customWidth="1"/>
    <col min="35" max="35" width="7.5703125" bestFit="1" customWidth="1"/>
    <col min="36" max="36" width="7.85546875" bestFit="1" customWidth="1"/>
    <col min="37" max="37" width="12.140625" bestFit="1" customWidth="1"/>
    <col min="38" max="38" width="7" customWidth="1"/>
    <col min="39" max="39" width="7.85546875" bestFit="1" customWidth="1"/>
    <col min="40" max="41" width="8.85546875" bestFit="1" customWidth="1"/>
  </cols>
  <sheetData>
    <row r="1" spans="1:41" x14ac:dyDescent="0.25">
      <c r="A1" s="9" t="s">
        <v>17</v>
      </c>
      <c r="B1" s="10">
        <v>1</v>
      </c>
      <c r="C1" s="10">
        <v>2</v>
      </c>
      <c r="D1" s="10">
        <v>3</v>
      </c>
      <c r="E1" s="10">
        <v>4</v>
      </c>
      <c r="F1" s="10">
        <v>5</v>
      </c>
      <c r="G1" s="10">
        <v>6</v>
      </c>
      <c r="H1" s="10">
        <v>7</v>
      </c>
      <c r="I1" s="10">
        <v>8</v>
      </c>
      <c r="J1" s="10">
        <v>9</v>
      </c>
      <c r="K1" s="10">
        <v>10</v>
      </c>
      <c r="L1" s="10">
        <v>11</v>
      </c>
      <c r="M1" s="10">
        <v>12</v>
      </c>
      <c r="N1" s="10">
        <v>13</v>
      </c>
      <c r="O1" s="10">
        <v>14</v>
      </c>
      <c r="P1" s="10">
        <v>15</v>
      </c>
      <c r="Q1" s="10">
        <v>16</v>
      </c>
      <c r="R1" s="10">
        <v>17</v>
      </c>
      <c r="S1" s="10">
        <v>18</v>
      </c>
      <c r="T1" s="10">
        <v>19</v>
      </c>
      <c r="U1" s="10">
        <v>20</v>
      </c>
      <c r="V1" s="10">
        <v>21</v>
      </c>
      <c r="W1" s="10">
        <v>22</v>
      </c>
      <c r="X1" s="10">
        <v>23</v>
      </c>
      <c r="Y1" s="10">
        <v>24</v>
      </c>
      <c r="Z1" s="10">
        <v>25</v>
      </c>
      <c r="AA1" s="10">
        <v>26</v>
      </c>
      <c r="AB1" s="10">
        <v>27</v>
      </c>
      <c r="AC1" s="10">
        <v>28</v>
      </c>
      <c r="AD1" s="10">
        <v>29</v>
      </c>
      <c r="AE1" s="10">
        <v>30</v>
      </c>
      <c r="AF1" s="10">
        <v>31</v>
      </c>
      <c r="AG1" s="19" t="s">
        <v>43</v>
      </c>
      <c r="AH1" s="11" t="s">
        <v>18</v>
      </c>
      <c r="AI1" s="11" t="s">
        <v>19</v>
      </c>
      <c r="AJ1" s="11" t="s">
        <v>20</v>
      </c>
      <c r="AK1" s="11" t="s">
        <v>21</v>
      </c>
      <c r="AL1" s="12" t="s">
        <v>22</v>
      </c>
      <c r="AM1" s="12" t="s">
        <v>20</v>
      </c>
      <c r="AN1" s="12" t="s">
        <v>23</v>
      </c>
      <c r="AO1" s="13" t="s">
        <v>24</v>
      </c>
    </row>
    <row r="2" spans="1:41" x14ac:dyDescent="0.25">
      <c r="A2" t="s">
        <v>32</v>
      </c>
      <c r="B2" s="14" t="s">
        <v>27</v>
      </c>
      <c r="C2" s="14">
        <v>1</v>
      </c>
      <c r="D2" s="14">
        <v>1</v>
      </c>
      <c r="E2" s="14">
        <v>1</v>
      </c>
      <c r="F2" s="14" t="s">
        <v>26</v>
      </c>
      <c r="G2" s="14" t="s">
        <v>26</v>
      </c>
      <c r="H2" s="14">
        <v>1</v>
      </c>
      <c r="I2" s="14">
        <v>1</v>
      </c>
      <c r="J2" s="14">
        <v>1</v>
      </c>
      <c r="K2" s="14">
        <v>1</v>
      </c>
      <c r="L2" s="14">
        <v>1</v>
      </c>
      <c r="M2" s="14" t="s">
        <v>26</v>
      </c>
      <c r="N2" s="14" t="s">
        <v>26</v>
      </c>
      <c r="O2" s="14">
        <v>1</v>
      </c>
      <c r="P2" s="14">
        <v>1</v>
      </c>
      <c r="Q2" s="14">
        <v>1</v>
      </c>
      <c r="R2" s="14">
        <v>1</v>
      </c>
      <c r="S2" s="14">
        <v>1</v>
      </c>
      <c r="T2" s="14" t="s">
        <v>26</v>
      </c>
      <c r="U2" s="14" t="s">
        <v>26</v>
      </c>
      <c r="V2" s="14" t="s">
        <v>27</v>
      </c>
      <c r="W2" s="14">
        <v>1</v>
      </c>
      <c r="X2" s="14">
        <v>1</v>
      </c>
      <c r="Y2" s="14">
        <v>1</v>
      </c>
      <c r="Z2" s="14">
        <v>1</v>
      </c>
      <c r="AA2" s="14" t="s">
        <v>26</v>
      </c>
      <c r="AB2" s="14" t="s">
        <v>26</v>
      </c>
      <c r="AC2" s="14">
        <v>1</v>
      </c>
      <c r="AD2" s="14">
        <v>1</v>
      </c>
      <c r="AE2" s="14" t="s">
        <v>46</v>
      </c>
      <c r="AF2" s="14">
        <v>1</v>
      </c>
      <c r="AG2" s="17">
        <f t="shared" ref="AG2:AG8" si="0">(COUNTIF(B2:AF2,"v")*8)+(COUNTIF(B2:AF2,"hd")*4)</f>
        <v>0</v>
      </c>
      <c r="AH2" s="11">
        <f>(SUM(B2:AF2)+COUNTIF(B2:AF2,"v"))*8</f>
        <v>160</v>
      </c>
      <c r="AI2" s="11">
        <f>(COUNTIF(B2:AF2,"&gt;=0")+COUNTIF(B2:AF2,"v"))*8</f>
        <v>160</v>
      </c>
      <c r="AJ2" s="11">
        <f t="shared" ref="AJ2:AJ3" si="1">IF(AI2&gt;0,((AH2/AI2)*100),0)</f>
        <v>100</v>
      </c>
      <c r="AK2" s="11">
        <f>(SUM(B2:AF2)+COUNTIF(B2:AF2,"v"))</f>
        <v>20</v>
      </c>
      <c r="AL2" s="15">
        <f>COUNTIF(B2:AF2,"&gt;=0")+COUNTIF(B2:AF2,"v")</f>
        <v>20</v>
      </c>
      <c r="AM2" s="11">
        <f t="shared" ref="AM2:AM3" si="2">IF(AL2&gt;0,((AK2/AL2)*100),0)</f>
        <v>100</v>
      </c>
      <c r="AN2" s="11">
        <f>COUNTIF(B2:AF2,"v")</f>
        <v>0</v>
      </c>
    </row>
    <row r="3" spans="1:41" x14ac:dyDescent="0.25">
      <c r="A3" t="s">
        <v>33</v>
      </c>
      <c r="B3" s="14">
        <v>1</v>
      </c>
      <c r="C3" s="14" t="s">
        <v>26</v>
      </c>
      <c r="D3" s="14" t="s">
        <v>26</v>
      </c>
      <c r="E3" s="14">
        <v>1</v>
      </c>
      <c r="F3" s="14">
        <v>1</v>
      </c>
      <c r="G3" s="14">
        <v>1</v>
      </c>
      <c r="H3" s="14">
        <v>1</v>
      </c>
      <c r="I3" s="14">
        <v>1</v>
      </c>
      <c r="J3" s="14" t="s">
        <v>26</v>
      </c>
      <c r="K3" s="14" t="s">
        <v>26</v>
      </c>
      <c r="L3" s="14">
        <v>1</v>
      </c>
      <c r="M3" s="14">
        <v>1</v>
      </c>
      <c r="N3" s="14">
        <v>1</v>
      </c>
      <c r="O3" s="14" t="s">
        <v>46</v>
      </c>
      <c r="P3" s="14" t="s">
        <v>46</v>
      </c>
      <c r="Q3" s="14" t="s">
        <v>26</v>
      </c>
      <c r="R3" s="14" t="s">
        <v>26</v>
      </c>
      <c r="S3" s="14" t="s">
        <v>27</v>
      </c>
      <c r="T3" s="14">
        <v>1</v>
      </c>
      <c r="U3" s="14">
        <v>1</v>
      </c>
      <c r="V3" s="14">
        <v>1</v>
      </c>
      <c r="W3" s="14">
        <v>1</v>
      </c>
      <c r="X3" s="14" t="s">
        <v>26</v>
      </c>
      <c r="Y3" s="14" t="s">
        <v>26</v>
      </c>
      <c r="Z3" s="14">
        <v>1</v>
      </c>
      <c r="AA3" s="14">
        <v>1</v>
      </c>
      <c r="AB3" s="14">
        <v>1</v>
      </c>
      <c r="AC3" s="14">
        <v>1</v>
      </c>
      <c r="AD3" s="14" t="s">
        <v>28</v>
      </c>
      <c r="AE3" s="14" t="s">
        <v>28</v>
      </c>
      <c r="AF3" s="14" t="s">
        <v>28</v>
      </c>
      <c r="AG3" s="17">
        <f t="shared" si="0"/>
        <v>0</v>
      </c>
      <c r="AH3" s="11">
        <f t="shared" ref="AH3:AH10" si="3">(SUM(B3:AF3)+COUNTIF(B3:AF3,"v"))*8</f>
        <v>136</v>
      </c>
      <c r="AI3" s="11">
        <f>(COUNTIF(B3:AF3,"&gt;=0")+COUNTIF(B3:AF3,"v"))*8</f>
        <v>136</v>
      </c>
      <c r="AJ3" s="11">
        <f t="shared" si="1"/>
        <v>100</v>
      </c>
      <c r="AK3" s="11">
        <f t="shared" ref="AK3:AK10" si="4">(SUM(B3:AF3)+COUNTIF(B3:AF3,"v"))</f>
        <v>17</v>
      </c>
      <c r="AL3" s="15">
        <f t="shared" ref="AL3:AL10" si="5">COUNTIF(B3:AF3,"&gt;=0")+COUNTIF(B3:AF3,"v")</f>
        <v>17</v>
      </c>
      <c r="AM3" s="11">
        <f t="shared" si="2"/>
        <v>100</v>
      </c>
      <c r="AN3" s="11">
        <f t="shared" ref="AN3:AN10" si="6">COUNTIF(B3:AF3,"v")</f>
        <v>0</v>
      </c>
    </row>
    <row r="4" spans="1:41" x14ac:dyDescent="0.25">
      <c r="A4" t="s">
        <v>34</v>
      </c>
      <c r="B4" s="14">
        <v>1</v>
      </c>
      <c r="C4" s="14" t="s">
        <v>26</v>
      </c>
      <c r="D4" s="14" t="s">
        <v>26</v>
      </c>
      <c r="E4" s="14">
        <v>1</v>
      </c>
      <c r="F4" s="14">
        <v>1</v>
      </c>
      <c r="G4" s="14">
        <v>1</v>
      </c>
      <c r="H4" s="14">
        <v>1</v>
      </c>
      <c r="I4" s="14">
        <v>1</v>
      </c>
      <c r="J4" s="14" t="s">
        <v>26</v>
      </c>
      <c r="K4" s="14" t="s">
        <v>26</v>
      </c>
      <c r="L4" s="14">
        <v>1</v>
      </c>
      <c r="M4" s="14" t="s">
        <v>50</v>
      </c>
      <c r="N4" s="14">
        <v>1</v>
      </c>
      <c r="O4" s="14">
        <v>1</v>
      </c>
      <c r="P4" s="14">
        <v>1</v>
      </c>
      <c r="Q4" s="14" t="s">
        <v>26</v>
      </c>
      <c r="R4" s="14" t="s">
        <v>26</v>
      </c>
      <c r="S4" s="14">
        <v>1</v>
      </c>
      <c r="T4" s="14">
        <v>1</v>
      </c>
      <c r="U4" s="14">
        <v>1</v>
      </c>
      <c r="V4" s="14">
        <v>1</v>
      </c>
      <c r="W4" s="14">
        <v>1</v>
      </c>
      <c r="X4" s="14" t="s">
        <v>26</v>
      </c>
      <c r="Y4" s="14" t="s">
        <v>26</v>
      </c>
      <c r="Z4" s="14">
        <v>1</v>
      </c>
      <c r="AA4" s="14">
        <v>1</v>
      </c>
      <c r="AB4" s="14">
        <v>1</v>
      </c>
      <c r="AC4" s="14">
        <v>1</v>
      </c>
      <c r="AD4" s="14">
        <v>1</v>
      </c>
      <c r="AE4" s="14" t="s">
        <v>26</v>
      </c>
      <c r="AF4" s="14" t="s">
        <v>26</v>
      </c>
      <c r="AG4" s="17">
        <f t="shared" si="0"/>
        <v>0</v>
      </c>
      <c r="AH4" s="11">
        <f t="shared" si="3"/>
        <v>160</v>
      </c>
      <c r="AI4" s="11">
        <f t="shared" ref="AI4:AI10" si="7">(COUNTIF(B4:AF4,"&gt;=0")+COUNTIF(B4:AF4,"v"))*8</f>
        <v>160</v>
      </c>
      <c r="AJ4" s="11">
        <f>IF(AI4&gt;0,((AH4/AI4)*100),0)</f>
        <v>100</v>
      </c>
      <c r="AK4" s="11">
        <f t="shared" si="4"/>
        <v>20</v>
      </c>
      <c r="AL4" s="15">
        <f t="shared" si="5"/>
        <v>20</v>
      </c>
      <c r="AM4" s="11">
        <f>IF(AL4&gt;0,((AK4/AL4)*100),0)</f>
        <v>100</v>
      </c>
      <c r="AN4" s="11">
        <f t="shared" si="6"/>
        <v>0</v>
      </c>
    </row>
    <row r="5" spans="1:41" x14ac:dyDescent="0.25">
      <c r="A5" t="s">
        <v>35</v>
      </c>
      <c r="B5" s="14">
        <v>1</v>
      </c>
      <c r="C5" s="14">
        <v>1</v>
      </c>
      <c r="D5" s="14">
        <v>1</v>
      </c>
      <c r="E5" s="14">
        <v>1</v>
      </c>
      <c r="F5" s="14">
        <v>1</v>
      </c>
      <c r="G5" s="14" t="s">
        <v>26</v>
      </c>
      <c r="H5" s="14" t="s">
        <v>26</v>
      </c>
      <c r="I5" s="14">
        <v>1</v>
      </c>
      <c r="J5" s="14">
        <v>1</v>
      </c>
      <c r="K5" s="14">
        <v>1</v>
      </c>
      <c r="L5" s="14">
        <v>1</v>
      </c>
      <c r="M5" s="14">
        <v>1</v>
      </c>
      <c r="N5" s="14" t="s">
        <v>26</v>
      </c>
      <c r="O5" s="14" t="s">
        <v>26</v>
      </c>
      <c r="P5" s="14">
        <v>1</v>
      </c>
      <c r="Q5" s="14" t="s">
        <v>50</v>
      </c>
      <c r="R5" s="14">
        <v>1</v>
      </c>
      <c r="S5" s="14">
        <v>1</v>
      </c>
      <c r="T5" s="18" t="s">
        <v>44</v>
      </c>
      <c r="U5" s="16" t="s">
        <v>26</v>
      </c>
      <c r="V5" s="16" t="s">
        <v>26</v>
      </c>
      <c r="W5" s="14">
        <v>1</v>
      </c>
      <c r="X5" s="14">
        <v>1</v>
      </c>
      <c r="Y5" s="14">
        <v>1</v>
      </c>
      <c r="Z5" s="14">
        <v>1</v>
      </c>
      <c r="AA5" s="14">
        <v>1</v>
      </c>
      <c r="AB5" s="16" t="s">
        <v>26</v>
      </c>
      <c r="AC5" s="16" t="s">
        <v>26</v>
      </c>
      <c r="AD5" s="14">
        <v>1</v>
      </c>
      <c r="AE5" s="14">
        <v>1</v>
      </c>
      <c r="AF5" s="18" t="s">
        <v>28</v>
      </c>
      <c r="AG5" s="17">
        <f t="shared" si="0"/>
        <v>8</v>
      </c>
      <c r="AH5" s="11">
        <f t="shared" si="3"/>
        <v>168</v>
      </c>
      <c r="AI5" s="11">
        <f t="shared" si="7"/>
        <v>168</v>
      </c>
      <c r="AJ5" s="11">
        <f t="shared" ref="AJ5:AJ15" si="8">IF(AI5&gt;0,((AH5/AI5)*100),0)</f>
        <v>100</v>
      </c>
      <c r="AK5" s="11">
        <f t="shared" si="4"/>
        <v>21</v>
      </c>
      <c r="AL5" s="15">
        <f t="shared" si="5"/>
        <v>21</v>
      </c>
      <c r="AM5" s="11">
        <f t="shared" ref="AM5:AM15" si="9">IF(AL5&gt;0,((AK5/AL5)*100),0)</f>
        <v>100</v>
      </c>
      <c r="AN5" s="11">
        <f t="shared" si="6"/>
        <v>1</v>
      </c>
    </row>
    <row r="6" spans="1:41" x14ac:dyDescent="0.25">
      <c r="A6" t="s">
        <v>36</v>
      </c>
      <c r="B6" s="14">
        <v>1</v>
      </c>
      <c r="C6" s="14">
        <v>1</v>
      </c>
      <c r="D6" s="14">
        <v>1</v>
      </c>
      <c r="E6" s="14" t="s">
        <v>26</v>
      </c>
      <c r="F6" s="14" t="s">
        <v>26</v>
      </c>
      <c r="G6" s="14">
        <v>1</v>
      </c>
      <c r="H6" s="14">
        <v>1</v>
      </c>
      <c r="I6" s="14">
        <v>1</v>
      </c>
      <c r="J6" s="14">
        <v>1</v>
      </c>
      <c r="K6" s="14">
        <v>1</v>
      </c>
      <c r="L6" s="14" t="s">
        <v>26</v>
      </c>
      <c r="M6" s="14" t="s">
        <v>26</v>
      </c>
      <c r="N6" s="14">
        <v>1</v>
      </c>
      <c r="O6" s="14">
        <v>1</v>
      </c>
      <c r="P6" s="14">
        <v>1</v>
      </c>
      <c r="Q6" s="14">
        <v>1</v>
      </c>
      <c r="R6" s="14">
        <v>1</v>
      </c>
      <c r="S6" s="14" t="s">
        <v>26</v>
      </c>
      <c r="T6" s="14" t="s">
        <v>26</v>
      </c>
      <c r="U6" s="14">
        <v>1</v>
      </c>
      <c r="V6" s="14">
        <v>1</v>
      </c>
      <c r="W6" s="14">
        <v>1</v>
      </c>
      <c r="X6" s="14">
        <v>1</v>
      </c>
      <c r="Y6" s="14">
        <v>1</v>
      </c>
      <c r="Z6" s="14" t="s">
        <v>26</v>
      </c>
      <c r="AA6" s="14" t="s">
        <v>26</v>
      </c>
      <c r="AB6" s="14" t="s">
        <v>27</v>
      </c>
      <c r="AC6" s="14">
        <v>1</v>
      </c>
      <c r="AD6" s="14">
        <v>1</v>
      </c>
      <c r="AE6" s="14">
        <v>1</v>
      </c>
      <c r="AF6" s="14">
        <v>1</v>
      </c>
      <c r="AG6" s="17">
        <f t="shared" si="0"/>
        <v>0</v>
      </c>
      <c r="AH6" s="11">
        <f t="shared" si="3"/>
        <v>176</v>
      </c>
      <c r="AI6" s="11">
        <f t="shared" si="7"/>
        <v>176</v>
      </c>
      <c r="AJ6" s="11">
        <f t="shared" si="8"/>
        <v>100</v>
      </c>
      <c r="AK6" s="11">
        <f t="shared" si="4"/>
        <v>22</v>
      </c>
      <c r="AL6" s="15">
        <f t="shared" si="5"/>
        <v>22</v>
      </c>
      <c r="AM6" s="11">
        <f t="shared" si="9"/>
        <v>100</v>
      </c>
      <c r="AN6" s="11">
        <f t="shared" si="6"/>
        <v>0</v>
      </c>
    </row>
    <row r="7" spans="1:41" x14ac:dyDescent="0.25">
      <c r="A7" t="s">
        <v>37</v>
      </c>
      <c r="B7" s="14" t="s">
        <v>26</v>
      </c>
      <c r="C7" s="14" t="s">
        <v>26</v>
      </c>
      <c r="D7" s="14">
        <v>1</v>
      </c>
      <c r="E7" s="14">
        <v>1</v>
      </c>
      <c r="F7" s="14">
        <v>1</v>
      </c>
      <c r="G7" s="14">
        <v>1</v>
      </c>
      <c r="H7" s="14">
        <v>1</v>
      </c>
      <c r="I7" s="14" t="s">
        <v>26</v>
      </c>
      <c r="J7" s="14" t="s">
        <v>26</v>
      </c>
      <c r="K7" s="14">
        <v>1</v>
      </c>
      <c r="L7" s="14">
        <v>1</v>
      </c>
      <c r="M7" s="14">
        <v>1</v>
      </c>
      <c r="N7" s="14">
        <v>1</v>
      </c>
      <c r="O7" s="14">
        <v>1</v>
      </c>
      <c r="P7" s="14" t="s">
        <v>26</v>
      </c>
      <c r="Q7" s="14" t="s">
        <v>26</v>
      </c>
      <c r="R7" s="14">
        <v>1</v>
      </c>
      <c r="S7" s="14">
        <v>1</v>
      </c>
      <c r="T7" s="14">
        <v>1</v>
      </c>
      <c r="U7" s="14">
        <v>1</v>
      </c>
      <c r="V7" s="14">
        <v>1</v>
      </c>
      <c r="W7" s="14" t="s">
        <v>26</v>
      </c>
      <c r="X7" s="14" t="s">
        <v>26</v>
      </c>
      <c r="Y7" s="14">
        <v>1</v>
      </c>
      <c r="Z7" s="14">
        <v>1</v>
      </c>
      <c r="AA7" s="14" t="s">
        <v>44</v>
      </c>
      <c r="AB7" s="14" t="s">
        <v>44</v>
      </c>
      <c r="AC7" s="14" t="s">
        <v>44</v>
      </c>
      <c r="AD7" s="14" t="s">
        <v>26</v>
      </c>
      <c r="AE7" s="14" t="s">
        <v>26</v>
      </c>
      <c r="AF7" s="14" t="s">
        <v>28</v>
      </c>
      <c r="AG7" s="17">
        <f t="shared" si="0"/>
        <v>24</v>
      </c>
      <c r="AH7" s="11">
        <f t="shared" si="3"/>
        <v>160</v>
      </c>
      <c r="AI7" s="11">
        <f t="shared" si="7"/>
        <v>160</v>
      </c>
      <c r="AJ7" s="11">
        <f t="shared" si="8"/>
        <v>100</v>
      </c>
      <c r="AK7" s="11">
        <f t="shared" si="4"/>
        <v>20</v>
      </c>
      <c r="AL7" s="15">
        <f t="shared" si="5"/>
        <v>20</v>
      </c>
      <c r="AM7" s="11">
        <f t="shared" si="9"/>
        <v>100</v>
      </c>
      <c r="AN7" s="11">
        <f t="shared" si="6"/>
        <v>3</v>
      </c>
    </row>
    <row r="8" spans="1:41" x14ac:dyDescent="0.25">
      <c r="A8" t="s">
        <v>38</v>
      </c>
      <c r="B8" s="14">
        <v>1</v>
      </c>
      <c r="C8" s="14">
        <v>1</v>
      </c>
      <c r="D8" s="14">
        <v>1</v>
      </c>
      <c r="E8" s="14" t="s">
        <v>27</v>
      </c>
      <c r="F8" s="14">
        <v>1</v>
      </c>
      <c r="G8" s="14" t="s">
        <v>26</v>
      </c>
      <c r="H8" s="14" t="s">
        <v>26</v>
      </c>
      <c r="I8" s="14">
        <v>1</v>
      </c>
      <c r="J8" s="14">
        <v>1</v>
      </c>
      <c r="K8" s="14">
        <v>1</v>
      </c>
      <c r="L8" s="14">
        <v>1</v>
      </c>
      <c r="M8" s="14">
        <v>1</v>
      </c>
      <c r="N8" s="14" t="s">
        <v>26</v>
      </c>
      <c r="O8" s="14" t="s">
        <v>26</v>
      </c>
      <c r="P8" s="14">
        <v>1</v>
      </c>
      <c r="Q8" s="14">
        <v>1</v>
      </c>
      <c r="R8" s="14" t="s">
        <v>44</v>
      </c>
      <c r="S8" s="14" t="s">
        <v>44</v>
      </c>
      <c r="T8" s="14" t="s">
        <v>44</v>
      </c>
      <c r="U8" s="14" t="s">
        <v>26</v>
      </c>
      <c r="V8" s="14" t="s">
        <v>26</v>
      </c>
      <c r="W8" s="14">
        <v>1</v>
      </c>
      <c r="X8" s="14">
        <v>1</v>
      </c>
      <c r="Y8" s="14">
        <v>1</v>
      </c>
      <c r="Z8" s="14">
        <v>1</v>
      </c>
      <c r="AA8" s="14">
        <v>1</v>
      </c>
      <c r="AB8" s="14" t="s">
        <v>26</v>
      </c>
      <c r="AC8" s="14" t="s">
        <v>26</v>
      </c>
      <c r="AD8" s="14">
        <v>1</v>
      </c>
      <c r="AE8" s="14">
        <v>1</v>
      </c>
      <c r="AF8" s="14">
        <v>1</v>
      </c>
      <c r="AG8" s="17">
        <f t="shared" si="0"/>
        <v>24</v>
      </c>
      <c r="AH8" s="11">
        <f t="shared" si="3"/>
        <v>176</v>
      </c>
      <c r="AI8" s="11">
        <f t="shared" si="7"/>
        <v>176</v>
      </c>
      <c r="AJ8" s="11">
        <f t="shared" si="8"/>
        <v>100</v>
      </c>
      <c r="AK8" s="11">
        <f t="shared" si="4"/>
        <v>22</v>
      </c>
      <c r="AL8" s="15">
        <f t="shared" si="5"/>
        <v>22</v>
      </c>
      <c r="AM8" s="11">
        <f t="shared" si="9"/>
        <v>100</v>
      </c>
      <c r="AN8" s="11">
        <f t="shared" si="6"/>
        <v>3</v>
      </c>
    </row>
    <row r="9" spans="1:41" x14ac:dyDescent="0.25">
      <c r="A9" t="s">
        <v>39</v>
      </c>
      <c r="B9" s="14">
        <v>1</v>
      </c>
      <c r="C9" s="14">
        <v>1</v>
      </c>
      <c r="D9" s="14" t="s">
        <v>26</v>
      </c>
      <c r="E9" s="14" t="s">
        <v>26</v>
      </c>
      <c r="F9" s="14">
        <v>1</v>
      </c>
      <c r="G9" s="14">
        <v>1</v>
      </c>
      <c r="H9" s="14">
        <v>1</v>
      </c>
      <c r="I9" s="14">
        <v>1</v>
      </c>
      <c r="J9" s="14">
        <v>1</v>
      </c>
      <c r="K9" s="14" t="s">
        <v>26</v>
      </c>
      <c r="L9" s="14" t="s">
        <v>26</v>
      </c>
      <c r="M9" s="14">
        <v>1</v>
      </c>
      <c r="N9" s="14">
        <v>1</v>
      </c>
      <c r="O9" s="14">
        <v>1</v>
      </c>
      <c r="P9" s="14">
        <v>1</v>
      </c>
      <c r="Q9" s="21" t="s">
        <v>52</v>
      </c>
      <c r="R9" s="14" t="s">
        <v>26</v>
      </c>
      <c r="S9" s="14" t="s">
        <v>26</v>
      </c>
      <c r="T9" s="14" t="s">
        <v>44</v>
      </c>
      <c r="U9" s="14">
        <v>1</v>
      </c>
      <c r="V9" s="14">
        <v>1</v>
      </c>
      <c r="W9" s="14">
        <v>1</v>
      </c>
      <c r="X9" s="14">
        <v>1</v>
      </c>
      <c r="Y9" s="14" t="s">
        <v>26</v>
      </c>
      <c r="Z9" s="14" t="s">
        <v>26</v>
      </c>
      <c r="AA9" s="14">
        <v>1</v>
      </c>
      <c r="AB9" s="14">
        <v>1</v>
      </c>
      <c r="AC9" s="14">
        <v>1</v>
      </c>
      <c r="AD9" s="14">
        <v>1</v>
      </c>
      <c r="AE9" s="14">
        <v>1</v>
      </c>
      <c r="AF9" s="14" t="s">
        <v>26</v>
      </c>
      <c r="AG9" s="17">
        <f>(COUNTIF(B9:AF9,"v")*8)+(COUNTIF(B9:AF9,"hd")*4)</f>
        <v>12</v>
      </c>
      <c r="AH9" s="11">
        <f t="shared" si="3"/>
        <v>168</v>
      </c>
      <c r="AI9" s="11">
        <f t="shared" si="7"/>
        <v>168</v>
      </c>
      <c r="AJ9" s="11">
        <f t="shared" si="8"/>
        <v>100</v>
      </c>
      <c r="AK9" s="11">
        <f t="shared" si="4"/>
        <v>21</v>
      </c>
      <c r="AL9" s="15">
        <f t="shared" si="5"/>
        <v>21</v>
      </c>
      <c r="AM9" s="11">
        <f t="shared" si="9"/>
        <v>100</v>
      </c>
      <c r="AN9" s="11">
        <f t="shared" si="6"/>
        <v>1</v>
      </c>
    </row>
    <row r="10" spans="1:41" x14ac:dyDescent="0.25">
      <c r="A10" t="s">
        <v>25</v>
      </c>
      <c r="B10" s="14" t="s">
        <v>26</v>
      </c>
      <c r="C10" s="14" t="s">
        <v>27</v>
      </c>
      <c r="D10" s="14">
        <v>1</v>
      </c>
      <c r="E10" s="14">
        <v>1</v>
      </c>
      <c r="F10" s="14">
        <v>1</v>
      </c>
      <c r="G10" s="14">
        <v>1</v>
      </c>
      <c r="H10" s="14" t="s">
        <v>26</v>
      </c>
      <c r="I10" s="14" t="s">
        <v>26</v>
      </c>
      <c r="J10" s="14">
        <v>1</v>
      </c>
      <c r="K10" s="14">
        <v>1</v>
      </c>
      <c r="L10" s="14">
        <v>1</v>
      </c>
      <c r="M10" s="14">
        <v>1</v>
      </c>
      <c r="N10" s="14">
        <v>1</v>
      </c>
      <c r="O10" s="14" t="s">
        <v>26</v>
      </c>
      <c r="P10" s="14" t="s">
        <v>26</v>
      </c>
      <c r="Q10" s="14">
        <v>1</v>
      </c>
      <c r="R10" s="14">
        <v>1</v>
      </c>
      <c r="S10" s="14">
        <v>1</v>
      </c>
      <c r="T10" s="14">
        <v>1</v>
      </c>
      <c r="U10" s="14">
        <v>1</v>
      </c>
      <c r="V10" s="14" t="s">
        <v>26</v>
      </c>
      <c r="W10" s="14" t="s">
        <v>26</v>
      </c>
      <c r="X10" s="14">
        <v>1</v>
      </c>
      <c r="Y10" s="14">
        <v>1</v>
      </c>
      <c r="Z10" s="14">
        <v>1</v>
      </c>
      <c r="AA10" s="14">
        <v>1</v>
      </c>
      <c r="AB10" s="21" t="s">
        <v>52</v>
      </c>
      <c r="AC10" s="14" t="s">
        <v>26</v>
      </c>
      <c r="AD10" s="14" t="s">
        <v>26</v>
      </c>
      <c r="AE10" s="14">
        <v>1</v>
      </c>
      <c r="AF10" s="14" t="s">
        <v>28</v>
      </c>
      <c r="AG10" s="17">
        <f>(COUNTIF(B10:AF10,"v")*8)+(COUNTIF(B10:AF10,"hd")*4)</f>
        <v>4</v>
      </c>
      <c r="AH10" s="11">
        <f t="shared" si="3"/>
        <v>152</v>
      </c>
      <c r="AI10" s="11">
        <f t="shared" si="7"/>
        <v>152</v>
      </c>
      <c r="AJ10" s="11">
        <f t="shared" si="8"/>
        <v>100</v>
      </c>
      <c r="AK10" s="11">
        <f t="shared" si="4"/>
        <v>19</v>
      </c>
      <c r="AL10" s="15">
        <f t="shared" si="5"/>
        <v>19</v>
      </c>
      <c r="AM10" s="11">
        <f t="shared" si="9"/>
        <v>100</v>
      </c>
      <c r="AN10" s="11">
        <f t="shared" si="6"/>
        <v>0</v>
      </c>
    </row>
    <row r="11" spans="1:41" x14ac:dyDescent="0.25">
      <c r="A11" t="s">
        <v>29</v>
      </c>
      <c r="B11" s="14">
        <v>1</v>
      </c>
      <c r="C11" s="14">
        <v>1</v>
      </c>
      <c r="D11" s="14">
        <v>1</v>
      </c>
      <c r="E11" s="14">
        <v>1</v>
      </c>
      <c r="F11" s="14" t="s">
        <v>26</v>
      </c>
      <c r="G11" s="14" t="s">
        <v>26</v>
      </c>
      <c r="H11" s="14">
        <v>1</v>
      </c>
      <c r="I11" s="14">
        <v>1</v>
      </c>
      <c r="J11" s="14" t="s">
        <v>44</v>
      </c>
      <c r="K11" s="14" t="s">
        <v>44</v>
      </c>
      <c r="L11" s="14" t="s">
        <v>44</v>
      </c>
      <c r="M11" s="14" t="s">
        <v>26</v>
      </c>
      <c r="N11" s="14" t="s">
        <v>26</v>
      </c>
      <c r="O11" s="14" t="s">
        <v>44</v>
      </c>
      <c r="P11" s="14">
        <v>1</v>
      </c>
      <c r="Q11" s="14">
        <v>1</v>
      </c>
      <c r="R11" s="14">
        <v>1</v>
      </c>
      <c r="S11" s="14">
        <v>1</v>
      </c>
      <c r="T11" s="14" t="s">
        <v>26</v>
      </c>
      <c r="U11" s="14" t="s">
        <v>26</v>
      </c>
      <c r="V11" s="14">
        <v>1</v>
      </c>
      <c r="W11" s="14">
        <v>1</v>
      </c>
      <c r="X11" s="14">
        <v>1</v>
      </c>
      <c r="Y11" s="14">
        <v>1</v>
      </c>
      <c r="Z11" s="14">
        <v>1</v>
      </c>
      <c r="AA11" s="14" t="s">
        <v>26</v>
      </c>
      <c r="AB11" s="14" t="s">
        <v>26</v>
      </c>
      <c r="AC11" s="14">
        <v>1</v>
      </c>
      <c r="AD11" s="14">
        <v>1</v>
      </c>
      <c r="AE11" s="14">
        <v>1</v>
      </c>
      <c r="AF11" s="14">
        <v>1</v>
      </c>
      <c r="AG11" s="17">
        <f>(COUNTIF(B11:AF11,"v")*8)+(COUNTIF(B11:AF11,"hd")*4)</f>
        <v>32</v>
      </c>
      <c r="AH11" s="11">
        <f t="shared" ref="AH11:AH13" si="10">(SUM(B11:AF11)+COUNTIF(B11:AF11,"v"))*8</f>
        <v>184</v>
      </c>
      <c r="AI11" s="11">
        <f t="shared" ref="AI11:AI13" si="11">(COUNTIF(B11:AF11,"&gt;=0")+COUNTIF(B11:AF11,"v"))*8</f>
        <v>184</v>
      </c>
      <c r="AJ11" s="11">
        <f t="shared" ref="AJ11:AJ13" si="12">IF(AI11&gt;0,((AH11/AI11)*100),0)</f>
        <v>100</v>
      </c>
      <c r="AK11" s="11">
        <f t="shared" ref="AK11:AK13" si="13">(SUM(B11:AF11)+COUNTIF(B11:AF11,"v"))</f>
        <v>23</v>
      </c>
      <c r="AL11" s="15">
        <f t="shared" ref="AL11:AL13" si="14">COUNTIF(B11:AF11,"&gt;=0")+COUNTIF(B11:AF11,"v")</f>
        <v>23</v>
      </c>
      <c r="AM11" s="11">
        <f t="shared" ref="AM11:AM13" si="15">IF(AL11&gt;0,((AK11/AL11)*100),0)</f>
        <v>100</v>
      </c>
      <c r="AN11" s="11">
        <f t="shared" ref="AN11:AN13" si="16">COUNTIF(B11:AF11,"v")</f>
        <v>4</v>
      </c>
    </row>
    <row r="12" spans="1:41" x14ac:dyDescent="0.25">
      <c r="A12" t="s">
        <v>30</v>
      </c>
      <c r="B12" s="14">
        <v>1</v>
      </c>
      <c r="C12" s="14" t="s">
        <v>26</v>
      </c>
      <c r="D12" s="14" t="s">
        <v>26</v>
      </c>
      <c r="E12" s="14">
        <v>1</v>
      </c>
      <c r="F12" s="14">
        <v>1</v>
      </c>
      <c r="G12" s="14">
        <v>1</v>
      </c>
      <c r="H12" s="14">
        <v>1</v>
      </c>
      <c r="I12" s="14">
        <v>1</v>
      </c>
      <c r="J12" s="14" t="s">
        <v>26</v>
      </c>
      <c r="K12" s="14" t="s">
        <v>26</v>
      </c>
      <c r="L12" s="14" t="s">
        <v>27</v>
      </c>
      <c r="M12" s="14" t="s">
        <v>40</v>
      </c>
      <c r="N12" s="14"/>
      <c r="O12" s="14"/>
      <c r="P12" s="14"/>
      <c r="Q12" s="14" t="s">
        <v>26</v>
      </c>
      <c r="R12" s="14" t="s">
        <v>26</v>
      </c>
      <c r="S12" s="14" t="s">
        <v>40</v>
      </c>
      <c r="T12" s="14" t="s">
        <v>40</v>
      </c>
      <c r="U12" s="14"/>
      <c r="V12" s="14"/>
      <c r="W12" s="14"/>
      <c r="X12" s="14" t="s">
        <v>26</v>
      </c>
      <c r="Y12" s="14" t="s">
        <v>26</v>
      </c>
      <c r="Z12" s="14" t="s">
        <v>40</v>
      </c>
      <c r="AA12" s="14" t="s">
        <v>40</v>
      </c>
      <c r="AB12" s="14" t="s">
        <v>40</v>
      </c>
      <c r="AC12" s="14" t="s">
        <v>27</v>
      </c>
      <c r="AD12" s="14" t="s">
        <v>27</v>
      </c>
      <c r="AE12" s="14" t="s">
        <v>26</v>
      </c>
      <c r="AF12" s="14" t="s">
        <v>28</v>
      </c>
      <c r="AG12" s="17">
        <f t="shared" ref="AG12:AG13" si="17">(COUNTIF(B12:AF12,"v")*8)+(COUNTIF(B12:AF12,"hd")*4)</f>
        <v>0</v>
      </c>
      <c r="AH12" s="11">
        <f t="shared" si="10"/>
        <v>48</v>
      </c>
      <c r="AI12" s="11">
        <f t="shared" si="11"/>
        <v>48</v>
      </c>
      <c r="AJ12" s="11">
        <f t="shared" si="12"/>
        <v>100</v>
      </c>
      <c r="AK12" s="11">
        <f t="shared" si="13"/>
        <v>6</v>
      </c>
      <c r="AL12" s="15">
        <f t="shared" si="14"/>
        <v>6</v>
      </c>
      <c r="AM12" s="11">
        <f t="shared" si="15"/>
        <v>100</v>
      </c>
      <c r="AN12" s="11">
        <f t="shared" si="16"/>
        <v>0</v>
      </c>
    </row>
    <row r="13" spans="1:41" x14ac:dyDescent="0.25">
      <c r="A13" t="s">
        <v>31</v>
      </c>
      <c r="B13" s="14" t="s">
        <v>26</v>
      </c>
      <c r="C13" s="14"/>
      <c r="D13" s="14"/>
      <c r="E13" s="14" t="s">
        <v>40</v>
      </c>
      <c r="F13" s="14" t="s">
        <v>40</v>
      </c>
      <c r="G13" s="14"/>
      <c r="H13" s="14" t="s">
        <v>26</v>
      </c>
      <c r="I13" s="14" t="s">
        <v>26</v>
      </c>
      <c r="J13" s="14"/>
      <c r="K13" s="14"/>
      <c r="L13" s="14" t="s">
        <v>40</v>
      </c>
      <c r="M13" s="14" t="s">
        <v>40</v>
      </c>
      <c r="N13" s="14"/>
      <c r="O13" s="14" t="s">
        <v>26</v>
      </c>
      <c r="P13" s="14" t="s">
        <v>26</v>
      </c>
      <c r="Q13" s="14"/>
      <c r="R13" s="14"/>
      <c r="S13" s="14" t="s">
        <v>40</v>
      </c>
      <c r="T13" s="14" t="s">
        <v>40</v>
      </c>
      <c r="U13" s="14"/>
      <c r="V13" s="14" t="s">
        <v>26</v>
      </c>
      <c r="W13" s="14" t="s">
        <v>26</v>
      </c>
      <c r="X13" s="14"/>
      <c r="Y13" s="14" t="s">
        <v>27</v>
      </c>
      <c r="Z13" s="14" t="s">
        <v>27</v>
      </c>
      <c r="AA13" s="14" t="s">
        <v>44</v>
      </c>
      <c r="AB13" s="14" t="s">
        <v>44</v>
      </c>
      <c r="AC13" s="14" t="s">
        <v>26</v>
      </c>
      <c r="AD13" s="14" t="s">
        <v>26</v>
      </c>
      <c r="AE13" s="14" t="s">
        <v>44</v>
      </c>
      <c r="AF13" s="14" t="s">
        <v>44</v>
      </c>
      <c r="AG13" s="17">
        <f t="shared" si="17"/>
        <v>32</v>
      </c>
      <c r="AH13" s="11">
        <f t="shared" si="10"/>
        <v>32</v>
      </c>
      <c r="AI13" s="11">
        <f t="shared" si="11"/>
        <v>32</v>
      </c>
      <c r="AJ13" s="11">
        <f t="shared" si="12"/>
        <v>100</v>
      </c>
      <c r="AK13" s="11">
        <f t="shared" si="13"/>
        <v>4</v>
      </c>
      <c r="AL13" s="15">
        <f t="shared" si="14"/>
        <v>4</v>
      </c>
      <c r="AM13" s="11">
        <f t="shared" si="15"/>
        <v>100</v>
      </c>
      <c r="AN13" s="11">
        <f t="shared" si="16"/>
        <v>4</v>
      </c>
    </row>
    <row r="14" spans="1:41" x14ac:dyDescent="0.25"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"/>
      <c r="AI14" s="11"/>
      <c r="AJ14" s="11"/>
      <c r="AK14" s="11"/>
    </row>
    <row r="15" spans="1:41" x14ac:dyDescent="0.25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1">
        <f>SUM(AG2:AG13)</f>
        <v>136</v>
      </c>
      <c r="AH15" s="11">
        <f>SUM(AH2:AH13)</f>
        <v>1720</v>
      </c>
      <c r="AI15" s="11">
        <f>SUM(AI2:AI13)</f>
        <v>1720</v>
      </c>
      <c r="AJ15" s="11">
        <f t="shared" si="8"/>
        <v>100</v>
      </c>
      <c r="AK15" s="11">
        <f>SUM(AK2:AK13)</f>
        <v>215</v>
      </c>
      <c r="AL15" s="11">
        <f>SUM(AL2:AL13)</f>
        <v>215</v>
      </c>
      <c r="AM15" s="11">
        <f t="shared" si="9"/>
        <v>100</v>
      </c>
      <c r="AN15" s="11">
        <f>SUM(AN2:AN13)</f>
        <v>16</v>
      </c>
    </row>
    <row r="17" spans="33:42" x14ac:dyDescent="0.25">
      <c r="AG17" s="11">
        <f>AO18-AG15</f>
        <v>64</v>
      </c>
      <c r="AN17" t="s">
        <v>45</v>
      </c>
      <c r="AO17" s="22" t="s">
        <v>41</v>
      </c>
    </row>
    <row r="18" spans="33:42" x14ac:dyDescent="0.25">
      <c r="AO18">
        <v>200</v>
      </c>
      <c r="AP18" t="s">
        <v>42</v>
      </c>
    </row>
    <row r="19" spans="33:42" x14ac:dyDescent="0.25">
      <c r="AN19" t="s">
        <v>49</v>
      </c>
      <c r="AO19" s="23" t="s">
        <v>47</v>
      </c>
    </row>
    <row r="20" spans="33:42" x14ac:dyDescent="0.25">
      <c r="AP20" s="20" t="s">
        <v>48</v>
      </c>
    </row>
    <row r="21" spans="33:42" x14ac:dyDescent="0.25">
      <c r="AO21" s="4" t="s">
        <v>51</v>
      </c>
    </row>
  </sheetData>
  <conditionalFormatting sqref="B2:AG13">
    <cfRule type="expression" dxfId="20" priority="10">
      <formula>IF(B2="fh",1,0)</formula>
    </cfRule>
    <cfRule type="expression" dxfId="19" priority="11">
      <formula>IF(B2="v",1,0)</formula>
    </cfRule>
    <cfRule type="expression" dxfId="18" priority="12">
      <formula>IF(B2="h",1,0)</formula>
    </cfRule>
    <cfRule type="expression" dxfId="17" priority="13">
      <formula>IF(B2="x",1,0)</formula>
    </cfRule>
    <cfRule type="expression" dxfId="16" priority="14">
      <formula>IF(B2="W",1,0)</formula>
    </cfRule>
    <cfRule type="expression" dxfId="15" priority="9">
      <formula>IF(B2="BL",1,0)</formula>
    </cfRule>
    <cfRule type="expression" dxfId="14" priority="8">
      <formula>IF(B2="HD",1,0)</formula>
    </cfRule>
  </conditionalFormatting>
  <conditionalFormatting sqref="AO17">
    <cfRule type="expression" dxfId="7" priority="1">
      <formula>IF(AO17="HD",1,0)</formula>
    </cfRule>
    <cfRule type="expression" dxfId="8" priority="2">
      <formula>IF(AO17="BL",1,0)</formula>
    </cfRule>
    <cfRule type="expression" dxfId="13" priority="3">
      <formula>IF(AO17="fh",1,0)</formula>
    </cfRule>
    <cfRule type="expression" dxfId="12" priority="4">
      <formula>IF(AO17="v",1,0)</formula>
    </cfRule>
    <cfRule type="expression" dxfId="11" priority="5">
      <formula>IF(AO17="h",1,0)</formula>
    </cfRule>
    <cfRule type="expression" dxfId="10" priority="6">
      <formula>IF(AO17="x",1,0)</formula>
    </cfRule>
    <cfRule type="expression" dxfId="9" priority="7">
      <formula>IF(AO17="W",1,0)</formula>
    </cfRule>
  </conditionalFormatting>
  <hyperlinks>
    <hyperlink ref="AO1" r:id="rId1"/>
    <hyperlink ref="AP20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</vt:lpstr>
      <vt:lpstr>2019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 Roberts</dc:creator>
  <cp:lastModifiedBy>Michael W Roberts</cp:lastModifiedBy>
  <dcterms:created xsi:type="dcterms:W3CDTF">2018-12-10T22:09:39Z</dcterms:created>
  <dcterms:modified xsi:type="dcterms:W3CDTF">2019-11-08T21:40:32Z</dcterms:modified>
</cp:coreProperties>
</file>