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chael/Career/Projects/chainsaw/tests/manual calculations/gain ratio/"/>
    </mc:Choice>
  </mc:AlternateContent>
  <bookViews>
    <workbookView xWindow="0" yWindow="460" windowWidth="28800" windowHeight="17460" tabRatio="500" activeTab="1"/>
  </bookViews>
  <sheets>
    <sheet name="LOC" sheetId="1" r:id="rId1"/>
    <sheet name="BEST_LOC_SPLI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N8" i="2" l="1"/>
  <c r="AO8" i="2"/>
  <c r="AO3" i="2"/>
  <c r="AN3" i="2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3" i="2"/>
  <c r="AH4" i="2"/>
  <c r="AH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3" i="2"/>
  <c r="AG4" i="2"/>
  <c r="AG5" i="2"/>
  <c r="AG6" i="2"/>
  <c r="AG7" i="2"/>
  <c r="AG8" i="2"/>
  <c r="AG9" i="2"/>
  <c r="AG10" i="2"/>
  <c r="AG11" i="2"/>
  <c r="AG12" i="2"/>
  <c r="AG13" i="2"/>
  <c r="AG14" i="2"/>
  <c r="AG15" i="2"/>
  <c r="AG16" i="2"/>
  <c r="AG17" i="2"/>
  <c r="AG18" i="2"/>
  <c r="AG19" i="2"/>
  <c r="AG20" i="2"/>
  <c r="AG21" i="2"/>
  <c r="AG3" i="2"/>
  <c r="X3" i="2"/>
  <c r="Y3" i="2"/>
  <c r="Z3" i="2"/>
  <c r="AA3" i="2"/>
  <c r="AC3" i="2"/>
  <c r="B4" i="2"/>
  <c r="C4" i="2"/>
  <c r="G4" i="2"/>
  <c r="H4" i="2"/>
  <c r="I4" i="2"/>
  <c r="J4" i="2"/>
  <c r="T4" i="2"/>
  <c r="D4" i="2"/>
  <c r="E4" i="2"/>
  <c r="M4" i="2"/>
  <c r="N4" i="2"/>
  <c r="O4" i="2"/>
  <c r="P4" i="2"/>
  <c r="V4" i="2"/>
  <c r="AE4" i="2"/>
  <c r="AJ4" i="2"/>
  <c r="B5" i="2"/>
  <c r="C5" i="2"/>
  <c r="G5" i="2"/>
  <c r="H5" i="2"/>
  <c r="I5" i="2"/>
  <c r="J5" i="2"/>
  <c r="T5" i="2"/>
  <c r="D5" i="2"/>
  <c r="E5" i="2"/>
  <c r="M5" i="2"/>
  <c r="N5" i="2"/>
  <c r="O5" i="2"/>
  <c r="P5" i="2"/>
  <c r="V5" i="2"/>
  <c r="AE5" i="2"/>
  <c r="AJ5" i="2"/>
  <c r="B6" i="2"/>
  <c r="C6" i="2"/>
  <c r="G6" i="2"/>
  <c r="H6" i="2"/>
  <c r="I6" i="2"/>
  <c r="J6" i="2"/>
  <c r="T6" i="2"/>
  <c r="D6" i="2"/>
  <c r="E6" i="2"/>
  <c r="M6" i="2"/>
  <c r="N6" i="2"/>
  <c r="O6" i="2"/>
  <c r="P6" i="2"/>
  <c r="V6" i="2"/>
  <c r="AE6" i="2"/>
  <c r="AJ6" i="2"/>
  <c r="B7" i="2"/>
  <c r="C7" i="2"/>
  <c r="G7" i="2"/>
  <c r="H7" i="2"/>
  <c r="I7" i="2"/>
  <c r="J7" i="2"/>
  <c r="T7" i="2"/>
  <c r="D7" i="2"/>
  <c r="E7" i="2"/>
  <c r="M7" i="2"/>
  <c r="N7" i="2"/>
  <c r="O7" i="2"/>
  <c r="P7" i="2"/>
  <c r="V7" i="2"/>
  <c r="AE7" i="2"/>
  <c r="AJ7" i="2"/>
  <c r="B8" i="2"/>
  <c r="C8" i="2"/>
  <c r="G8" i="2"/>
  <c r="H8" i="2"/>
  <c r="I8" i="2"/>
  <c r="J8" i="2"/>
  <c r="T8" i="2"/>
  <c r="D8" i="2"/>
  <c r="E8" i="2"/>
  <c r="M8" i="2"/>
  <c r="N8" i="2"/>
  <c r="O8" i="2"/>
  <c r="P8" i="2"/>
  <c r="V8" i="2"/>
  <c r="AE8" i="2"/>
  <c r="AJ8" i="2"/>
  <c r="B9" i="2"/>
  <c r="C9" i="2"/>
  <c r="G9" i="2"/>
  <c r="H9" i="2"/>
  <c r="I9" i="2"/>
  <c r="J9" i="2"/>
  <c r="T9" i="2"/>
  <c r="D9" i="2"/>
  <c r="E9" i="2"/>
  <c r="M9" i="2"/>
  <c r="N9" i="2"/>
  <c r="O9" i="2"/>
  <c r="P9" i="2"/>
  <c r="V9" i="2"/>
  <c r="AE9" i="2"/>
  <c r="AJ9" i="2"/>
  <c r="B10" i="2"/>
  <c r="C10" i="2"/>
  <c r="G10" i="2"/>
  <c r="H10" i="2"/>
  <c r="I10" i="2"/>
  <c r="J10" i="2"/>
  <c r="T10" i="2"/>
  <c r="D10" i="2"/>
  <c r="E10" i="2"/>
  <c r="M10" i="2"/>
  <c r="N10" i="2"/>
  <c r="O10" i="2"/>
  <c r="P10" i="2"/>
  <c r="V10" i="2"/>
  <c r="AE10" i="2"/>
  <c r="AJ10" i="2"/>
  <c r="B11" i="2"/>
  <c r="C11" i="2"/>
  <c r="G11" i="2"/>
  <c r="H11" i="2"/>
  <c r="I11" i="2"/>
  <c r="J11" i="2"/>
  <c r="T11" i="2"/>
  <c r="D11" i="2"/>
  <c r="E11" i="2"/>
  <c r="M11" i="2"/>
  <c r="N11" i="2"/>
  <c r="O11" i="2"/>
  <c r="P11" i="2"/>
  <c r="V11" i="2"/>
  <c r="AE11" i="2"/>
  <c r="AJ11" i="2"/>
  <c r="B12" i="2"/>
  <c r="C12" i="2"/>
  <c r="G12" i="2"/>
  <c r="H12" i="2"/>
  <c r="I12" i="2"/>
  <c r="J12" i="2"/>
  <c r="T12" i="2"/>
  <c r="D12" i="2"/>
  <c r="E12" i="2"/>
  <c r="M12" i="2"/>
  <c r="N12" i="2"/>
  <c r="O12" i="2"/>
  <c r="P12" i="2"/>
  <c r="V12" i="2"/>
  <c r="AE12" i="2"/>
  <c r="AJ12" i="2"/>
  <c r="B13" i="2"/>
  <c r="C13" i="2"/>
  <c r="G13" i="2"/>
  <c r="H13" i="2"/>
  <c r="I13" i="2"/>
  <c r="J13" i="2"/>
  <c r="T13" i="2"/>
  <c r="D13" i="2"/>
  <c r="E13" i="2"/>
  <c r="M13" i="2"/>
  <c r="N13" i="2"/>
  <c r="O13" i="2"/>
  <c r="P13" i="2"/>
  <c r="V13" i="2"/>
  <c r="AE13" i="2"/>
  <c r="AJ13" i="2"/>
  <c r="B14" i="2"/>
  <c r="C14" i="2"/>
  <c r="G14" i="2"/>
  <c r="H14" i="2"/>
  <c r="I14" i="2"/>
  <c r="J14" i="2"/>
  <c r="T14" i="2"/>
  <c r="D14" i="2"/>
  <c r="E14" i="2"/>
  <c r="M14" i="2"/>
  <c r="N14" i="2"/>
  <c r="O14" i="2"/>
  <c r="P14" i="2"/>
  <c r="V14" i="2"/>
  <c r="AE14" i="2"/>
  <c r="AJ14" i="2"/>
  <c r="B15" i="2"/>
  <c r="C15" i="2"/>
  <c r="G15" i="2"/>
  <c r="H15" i="2"/>
  <c r="I15" i="2"/>
  <c r="J15" i="2"/>
  <c r="T15" i="2"/>
  <c r="D15" i="2"/>
  <c r="E15" i="2"/>
  <c r="M15" i="2"/>
  <c r="N15" i="2"/>
  <c r="O15" i="2"/>
  <c r="P15" i="2"/>
  <c r="V15" i="2"/>
  <c r="AE15" i="2"/>
  <c r="AJ15" i="2"/>
  <c r="B16" i="2"/>
  <c r="C16" i="2"/>
  <c r="G16" i="2"/>
  <c r="H16" i="2"/>
  <c r="I16" i="2"/>
  <c r="J16" i="2"/>
  <c r="T16" i="2"/>
  <c r="D16" i="2"/>
  <c r="E16" i="2"/>
  <c r="M16" i="2"/>
  <c r="N16" i="2"/>
  <c r="O16" i="2"/>
  <c r="P16" i="2"/>
  <c r="V16" i="2"/>
  <c r="AE16" i="2"/>
  <c r="AJ16" i="2"/>
  <c r="B17" i="2"/>
  <c r="C17" i="2"/>
  <c r="G17" i="2"/>
  <c r="H17" i="2"/>
  <c r="I17" i="2"/>
  <c r="J17" i="2"/>
  <c r="T17" i="2"/>
  <c r="D17" i="2"/>
  <c r="E17" i="2"/>
  <c r="M17" i="2"/>
  <c r="N17" i="2"/>
  <c r="O17" i="2"/>
  <c r="P17" i="2"/>
  <c r="V17" i="2"/>
  <c r="AE17" i="2"/>
  <c r="AJ17" i="2"/>
  <c r="B18" i="2"/>
  <c r="C18" i="2"/>
  <c r="G18" i="2"/>
  <c r="H18" i="2"/>
  <c r="I18" i="2"/>
  <c r="J18" i="2"/>
  <c r="T18" i="2"/>
  <c r="D18" i="2"/>
  <c r="E18" i="2"/>
  <c r="M18" i="2"/>
  <c r="N18" i="2"/>
  <c r="O18" i="2"/>
  <c r="P18" i="2"/>
  <c r="V18" i="2"/>
  <c r="AE18" i="2"/>
  <c r="AJ18" i="2"/>
  <c r="B19" i="2"/>
  <c r="C19" i="2"/>
  <c r="G19" i="2"/>
  <c r="H19" i="2"/>
  <c r="I19" i="2"/>
  <c r="J19" i="2"/>
  <c r="T19" i="2"/>
  <c r="D19" i="2"/>
  <c r="E19" i="2"/>
  <c r="M19" i="2"/>
  <c r="N19" i="2"/>
  <c r="O19" i="2"/>
  <c r="P19" i="2"/>
  <c r="V19" i="2"/>
  <c r="AE19" i="2"/>
  <c r="AJ19" i="2"/>
  <c r="B20" i="2"/>
  <c r="C20" i="2"/>
  <c r="G20" i="2"/>
  <c r="H20" i="2"/>
  <c r="I20" i="2"/>
  <c r="J20" i="2"/>
  <c r="T20" i="2"/>
  <c r="D20" i="2"/>
  <c r="E20" i="2"/>
  <c r="M20" i="2"/>
  <c r="N20" i="2"/>
  <c r="O20" i="2"/>
  <c r="P20" i="2"/>
  <c r="V20" i="2"/>
  <c r="AE20" i="2"/>
  <c r="AJ20" i="2"/>
  <c r="B21" i="2"/>
  <c r="C21" i="2"/>
  <c r="G21" i="2"/>
  <c r="H21" i="2"/>
  <c r="I21" i="2"/>
  <c r="J21" i="2"/>
  <c r="T21" i="2"/>
  <c r="D21" i="2"/>
  <c r="E21" i="2"/>
  <c r="M21" i="2"/>
  <c r="N21" i="2"/>
  <c r="O21" i="2"/>
  <c r="P21" i="2"/>
  <c r="V21" i="2"/>
  <c r="AE21" i="2"/>
  <c r="AJ21" i="2"/>
  <c r="B3" i="2"/>
  <c r="C3" i="2"/>
  <c r="G3" i="2"/>
  <c r="H3" i="2"/>
  <c r="I3" i="2"/>
  <c r="J3" i="2"/>
  <c r="T3" i="2"/>
  <c r="D3" i="2"/>
  <c r="E3" i="2"/>
  <c r="M3" i="2"/>
  <c r="N3" i="2"/>
  <c r="O3" i="2"/>
  <c r="P3" i="2"/>
  <c r="V3" i="2"/>
  <c r="AE3" i="2"/>
  <c r="AJ3" i="2"/>
  <c r="U4" i="2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3" i="2"/>
  <c r="B25" i="1"/>
  <c r="B24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M2" i="1" a="1"/>
  <c r="M2" i="1"/>
  <c r="M3" i="1" a="1"/>
  <c r="M3" i="1"/>
  <c r="D3" i="1"/>
  <c r="E3" i="1"/>
  <c r="F3" i="1"/>
  <c r="G3" i="1"/>
  <c r="H3" i="1"/>
  <c r="M4" i="1" a="1"/>
  <c r="M4" i="1"/>
  <c r="D4" i="1"/>
  <c r="E4" i="1"/>
  <c r="F4" i="1"/>
  <c r="G4" i="1"/>
  <c r="H4" i="1"/>
  <c r="M5" i="1" a="1"/>
  <c r="M5" i="1"/>
  <c r="D5" i="1"/>
  <c r="E5" i="1"/>
  <c r="F5" i="1"/>
  <c r="G5" i="1"/>
  <c r="H5" i="1"/>
  <c r="M6" i="1" a="1"/>
  <c r="M6" i="1"/>
  <c r="D6" i="1"/>
  <c r="E6" i="1"/>
  <c r="F6" i="1"/>
  <c r="G6" i="1"/>
  <c r="H6" i="1"/>
  <c r="M7" i="1" a="1"/>
  <c r="M7" i="1"/>
  <c r="D7" i="1"/>
  <c r="E7" i="1"/>
  <c r="F7" i="1"/>
  <c r="G7" i="1"/>
  <c r="H7" i="1"/>
  <c r="M8" i="1" a="1"/>
  <c r="M8" i="1"/>
  <c r="D8" i="1"/>
  <c r="E8" i="1"/>
  <c r="F8" i="1"/>
  <c r="G8" i="1"/>
  <c r="H8" i="1"/>
  <c r="M9" i="1" a="1"/>
  <c r="M9" i="1"/>
  <c r="D9" i="1"/>
  <c r="E9" i="1"/>
  <c r="F9" i="1"/>
  <c r="G9" i="1"/>
  <c r="H9" i="1"/>
  <c r="M10" i="1" a="1"/>
  <c r="M10" i="1"/>
  <c r="D10" i="1"/>
  <c r="E10" i="1"/>
  <c r="F10" i="1"/>
  <c r="G10" i="1"/>
  <c r="H10" i="1"/>
  <c r="M11" i="1" a="1"/>
  <c r="M11" i="1"/>
  <c r="D11" i="1"/>
  <c r="E11" i="1"/>
  <c r="F11" i="1"/>
  <c r="G11" i="1"/>
  <c r="H11" i="1"/>
  <c r="M12" i="1" a="1"/>
  <c r="M12" i="1"/>
  <c r="D12" i="1"/>
  <c r="E12" i="1"/>
  <c r="F12" i="1"/>
  <c r="G12" i="1"/>
  <c r="H12" i="1"/>
  <c r="M13" i="1" a="1"/>
  <c r="M13" i="1"/>
  <c r="D13" i="1"/>
  <c r="E13" i="1"/>
  <c r="F13" i="1"/>
  <c r="G13" i="1"/>
  <c r="H13" i="1"/>
  <c r="M14" i="1" a="1"/>
  <c r="M14" i="1"/>
  <c r="D14" i="1"/>
  <c r="E14" i="1"/>
  <c r="F14" i="1"/>
  <c r="G14" i="1"/>
  <c r="H14" i="1"/>
  <c r="M15" i="1" a="1"/>
  <c r="M15" i="1"/>
  <c r="D15" i="1"/>
  <c r="E15" i="1"/>
  <c r="F15" i="1"/>
  <c r="G15" i="1"/>
  <c r="H15" i="1"/>
  <c r="M16" i="1" a="1"/>
  <c r="M16" i="1"/>
  <c r="D16" i="1"/>
  <c r="E16" i="1"/>
  <c r="F16" i="1"/>
  <c r="G16" i="1"/>
  <c r="H16" i="1"/>
  <c r="M17" i="1" a="1"/>
  <c r="M17" i="1"/>
  <c r="D17" i="1"/>
  <c r="E17" i="1"/>
  <c r="F17" i="1"/>
  <c r="G17" i="1"/>
  <c r="H17" i="1"/>
  <c r="M18" i="1" a="1"/>
  <c r="M18" i="1"/>
  <c r="D18" i="1"/>
  <c r="E18" i="1"/>
  <c r="F18" i="1"/>
  <c r="G18" i="1"/>
  <c r="H18" i="1"/>
  <c r="M19" i="1" a="1"/>
  <c r="M19" i="1"/>
  <c r="D19" i="1"/>
  <c r="E19" i="1"/>
  <c r="F19" i="1"/>
  <c r="G19" i="1"/>
  <c r="H19" i="1"/>
  <c r="M20" i="1" a="1"/>
  <c r="M20" i="1"/>
  <c r="D20" i="1"/>
  <c r="E20" i="1"/>
  <c r="F20" i="1"/>
  <c r="G20" i="1"/>
  <c r="H20" i="1"/>
  <c r="M21" i="1" a="1"/>
  <c r="M21" i="1"/>
  <c r="D21" i="1"/>
  <c r="E21" i="1"/>
  <c r="F21" i="1"/>
  <c r="G21" i="1"/>
  <c r="H21" i="1"/>
</calcChain>
</file>

<file path=xl/sharedStrings.xml><?xml version="1.0" encoding="utf-8"?>
<sst xmlns="http://schemas.openxmlformats.org/spreadsheetml/2006/main" count="63" uniqueCount="32">
  <si>
    <t>Lines of Code</t>
  </si>
  <si>
    <t>Defective</t>
  </si>
  <si>
    <t>Record Number</t>
  </si>
  <si>
    <t>Child One (≤ Split Point)</t>
  </si>
  <si>
    <t>Child Two (&gt; Split Point)</t>
  </si>
  <si>
    <t>Sorted Lines of Code</t>
  </si>
  <si>
    <t>All Possible Split Points</t>
  </si>
  <si>
    <t># Defective</t>
  </si>
  <si>
    <t># Non-Defective</t>
  </si>
  <si>
    <t>Num Defective</t>
  </si>
  <si>
    <t>Num Defect-Free</t>
  </si>
  <si>
    <t>entropy</t>
  </si>
  <si>
    <t>weight</t>
  </si>
  <si>
    <t>Child One (≤ Split Point): Defective</t>
  </si>
  <si>
    <t>prior</t>
  </si>
  <si>
    <t>Child Two (&gt; Split Point): Non-Defective</t>
  </si>
  <si>
    <t>Child One</t>
  </si>
  <si>
    <t>Child Two</t>
  </si>
  <si>
    <t>info gain</t>
  </si>
  <si>
    <t>Original Data: Defective</t>
  </si>
  <si>
    <t>Original Data Non-Defective</t>
  </si>
  <si>
    <t>Child One (≤ Split Point): Non-Defective</t>
  </si>
  <si>
    <t>Child Two (&gt; Split Point): Defective</t>
  </si>
  <si>
    <t>Whole Split</t>
  </si>
  <si>
    <t>All Children</t>
  </si>
  <si>
    <t>split info</t>
  </si>
  <si>
    <t>Whole Data</t>
  </si>
  <si>
    <t>gain ratio</t>
  </si>
  <si>
    <t>Chosen Split</t>
  </si>
  <si>
    <t>Gain Ratio</t>
  </si>
  <si>
    <t>Split Value</t>
  </si>
  <si>
    <t>Chosen Split Min Rec =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</si>
</sst>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zoomScale="125" zoomScaleNormal="125" zoomScalePageLayoutView="125" workbookViewId="0">
      <selection activeCell="D26" sqref="D26"/>
    </sheetView>
  </sheetViews>
  <sheetFormatPr baseColWidth="10" defaultRowHeight="16" x14ac:dyDescent="0.2"/>
  <cols>
    <col min="1" max="1" width="13.1640625" customWidth="1"/>
    <col min="4" max="4" width="13.83203125" customWidth="1"/>
  </cols>
  <sheetData>
    <row r="1" spans="1:13" x14ac:dyDescent="0.2">
      <c r="A1" t="s">
        <v>0</v>
      </c>
      <c r="B1" t="s">
        <v>1</v>
      </c>
      <c r="C1" t="s">
        <v>2</v>
      </c>
      <c r="E1" s="3" t="s">
        <v>3</v>
      </c>
      <c r="F1" s="3"/>
      <c r="G1" s="3" t="s">
        <v>4</v>
      </c>
      <c r="H1" s="3"/>
      <c r="L1" t="s">
        <v>0</v>
      </c>
      <c r="M1" t="s">
        <v>5</v>
      </c>
    </row>
    <row r="2" spans="1:13" x14ac:dyDescent="0.2">
      <c r="A2">
        <v>77</v>
      </c>
      <c r="B2">
        <v>1</v>
      </c>
      <c r="C2">
        <v>1</v>
      </c>
      <c r="D2" t="s">
        <v>6</v>
      </c>
      <c r="E2" t="s">
        <v>7</v>
      </c>
      <c r="F2" t="s">
        <v>8</v>
      </c>
      <c r="G2" t="s">
        <v>7</v>
      </c>
      <c r="H2" t="s">
        <v>8</v>
      </c>
      <c r="L2">
        <f>A2</f>
        <v>77</v>
      </c>
      <c r="M2">
        <f t="array" ref="M2">INDEX(L$2:L$21, MATCH(SMALL(COUNTIF(L$2:L$21, "&lt;"&amp;L$2:L$21), ROW(1:1)), COUNTIF(L$2:L$21, "&lt;"&amp;L$2:L$21), 0))</f>
        <v>8</v>
      </c>
    </row>
    <row r="3" spans="1:13" x14ac:dyDescent="0.2">
      <c r="A3">
        <v>96</v>
      </c>
      <c r="B3">
        <v>1</v>
      </c>
      <c r="C3">
        <v>2</v>
      </c>
      <c r="D3">
        <f>AVERAGE(M2:M3)</f>
        <v>10</v>
      </c>
      <c r="E3">
        <f>COUNTIF(A$2:A$7, "&lt;=" &amp;D3)</f>
        <v>0</v>
      </c>
      <c r="F3">
        <f>COUNTIF(A$8:A$21, "&lt;=" &amp;D3)</f>
        <v>1</v>
      </c>
      <c r="G3">
        <f>COUNTIF(A$2:A$7, "&gt;" &amp;D3)</f>
        <v>6</v>
      </c>
      <c r="H3">
        <f>COUNTIF(A$8:A$21, "&gt;" &amp;D3)</f>
        <v>13</v>
      </c>
      <c r="L3">
        <f t="shared" ref="L3:L21" si="0">A3</f>
        <v>96</v>
      </c>
      <c r="M3">
        <f t="array" ref="M3">INDEX(L$2:L$21, MATCH(SMALL(COUNTIF(L$2:L$21, "&lt;"&amp;L$2:L$21), ROW(2:2)), COUNTIF(L$2:L$21, "&lt;"&amp;L$2:L$21), 0))</f>
        <v>12</v>
      </c>
    </row>
    <row r="4" spans="1:13" x14ac:dyDescent="0.2">
      <c r="A4">
        <v>101</v>
      </c>
      <c r="B4">
        <v>1</v>
      </c>
      <c r="C4">
        <v>3</v>
      </c>
      <c r="D4">
        <f t="shared" ref="D4:D21" si="1">AVERAGE(M3:M4)</f>
        <v>15.5</v>
      </c>
      <c r="E4">
        <f t="shared" ref="E4:E21" si="2">COUNTIF(A$2:A$7, "&lt;=" &amp;D4)</f>
        <v>0</v>
      </c>
      <c r="F4">
        <f t="shared" ref="F4:F21" si="3">COUNTIF(A$8:A$21, "&lt;=" &amp;D4)</f>
        <v>2</v>
      </c>
      <c r="G4">
        <f t="shared" ref="G4:G21" si="4">COUNTIF(A$2:A$7, "&gt;" &amp;D4)</f>
        <v>6</v>
      </c>
      <c r="H4">
        <f t="shared" ref="H4:H21" si="5">COUNTIF(A$8:A$21, "&gt;" &amp;D4)</f>
        <v>12</v>
      </c>
      <c r="L4">
        <f t="shared" si="0"/>
        <v>101</v>
      </c>
      <c r="M4">
        <f t="array" ref="M4">INDEX(L$2:L$21, MATCH(SMALL(COUNTIF(L$2:L$21, "&lt;"&amp;L$2:L$21), ROW(3:3)), COUNTIF(L$2:L$21, "&lt;"&amp;L$2:L$21), 0))</f>
        <v>19</v>
      </c>
    </row>
    <row r="5" spans="1:13" x14ac:dyDescent="0.2">
      <c r="A5">
        <v>137</v>
      </c>
      <c r="B5">
        <v>1</v>
      </c>
      <c r="C5">
        <v>4</v>
      </c>
      <c r="D5">
        <f t="shared" si="1"/>
        <v>20</v>
      </c>
      <c r="E5">
        <f t="shared" si="2"/>
        <v>0</v>
      </c>
      <c r="F5">
        <f t="shared" si="3"/>
        <v>3</v>
      </c>
      <c r="G5">
        <f t="shared" si="4"/>
        <v>6</v>
      </c>
      <c r="H5">
        <f t="shared" si="5"/>
        <v>11</v>
      </c>
      <c r="L5">
        <f t="shared" si="0"/>
        <v>137</v>
      </c>
      <c r="M5">
        <f t="array" ref="M5">INDEX(L$2:L$21, MATCH(SMALL(COUNTIF(L$2:L$21, "&lt;"&amp;L$2:L$21), ROW(4:4)), COUNTIF(L$2:L$21, "&lt;"&amp;L$2:L$21), 0))</f>
        <v>21</v>
      </c>
    </row>
    <row r="6" spans="1:13" x14ac:dyDescent="0.2">
      <c r="A6">
        <v>145</v>
      </c>
      <c r="B6">
        <v>1</v>
      </c>
      <c r="C6">
        <v>5</v>
      </c>
      <c r="D6">
        <f t="shared" si="1"/>
        <v>23</v>
      </c>
      <c r="E6">
        <f t="shared" si="2"/>
        <v>0</v>
      </c>
      <c r="F6">
        <f t="shared" si="3"/>
        <v>4</v>
      </c>
      <c r="G6">
        <f t="shared" si="4"/>
        <v>6</v>
      </c>
      <c r="H6">
        <f t="shared" si="5"/>
        <v>10</v>
      </c>
      <c r="L6">
        <f t="shared" si="0"/>
        <v>145</v>
      </c>
      <c r="M6">
        <f t="array" ref="M6">INDEX(L$2:L$21, MATCH(SMALL(COUNTIF(L$2:L$21, "&lt;"&amp;L$2:L$21), ROW(5:5)), COUNTIF(L$2:L$21, "&lt;"&amp;L$2:L$21), 0))</f>
        <v>25</v>
      </c>
    </row>
    <row r="7" spans="1:13" x14ac:dyDescent="0.2">
      <c r="A7">
        <v>192</v>
      </c>
      <c r="B7">
        <v>1</v>
      </c>
      <c r="C7">
        <v>6</v>
      </c>
      <c r="D7">
        <f t="shared" si="1"/>
        <v>25.5</v>
      </c>
      <c r="E7">
        <f t="shared" si="2"/>
        <v>0</v>
      </c>
      <c r="F7">
        <f t="shared" si="3"/>
        <v>5</v>
      </c>
      <c r="G7">
        <f t="shared" si="4"/>
        <v>6</v>
      </c>
      <c r="H7">
        <f t="shared" si="5"/>
        <v>9</v>
      </c>
      <c r="L7">
        <f t="shared" si="0"/>
        <v>192</v>
      </c>
      <c r="M7">
        <f t="array" ref="M7">INDEX(L$2:L$21, MATCH(SMALL(COUNTIF(L$2:L$21, "&lt;"&amp;L$2:L$21), ROW(6:6)), COUNTIF(L$2:L$21, "&lt;"&amp;L$2:L$21), 0))</f>
        <v>26</v>
      </c>
    </row>
    <row r="8" spans="1:13" x14ac:dyDescent="0.2">
      <c r="A8">
        <v>8</v>
      </c>
      <c r="B8">
        <v>0</v>
      </c>
      <c r="C8">
        <v>7</v>
      </c>
      <c r="D8">
        <f t="shared" si="1"/>
        <v>27</v>
      </c>
      <c r="E8">
        <f t="shared" si="2"/>
        <v>0</v>
      </c>
      <c r="F8">
        <f t="shared" si="3"/>
        <v>6</v>
      </c>
      <c r="G8">
        <f t="shared" si="4"/>
        <v>6</v>
      </c>
      <c r="H8">
        <f t="shared" si="5"/>
        <v>8</v>
      </c>
      <c r="L8">
        <f t="shared" si="0"/>
        <v>8</v>
      </c>
      <c r="M8">
        <f t="array" ref="M8">INDEX(L$2:L$21, MATCH(SMALL(COUNTIF(L$2:L$21, "&lt;"&amp;L$2:L$21), ROW(7:7)), COUNTIF(L$2:L$21, "&lt;"&amp;L$2:L$21), 0))</f>
        <v>28</v>
      </c>
    </row>
    <row r="9" spans="1:13" x14ac:dyDescent="0.2">
      <c r="A9">
        <v>12</v>
      </c>
      <c r="B9">
        <v>0</v>
      </c>
      <c r="C9">
        <v>8</v>
      </c>
      <c r="D9">
        <f t="shared" si="1"/>
        <v>30.5</v>
      </c>
      <c r="E9">
        <f t="shared" si="2"/>
        <v>0</v>
      </c>
      <c r="F9">
        <f t="shared" si="3"/>
        <v>7</v>
      </c>
      <c r="G9">
        <f t="shared" si="4"/>
        <v>6</v>
      </c>
      <c r="H9">
        <f t="shared" si="5"/>
        <v>7</v>
      </c>
      <c r="L9">
        <f t="shared" si="0"/>
        <v>12</v>
      </c>
      <c r="M9">
        <f t="array" ref="M9">INDEX(L$2:L$21, MATCH(SMALL(COUNTIF(L$2:L$21, "&lt;"&amp;L$2:L$21), ROW(8:8)), COUNTIF(L$2:L$21, "&lt;"&amp;L$2:L$21), 0))</f>
        <v>33</v>
      </c>
    </row>
    <row r="10" spans="1:13" x14ac:dyDescent="0.2">
      <c r="A10">
        <v>19</v>
      </c>
      <c r="B10">
        <v>0</v>
      </c>
      <c r="C10">
        <v>9</v>
      </c>
      <c r="D10">
        <f t="shared" si="1"/>
        <v>34</v>
      </c>
      <c r="E10">
        <f t="shared" si="2"/>
        <v>0</v>
      </c>
      <c r="F10">
        <f t="shared" si="3"/>
        <v>8</v>
      </c>
      <c r="G10">
        <f t="shared" si="4"/>
        <v>6</v>
      </c>
      <c r="H10">
        <f t="shared" si="5"/>
        <v>6</v>
      </c>
      <c r="L10">
        <f t="shared" si="0"/>
        <v>19</v>
      </c>
      <c r="M10">
        <f t="array" ref="M10">INDEX(L$2:L$21, MATCH(SMALL(COUNTIF(L$2:L$21, "&lt;"&amp;L$2:L$21), ROW(9:9)), COUNTIF(L$2:L$21, "&lt;"&amp;L$2:L$21), 0))</f>
        <v>35</v>
      </c>
    </row>
    <row r="11" spans="1:13" x14ac:dyDescent="0.2">
      <c r="A11">
        <v>21</v>
      </c>
      <c r="B11">
        <v>0</v>
      </c>
      <c r="C11">
        <v>10</v>
      </c>
      <c r="D11">
        <f t="shared" si="1"/>
        <v>38</v>
      </c>
      <c r="E11">
        <f t="shared" si="2"/>
        <v>0</v>
      </c>
      <c r="F11">
        <f t="shared" si="3"/>
        <v>9</v>
      </c>
      <c r="G11">
        <f t="shared" si="4"/>
        <v>6</v>
      </c>
      <c r="H11">
        <f t="shared" si="5"/>
        <v>5</v>
      </c>
      <c r="L11">
        <f t="shared" si="0"/>
        <v>21</v>
      </c>
      <c r="M11">
        <f t="array" ref="M11">INDEX(L$2:L$21, MATCH(SMALL(COUNTIF(L$2:L$21, "&lt;"&amp;L$2:L$21), ROW(10:10)), COUNTIF(L$2:L$21, "&lt;"&amp;L$2:L$21), 0))</f>
        <v>41</v>
      </c>
    </row>
    <row r="12" spans="1:13" x14ac:dyDescent="0.2">
      <c r="A12">
        <v>25</v>
      </c>
      <c r="B12">
        <v>0</v>
      </c>
      <c r="C12">
        <v>11</v>
      </c>
      <c r="D12">
        <f t="shared" si="1"/>
        <v>42.5</v>
      </c>
      <c r="E12">
        <f t="shared" si="2"/>
        <v>0</v>
      </c>
      <c r="F12">
        <f t="shared" si="3"/>
        <v>10</v>
      </c>
      <c r="G12">
        <f t="shared" si="4"/>
        <v>6</v>
      </c>
      <c r="H12">
        <f t="shared" si="5"/>
        <v>4</v>
      </c>
      <c r="L12">
        <f t="shared" si="0"/>
        <v>25</v>
      </c>
      <c r="M12">
        <f t="array" ref="M12">INDEX(L$2:L$21, MATCH(SMALL(COUNTIF(L$2:L$21, "&lt;"&amp;L$2:L$21), ROW(11:11)), COUNTIF(L$2:L$21, "&lt;"&amp;L$2:L$21), 0))</f>
        <v>44</v>
      </c>
    </row>
    <row r="13" spans="1:13" x14ac:dyDescent="0.2">
      <c r="A13">
        <v>26</v>
      </c>
      <c r="B13">
        <v>0</v>
      </c>
      <c r="C13">
        <v>12</v>
      </c>
      <c r="D13">
        <f t="shared" si="1"/>
        <v>44.5</v>
      </c>
      <c r="E13">
        <f t="shared" si="2"/>
        <v>0</v>
      </c>
      <c r="F13">
        <f t="shared" si="3"/>
        <v>11</v>
      </c>
      <c r="G13">
        <f t="shared" si="4"/>
        <v>6</v>
      </c>
      <c r="H13">
        <f t="shared" si="5"/>
        <v>3</v>
      </c>
      <c r="L13">
        <f t="shared" si="0"/>
        <v>26</v>
      </c>
      <c r="M13">
        <f t="array" ref="M13">INDEX(L$2:L$21, MATCH(SMALL(COUNTIF(L$2:L$21, "&lt;"&amp;L$2:L$21), ROW(12:12)), COUNTIF(L$2:L$21, "&lt;"&amp;L$2:L$21), 0))</f>
        <v>45</v>
      </c>
    </row>
    <row r="14" spans="1:13" x14ac:dyDescent="0.2">
      <c r="A14">
        <v>28</v>
      </c>
      <c r="B14">
        <v>0</v>
      </c>
      <c r="C14">
        <v>13</v>
      </c>
      <c r="D14">
        <f t="shared" si="1"/>
        <v>56.5</v>
      </c>
      <c r="E14">
        <f t="shared" si="2"/>
        <v>0</v>
      </c>
      <c r="F14">
        <f t="shared" si="3"/>
        <v>12</v>
      </c>
      <c r="G14">
        <f t="shared" si="4"/>
        <v>6</v>
      </c>
      <c r="H14">
        <f t="shared" si="5"/>
        <v>2</v>
      </c>
      <c r="L14">
        <f t="shared" si="0"/>
        <v>28</v>
      </c>
      <c r="M14">
        <f t="array" ref="M14">INDEX(L$2:L$21, MATCH(SMALL(COUNTIF(L$2:L$21, "&lt;"&amp;L$2:L$21), ROW(13:13)), COUNTIF(L$2:L$21, "&lt;"&amp;L$2:L$21), 0))</f>
        <v>68</v>
      </c>
    </row>
    <row r="15" spans="1:13" x14ac:dyDescent="0.2">
      <c r="A15">
        <v>33</v>
      </c>
      <c r="B15">
        <v>0</v>
      </c>
      <c r="C15">
        <v>14</v>
      </c>
      <c r="D15">
        <f t="shared" si="1"/>
        <v>69</v>
      </c>
      <c r="E15">
        <f t="shared" si="2"/>
        <v>0</v>
      </c>
      <c r="F15">
        <f t="shared" si="3"/>
        <v>13</v>
      </c>
      <c r="G15">
        <f t="shared" si="4"/>
        <v>6</v>
      </c>
      <c r="H15">
        <f t="shared" si="5"/>
        <v>1</v>
      </c>
      <c r="L15">
        <f t="shared" si="0"/>
        <v>33</v>
      </c>
      <c r="M15">
        <f t="array" ref="M15">INDEX(L$2:L$21, MATCH(SMALL(COUNTIF(L$2:L$21, "&lt;"&amp;L$2:L$21), ROW(14:14)), COUNTIF(L$2:L$21, "&lt;"&amp;L$2:L$21), 0))</f>
        <v>70</v>
      </c>
    </row>
    <row r="16" spans="1:13" x14ac:dyDescent="0.2">
      <c r="A16">
        <v>35</v>
      </c>
      <c r="B16">
        <v>0</v>
      </c>
      <c r="C16">
        <v>15</v>
      </c>
      <c r="D16">
        <f t="shared" si="1"/>
        <v>73.5</v>
      </c>
      <c r="E16">
        <f t="shared" si="2"/>
        <v>0</v>
      </c>
      <c r="F16">
        <f t="shared" si="3"/>
        <v>14</v>
      </c>
      <c r="G16">
        <f t="shared" si="4"/>
        <v>6</v>
      </c>
      <c r="H16">
        <f t="shared" si="5"/>
        <v>0</v>
      </c>
      <c r="L16">
        <f t="shared" si="0"/>
        <v>35</v>
      </c>
      <c r="M16">
        <f t="array" ref="M16">INDEX(L$2:L$21, MATCH(SMALL(COUNTIF(L$2:L$21, "&lt;"&amp;L$2:L$21), ROW(15:15)), COUNTIF(L$2:L$21, "&lt;"&amp;L$2:L$21), 0))</f>
        <v>77</v>
      </c>
    </row>
    <row r="17" spans="1:13" x14ac:dyDescent="0.2">
      <c r="A17">
        <v>41</v>
      </c>
      <c r="B17">
        <v>0</v>
      </c>
      <c r="C17">
        <v>16</v>
      </c>
      <c r="D17">
        <f t="shared" si="1"/>
        <v>86.5</v>
      </c>
      <c r="E17">
        <f t="shared" si="2"/>
        <v>1</v>
      </c>
      <c r="F17">
        <f t="shared" si="3"/>
        <v>14</v>
      </c>
      <c r="G17">
        <f t="shared" si="4"/>
        <v>5</v>
      </c>
      <c r="H17">
        <f t="shared" si="5"/>
        <v>0</v>
      </c>
      <c r="L17">
        <f t="shared" si="0"/>
        <v>41</v>
      </c>
      <c r="M17">
        <f t="array" ref="M17">INDEX(L$2:L$21, MATCH(SMALL(COUNTIF(L$2:L$21, "&lt;"&amp;L$2:L$21), ROW(16:16)), COUNTIF(L$2:L$21, "&lt;"&amp;L$2:L$21), 0))</f>
        <v>96</v>
      </c>
    </row>
    <row r="18" spans="1:13" x14ac:dyDescent="0.2">
      <c r="A18">
        <v>44</v>
      </c>
      <c r="B18">
        <v>0</v>
      </c>
      <c r="C18">
        <v>17</v>
      </c>
      <c r="D18">
        <f t="shared" si="1"/>
        <v>98.5</v>
      </c>
      <c r="E18">
        <f t="shared" si="2"/>
        <v>2</v>
      </c>
      <c r="F18">
        <f t="shared" si="3"/>
        <v>14</v>
      </c>
      <c r="G18">
        <f t="shared" si="4"/>
        <v>4</v>
      </c>
      <c r="H18">
        <f t="shared" si="5"/>
        <v>0</v>
      </c>
      <c r="L18">
        <f t="shared" si="0"/>
        <v>44</v>
      </c>
      <c r="M18">
        <f t="array" ref="M18">INDEX(L$2:L$21, MATCH(SMALL(COUNTIF(L$2:L$21, "&lt;"&amp;L$2:L$21), ROW(17:17)), COUNTIF(L$2:L$21, "&lt;"&amp;L$2:L$21), 0))</f>
        <v>101</v>
      </c>
    </row>
    <row r="19" spans="1:13" x14ac:dyDescent="0.2">
      <c r="A19">
        <v>45</v>
      </c>
      <c r="B19">
        <v>0</v>
      </c>
      <c r="C19">
        <v>18</v>
      </c>
      <c r="D19">
        <f t="shared" si="1"/>
        <v>119</v>
      </c>
      <c r="E19">
        <f t="shared" si="2"/>
        <v>3</v>
      </c>
      <c r="F19">
        <f t="shared" si="3"/>
        <v>14</v>
      </c>
      <c r="G19">
        <f t="shared" si="4"/>
        <v>3</v>
      </c>
      <c r="H19">
        <f t="shared" si="5"/>
        <v>0</v>
      </c>
      <c r="L19">
        <f t="shared" si="0"/>
        <v>45</v>
      </c>
      <c r="M19">
        <f t="array" ref="M19">INDEX(L$2:L$21, MATCH(SMALL(COUNTIF(L$2:L$21, "&lt;"&amp;L$2:L$21), ROW(18:18)), COUNTIF(L$2:L$21, "&lt;"&amp;L$2:L$21), 0))</f>
        <v>137</v>
      </c>
    </row>
    <row r="20" spans="1:13" x14ac:dyDescent="0.2">
      <c r="A20">
        <v>68</v>
      </c>
      <c r="B20">
        <v>0</v>
      </c>
      <c r="C20">
        <v>19</v>
      </c>
      <c r="D20">
        <f t="shared" si="1"/>
        <v>141</v>
      </c>
      <c r="E20">
        <f t="shared" si="2"/>
        <v>4</v>
      </c>
      <c r="F20">
        <f t="shared" si="3"/>
        <v>14</v>
      </c>
      <c r="G20">
        <f t="shared" si="4"/>
        <v>2</v>
      </c>
      <c r="H20">
        <f t="shared" si="5"/>
        <v>0</v>
      </c>
      <c r="L20">
        <f t="shared" si="0"/>
        <v>68</v>
      </c>
      <c r="M20">
        <f t="array" ref="M20">INDEX(L$2:L$21, MATCH(SMALL(COUNTIF(L$2:L$21, "&lt;"&amp;L$2:L$21), ROW(19:19)), COUNTIF(L$2:L$21, "&lt;"&amp;L$2:L$21), 0))</f>
        <v>145</v>
      </c>
    </row>
    <row r="21" spans="1:13" x14ac:dyDescent="0.2">
      <c r="A21">
        <v>70</v>
      </c>
      <c r="B21">
        <v>0</v>
      </c>
      <c r="C21">
        <v>20</v>
      </c>
      <c r="D21">
        <f t="shared" si="1"/>
        <v>168.5</v>
      </c>
      <c r="E21">
        <f t="shared" si="2"/>
        <v>5</v>
      </c>
      <c r="F21">
        <f t="shared" si="3"/>
        <v>14</v>
      </c>
      <c r="G21">
        <f t="shared" si="4"/>
        <v>1</v>
      </c>
      <c r="H21">
        <f t="shared" si="5"/>
        <v>0</v>
      </c>
      <c r="L21">
        <f t="shared" si="0"/>
        <v>70</v>
      </c>
      <c r="M21">
        <f t="array" ref="M21">INDEX(L$2:L$21, MATCH(SMALL(COUNTIF(L$2:L$21, "&lt;"&amp;L$2:L$21), ROW(20:20)), COUNTIF(L$2:L$21, "&lt;"&amp;L$2:L$21), 0))</f>
        <v>192</v>
      </c>
    </row>
    <row r="24" spans="1:13" x14ac:dyDescent="0.2">
      <c r="A24" t="s">
        <v>9</v>
      </c>
      <c r="B24">
        <f>COUNT(B2:B7)</f>
        <v>6</v>
      </c>
    </row>
    <row r="25" spans="1:13" x14ac:dyDescent="0.2">
      <c r="A25" t="s">
        <v>10</v>
      </c>
      <c r="B25">
        <f>COUNT(B8:B21)</f>
        <v>14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1"/>
  <sheetViews>
    <sheetView tabSelected="1" topLeftCell="AL1" zoomScale="160" workbookViewId="0">
      <selection activeCell="AP8" sqref="AP8"/>
    </sheetView>
  </sheetViews>
  <sheetFormatPr baseColWidth="10" defaultRowHeight="16" x14ac:dyDescent="0.2"/>
  <cols>
    <col min="1" max="1" width="19.83203125" customWidth="1"/>
    <col min="7" max="7" width="10.83203125" customWidth="1"/>
    <col min="8" max="8" width="17.83203125" customWidth="1"/>
    <col min="17" max="17" width="10.1640625" customWidth="1"/>
    <col min="19" max="19" width="13.6640625" customWidth="1"/>
    <col min="35" max="36" width="11.83203125" customWidth="1"/>
    <col min="38" max="38" width="12" customWidth="1"/>
    <col min="39" max="39" width="10.83203125" customWidth="1"/>
  </cols>
  <sheetData>
    <row r="1" spans="1:41" x14ac:dyDescent="0.2">
      <c r="B1" t="s">
        <v>3</v>
      </c>
      <c r="D1" t="s">
        <v>4</v>
      </c>
      <c r="G1" s="3" t="s">
        <v>13</v>
      </c>
      <c r="H1" s="3"/>
      <c r="I1" s="3" t="s">
        <v>21</v>
      </c>
      <c r="J1" s="3"/>
      <c r="K1" s="3"/>
      <c r="M1" s="3" t="s">
        <v>22</v>
      </c>
      <c r="N1" s="3"/>
      <c r="O1" s="3" t="s">
        <v>15</v>
      </c>
      <c r="P1" s="3"/>
      <c r="Q1" s="3"/>
      <c r="S1" s="3" t="s">
        <v>16</v>
      </c>
      <c r="T1" s="3"/>
      <c r="U1" s="3" t="s">
        <v>17</v>
      </c>
      <c r="V1" s="3"/>
      <c r="X1" s="1" t="s">
        <v>19</v>
      </c>
      <c r="Y1" s="1"/>
      <c r="Z1" s="1" t="s">
        <v>20</v>
      </c>
      <c r="AA1" s="1"/>
      <c r="AC1" t="s">
        <v>26</v>
      </c>
      <c r="AE1" t="s">
        <v>24</v>
      </c>
      <c r="AG1" s="2" t="s">
        <v>16</v>
      </c>
      <c r="AH1" s="2" t="s">
        <v>17</v>
      </c>
      <c r="AJ1" s="3" t="s">
        <v>23</v>
      </c>
      <c r="AK1" s="3"/>
      <c r="AL1" s="3"/>
      <c r="AM1" s="2"/>
      <c r="AN1" s="3" t="s">
        <v>28</v>
      </c>
      <c r="AO1" s="3"/>
    </row>
    <row r="2" spans="1:41" x14ac:dyDescent="0.2">
      <c r="A2" t="s">
        <v>6</v>
      </c>
      <c r="B2" t="s">
        <v>7</v>
      </c>
      <c r="C2" t="s">
        <v>8</v>
      </c>
      <c r="D2" t="s">
        <v>7</v>
      </c>
      <c r="E2" t="s">
        <v>8</v>
      </c>
      <c r="G2" t="s">
        <v>14</v>
      </c>
      <c r="H2" t="s">
        <v>11</v>
      </c>
      <c r="I2" t="s">
        <v>14</v>
      </c>
      <c r="J2" t="s">
        <v>11</v>
      </c>
      <c r="M2" t="s">
        <v>14</v>
      </c>
      <c r="N2" t="s">
        <v>11</v>
      </c>
      <c r="O2" t="s">
        <v>14</v>
      </c>
      <c r="P2" t="s">
        <v>11</v>
      </c>
      <c r="S2" t="s">
        <v>12</v>
      </c>
      <c r="T2" t="s">
        <v>11</v>
      </c>
      <c r="U2" t="s">
        <v>12</v>
      </c>
      <c r="V2" t="s">
        <v>11</v>
      </c>
      <c r="X2" t="s">
        <v>14</v>
      </c>
      <c r="Y2" t="s">
        <v>11</v>
      </c>
      <c r="Z2" t="s">
        <v>14</v>
      </c>
      <c r="AA2" t="s">
        <v>11</v>
      </c>
      <c r="AC2" t="s">
        <v>11</v>
      </c>
      <c r="AE2" t="s">
        <v>11</v>
      </c>
      <c r="AG2" t="s">
        <v>25</v>
      </c>
      <c r="AH2" t="s">
        <v>25</v>
      </c>
      <c r="AJ2" t="s">
        <v>18</v>
      </c>
      <c r="AK2" t="s">
        <v>25</v>
      </c>
      <c r="AL2" t="s">
        <v>27</v>
      </c>
      <c r="AN2" t="s">
        <v>29</v>
      </c>
      <c r="AO2" t="s">
        <v>30</v>
      </c>
    </row>
    <row r="3" spans="1:41" x14ac:dyDescent="0.2">
      <c r="A3">
        <f>LOC!D3</f>
        <v>10</v>
      </c>
      <c r="B3">
        <f>LOC!E3</f>
        <v>0</v>
      </c>
      <c r="C3">
        <f>LOC!F3</f>
        <v>1</v>
      </c>
      <c r="D3">
        <f>LOC!G3</f>
        <v>6</v>
      </c>
      <c r="E3">
        <f>LOC!H3</f>
        <v>13</v>
      </c>
      <c r="G3">
        <f>B3/(B3+C3)</f>
        <v>0</v>
      </c>
      <c r="H3">
        <f>IFERROR(-(G3*LOG(G3,2)), 0)</f>
        <v>0</v>
      </c>
      <c r="I3">
        <f>C3/(B3+C3)</f>
        <v>1</v>
      </c>
      <c r="J3">
        <f>IFERROR(-(I3*LOG(I3,2)), 0)</f>
        <v>0</v>
      </c>
      <c r="M3">
        <f>D3/(D3+E3)</f>
        <v>0.31578947368421051</v>
      </c>
      <c r="N3">
        <f>IFERROR(-(M3*LOG(M3,2)), 0)</f>
        <v>0.52514684612287243</v>
      </c>
      <c r="O3">
        <f>E3/(D3+E3)</f>
        <v>0.68421052631578949</v>
      </c>
      <c r="P3">
        <f>IFERROR(-(O3*LOG(O3,2)), 0)</f>
        <v>0.37459691257539013</v>
      </c>
      <c r="S3">
        <f t="shared" ref="S3:S21" si="0">(B3+C3)/(SUM(B3:E3))</f>
        <v>0.05</v>
      </c>
      <c r="T3">
        <f>H3+J3</f>
        <v>0</v>
      </c>
      <c r="U3">
        <f t="shared" ref="U3:U21" si="1">(D3+E3)/(SUM(B3:E3))</f>
        <v>0.95</v>
      </c>
      <c r="V3">
        <f t="shared" ref="V3:V21" si="2">N3+P3</f>
        <v>0.89974375869826262</v>
      </c>
      <c r="X3">
        <f>COUNTIF(LOC!B2:B21,1)/COUNTA(LOC!B2:B21)</f>
        <v>0.3</v>
      </c>
      <c r="Y3">
        <f>-X3*LOG(X3,2)</f>
        <v>0.52108967824986185</v>
      </c>
      <c r="Z3">
        <f>COUNTIF(LOC!B2:B21,0)/COUNTA(LOC!B2:B21)</f>
        <v>0.7</v>
      </c>
      <c r="AA3">
        <f>-Z3*LOG(Z3,2)</f>
        <v>0.36020122098083079</v>
      </c>
      <c r="AC3">
        <f>Y3+AA3</f>
        <v>0.8812908992306927</v>
      </c>
      <c r="AE3">
        <f t="shared" ref="AE3:AE21" si="3">T3+V3</f>
        <v>0.89974375869826262</v>
      </c>
      <c r="AG3">
        <f>-S3*LOG(S3, 2)</f>
        <v>0.21609640474436814</v>
      </c>
      <c r="AH3">
        <f>-U3*LOG(U3, 2)</f>
        <v>7.0300552371588082E-2</v>
      </c>
      <c r="AJ3">
        <f t="shared" ref="AJ3:AJ21" si="4">AC$3-AE3</f>
        <v>-1.8452859467569915E-2</v>
      </c>
      <c r="AK3">
        <f>AG3+AH3</f>
        <v>0.28639695711595625</v>
      </c>
      <c r="AL3">
        <f>AJ3/AK3</f>
        <v>-6.443105978985221E-2</v>
      </c>
      <c r="AN3">
        <f>MAX(AL3:AL21)</f>
        <v>1</v>
      </c>
      <c r="AO3">
        <f>INDEX(A3:A21,MATCH(AN3,AL3:AL21,0))</f>
        <v>73.5</v>
      </c>
    </row>
    <row r="4" spans="1:41" x14ac:dyDescent="0.2">
      <c r="A4">
        <f>LOC!D4</f>
        <v>15.5</v>
      </c>
      <c r="B4">
        <f>LOC!E4</f>
        <v>0</v>
      </c>
      <c r="C4">
        <f>LOC!F4</f>
        <v>2</v>
      </c>
      <c r="D4">
        <f>LOC!G4</f>
        <v>6</v>
      </c>
      <c r="E4">
        <f>LOC!H4</f>
        <v>12</v>
      </c>
      <c r="G4">
        <f t="shared" ref="G4:G21" si="5">B4/(B4+C4)</f>
        <v>0</v>
      </c>
      <c r="H4">
        <f t="shared" ref="H4:J21" si="6">IFERROR(-(G4*LOG(G4,2)), 0)</f>
        <v>0</v>
      </c>
      <c r="I4">
        <f t="shared" ref="I4:I21" si="7">C4/(B4+C4)</f>
        <v>1</v>
      </c>
      <c r="J4">
        <f t="shared" si="6"/>
        <v>0</v>
      </c>
      <c r="M4">
        <f t="shared" ref="M4:M21" si="8">D4/(D4+E4)</f>
        <v>0.33333333333333331</v>
      </c>
      <c r="N4">
        <f t="shared" ref="N4" si="9">IFERROR(-(M4*LOG(M4,2)), 0)</f>
        <v>0.52832083357371873</v>
      </c>
      <c r="O4">
        <f t="shared" ref="O4:O21" si="10">E4/(D4+E4)</f>
        <v>0.66666666666666663</v>
      </c>
      <c r="P4">
        <f t="shared" ref="P4" si="11">IFERROR(-(O4*LOG(O4,2)), 0)</f>
        <v>0.38997500048077083</v>
      </c>
      <c r="S4">
        <f t="shared" si="0"/>
        <v>0.1</v>
      </c>
      <c r="T4">
        <f t="shared" ref="T4:T21" si="12">H4+J4</f>
        <v>0</v>
      </c>
      <c r="U4">
        <f t="shared" si="1"/>
        <v>0.9</v>
      </c>
      <c r="V4">
        <f t="shared" si="2"/>
        <v>0.91829583405448956</v>
      </c>
      <c r="AE4">
        <f t="shared" si="3"/>
        <v>0.91829583405448956</v>
      </c>
      <c r="AG4">
        <f t="shared" ref="AG4:AG21" si="13">-S4*LOG(S4, 2)</f>
        <v>0.33219280948873625</v>
      </c>
      <c r="AH4">
        <f t="shared" ref="AH4:AH21" si="14">-U4*LOG(U4, 2)</f>
        <v>0.13680278410054497</v>
      </c>
      <c r="AJ4">
        <f t="shared" si="4"/>
        <v>-3.7004934823796853E-2</v>
      </c>
      <c r="AK4">
        <f t="shared" ref="AK4:AK21" si="15">AG4+AH4</f>
        <v>0.46899559358928122</v>
      </c>
      <c r="AL4">
        <f t="shared" ref="AL4:AL21" si="16">AJ4/AK4</f>
        <v>-7.8902521323480926E-2</v>
      </c>
    </row>
    <row r="5" spans="1:41" x14ac:dyDescent="0.2">
      <c r="A5">
        <f>LOC!D5</f>
        <v>20</v>
      </c>
      <c r="B5">
        <f>LOC!E5</f>
        <v>0</v>
      </c>
      <c r="C5">
        <f>LOC!F5</f>
        <v>3</v>
      </c>
      <c r="D5">
        <f>LOC!G5</f>
        <v>6</v>
      </c>
      <c r="E5">
        <f>LOC!H5</f>
        <v>11</v>
      </c>
      <c r="G5">
        <f t="shared" si="5"/>
        <v>0</v>
      </c>
      <c r="H5">
        <f t="shared" si="6"/>
        <v>0</v>
      </c>
      <c r="I5">
        <f t="shared" si="7"/>
        <v>1</v>
      </c>
      <c r="J5">
        <f t="shared" si="6"/>
        <v>0</v>
      </c>
      <c r="M5">
        <f t="shared" si="8"/>
        <v>0.35294117647058826</v>
      </c>
      <c r="N5">
        <f t="shared" ref="N5" si="17">IFERROR(-(M5*LOG(M5,2)), 0)</f>
        <v>0.53029423783382945</v>
      </c>
      <c r="O5">
        <f t="shared" si="10"/>
        <v>0.6470588235294118</v>
      </c>
      <c r="P5">
        <f t="shared" ref="P5" si="18">IFERROR(-(O5*LOG(O5,2)), 0)</f>
        <v>0.40637314404373315</v>
      </c>
      <c r="S5">
        <f t="shared" si="0"/>
        <v>0.15</v>
      </c>
      <c r="T5">
        <f t="shared" si="12"/>
        <v>0</v>
      </c>
      <c r="U5">
        <f t="shared" si="1"/>
        <v>0.85</v>
      </c>
      <c r="V5">
        <f t="shared" si="2"/>
        <v>0.9366673818775626</v>
      </c>
      <c r="AE5">
        <f t="shared" si="3"/>
        <v>0.9366673818775626</v>
      </c>
      <c r="AG5">
        <f t="shared" si="13"/>
        <v>0.41054483912493089</v>
      </c>
      <c r="AH5">
        <f t="shared" si="14"/>
        <v>0.19929546559146952</v>
      </c>
      <c r="AJ5">
        <f t="shared" si="4"/>
        <v>-5.5376482646869896E-2</v>
      </c>
      <c r="AK5">
        <f t="shared" si="15"/>
        <v>0.60984030471640038</v>
      </c>
      <c r="AL5">
        <f t="shared" si="16"/>
        <v>-9.0804891409435665E-2</v>
      </c>
    </row>
    <row r="6" spans="1:41" x14ac:dyDescent="0.2">
      <c r="A6">
        <f>LOC!D6</f>
        <v>23</v>
      </c>
      <c r="B6">
        <f>LOC!E6</f>
        <v>0</v>
      </c>
      <c r="C6">
        <f>LOC!F6</f>
        <v>4</v>
      </c>
      <c r="D6">
        <f>LOC!G6</f>
        <v>6</v>
      </c>
      <c r="E6">
        <f>LOC!H6</f>
        <v>10</v>
      </c>
      <c r="G6">
        <f t="shared" si="5"/>
        <v>0</v>
      </c>
      <c r="H6">
        <f t="shared" si="6"/>
        <v>0</v>
      </c>
      <c r="I6">
        <f t="shared" si="7"/>
        <v>1</v>
      </c>
      <c r="J6">
        <f t="shared" si="6"/>
        <v>0</v>
      </c>
      <c r="M6">
        <f t="shared" si="8"/>
        <v>0.375</v>
      </c>
      <c r="N6">
        <f t="shared" ref="N6" si="19">IFERROR(-(M6*LOG(M6,2)), 0)</f>
        <v>0.53063906222956636</v>
      </c>
      <c r="O6">
        <f t="shared" si="10"/>
        <v>0.625</v>
      </c>
      <c r="P6">
        <f t="shared" ref="P6" si="20">IFERROR(-(O6*LOG(O6,2)), 0)</f>
        <v>0.42379494069539858</v>
      </c>
      <c r="S6">
        <f t="shared" si="0"/>
        <v>0.2</v>
      </c>
      <c r="T6">
        <f t="shared" si="12"/>
        <v>0</v>
      </c>
      <c r="U6">
        <f t="shared" si="1"/>
        <v>0.8</v>
      </c>
      <c r="V6">
        <f t="shared" si="2"/>
        <v>0.95443400292496494</v>
      </c>
      <c r="AE6">
        <f t="shared" si="3"/>
        <v>0.95443400292496494</v>
      </c>
      <c r="AG6">
        <f t="shared" si="13"/>
        <v>0.46438561897747244</v>
      </c>
      <c r="AH6">
        <f t="shared" si="14"/>
        <v>0.25754247590988982</v>
      </c>
      <c r="AJ6">
        <f t="shared" si="4"/>
        <v>-7.3143103694272238E-2</v>
      </c>
      <c r="AK6">
        <f t="shared" si="15"/>
        <v>0.72192809488736231</v>
      </c>
      <c r="AL6">
        <f t="shared" si="16"/>
        <v>-0.10131632805575225</v>
      </c>
      <c r="AN6" s="3" t="s">
        <v>31</v>
      </c>
      <c r="AO6" s="3"/>
    </row>
    <row r="7" spans="1:41" x14ac:dyDescent="0.2">
      <c r="A7">
        <f>LOC!D7</f>
        <v>25.5</v>
      </c>
      <c r="B7">
        <f>LOC!E7</f>
        <v>0</v>
      </c>
      <c r="C7">
        <f>LOC!F7</f>
        <v>5</v>
      </c>
      <c r="D7">
        <f>LOC!G7</f>
        <v>6</v>
      </c>
      <c r="E7">
        <f>LOC!H7</f>
        <v>9</v>
      </c>
      <c r="G7">
        <f t="shared" si="5"/>
        <v>0</v>
      </c>
      <c r="H7">
        <f t="shared" si="6"/>
        <v>0</v>
      </c>
      <c r="I7">
        <f t="shared" si="7"/>
        <v>1</v>
      </c>
      <c r="J7">
        <f t="shared" si="6"/>
        <v>0</v>
      </c>
      <c r="M7">
        <f t="shared" si="8"/>
        <v>0.4</v>
      </c>
      <c r="N7">
        <f t="shared" ref="N7" si="21">IFERROR(-(M7*LOG(M7,2)), 0)</f>
        <v>0.52877123795494485</v>
      </c>
      <c r="O7">
        <f t="shared" si="10"/>
        <v>0.6</v>
      </c>
      <c r="P7">
        <f t="shared" ref="P7" si="22">IFERROR(-(O7*LOG(O7,2)), 0)</f>
        <v>0.44217935649972373</v>
      </c>
      <c r="S7">
        <f t="shared" si="0"/>
        <v>0.25</v>
      </c>
      <c r="T7">
        <f t="shared" si="12"/>
        <v>0</v>
      </c>
      <c r="U7">
        <f t="shared" si="1"/>
        <v>0.75</v>
      </c>
      <c r="V7">
        <f t="shared" si="2"/>
        <v>0.97095059445466858</v>
      </c>
      <c r="AE7">
        <f t="shared" si="3"/>
        <v>0.97095059445466858</v>
      </c>
      <c r="AG7">
        <f t="shared" si="13"/>
        <v>0.5</v>
      </c>
      <c r="AH7">
        <f t="shared" si="14"/>
        <v>0.31127812445913283</v>
      </c>
      <c r="AJ7">
        <f t="shared" si="4"/>
        <v>-8.9659695223975877E-2</v>
      </c>
      <c r="AK7">
        <f t="shared" si="15"/>
        <v>0.81127812445913283</v>
      </c>
      <c r="AL7">
        <f t="shared" si="16"/>
        <v>-0.11051659415043476</v>
      </c>
      <c r="AN7" t="s">
        <v>29</v>
      </c>
      <c r="AO7" t="s">
        <v>30</v>
      </c>
    </row>
    <row r="8" spans="1:41" x14ac:dyDescent="0.2">
      <c r="A8">
        <f>LOC!D8</f>
        <v>27</v>
      </c>
      <c r="B8">
        <f>LOC!E8</f>
        <v>0</v>
      </c>
      <c r="C8">
        <f>LOC!F8</f>
        <v>6</v>
      </c>
      <c r="D8">
        <f>LOC!G8</f>
        <v>6</v>
      </c>
      <c r="E8">
        <f>LOC!H8</f>
        <v>8</v>
      </c>
      <c r="G8">
        <f t="shared" si="5"/>
        <v>0</v>
      </c>
      <c r="H8">
        <f t="shared" si="6"/>
        <v>0</v>
      </c>
      <c r="I8">
        <f t="shared" si="7"/>
        <v>1</v>
      </c>
      <c r="J8">
        <f t="shared" si="6"/>
        <v>0</v>
      </c>
      <c r="M8">
        <f t="shared" si="8"/>
        <v>0.42857142857142855</v>
      </c>
      <c r="N8">
        <f t="shared" ref="N8" si="23">IFERROR(-(M8*LOG(M8,2)), 0)</f>
        <v>0.52388246628704915</v>
      </c>
      <c r="O8">
        <f t="shared" si="10"/>
        <v>0.5714285714285714</v>
      </c>
      <c r="P8">
        <f t="shared" ref="P8" si="24">IFERROR(-(O8*LOG(O8,2)), 0)</f>
        <v>0.46134566974720242</v>
      </c>
      <c r="S8">
        <f t="shared" si="0"/>
        <v>0.3</v>
      </c>
      <c r="T8">
        <f t="shared" si="12"/>
        <v>0</v>
      </c>
      <c r="U8">
        <f t="shared" si="1"/>
        <v>0.7</v>
      </c>
      <c r="V8">
        <f t="shared" si="2"/>
        <v>0.98522813603425163</v>
      </c>
      <c r="AE8">
        <f t="shared" si="3"/>
        <v>0.98522813603425163</v>
      </c>
      <c r="AG8">
        <f t="shared" si="13"/>
        <v>0.52108967824986185</v>
      </c>
      <c r="AH8">
        <f t="shared" si="14"/>
        <v>0.36020122098083079</v>
      </c>
      <c r="AJ8">
        <f t="shared" si="4"/>
        <v>-0.10393723680355893</v>
      </c>
      <c r="AK8">
        <f t="shared" si="15"/>
        <v>0.8812908992306927</v>
      </c>
      <c r="AL8">
        <f t="shared" si="16"/>
        <v>-0.11793749021383189</v>
      </c>
      <c r="AN8">
        <f>MAX(AL9:AL15)</f>
        <v>0.31006104853028094</v>
      </c>
      <c r="AO8">
        <f>INDEX(A8:A26,MATCH(AN8,AL8:AL26,0))</f>
        <v>69</v>
      </c>
    </row>
    <row r="9" spans="1:41" x14ac:dyDescent="0.2">
      <c r="A9">
        <f>LOC!D9</f>
        <v>30.5</v>
      </c>
      <c r="B9">
        <f>LOC!E9</f>
        <v>0</v>
      </c>
      <c r="C9">
        <f>LOC!F9</f>
        <v>7</v>
      </c>
      <c r="D9">
        <f>LOC!G9</f>
        <v>6</v>
      </c>
      <c r="E9">
        <f>LOC!H9</f>
        <v>7</v>
      </c>
      <c r="G9">
        <f t="shared" si="5"/>
        <v>0</v>
      </c>
      <c r="H9">
        <f t="shared" si="6"/>
        <v>0</v>
      </c>
      <c r="I9">
        <f t="shared" si="7"/>
        <v>1</v>
      </c>
      <c r="J9">
        <f t="shared" si="6"/>
        <v>0</v>
      </c>
      <c r="M9">
        <f t="shared" si="8"/>
        <v>0.46153846153846156</v>
      </c>
      <c r="N9">
        <f t="shared" ref="N9" si="25">IFERROR(-(M9*LOG(M9,2)), 0)</f>
        <v>0.51483563880920125</v>
      </c>
      <c r="O9">
        <f t="shared" si="10"/>
        <v>0.53846153846153844</v>
      </c>
      <c r="P9">
        <f t="shared" ref="P9" si="26">IFERROR(-(O9*LOG(O9,2)), 0)</f>
        <v>0.48089181327572439</v>
      </c>
      <c r="S9">
        <f t="shared" si="0"/>
        <v>0.35</v>
      </c>
      <c r="T9">
        <f t="shared" si="12"/>
        <v>0</v>
      </c>
      <c r="U9">
        <f t="shared" si="1"/>
        <v>0.65</v>
      </c>
      <c r="V9">
        <f t="shared" si="2"/>
        <v>0.99572745208492563</v>
      </c>
      <c r="AE9">
        <f t="shared" si="3"/>
        <v>0.99572745208492563</v>
      </c>
      <c r="AG9">
        <f t="shared" si="13"/>
        <v>0.53010061049041546</v>
      </c>
      <c r="AH9">
        <f t="shared" si="14"/>
        <v>0.40396744488507558</v>
      </c>
      <c r="AJ9">
        <f t="shared" si="4"/>
        <v>-0.11443655285423293</v>
      </c>
      <c r="AK9">
        <f t="shared" si="15"/>
        <v>0.93406805537549098</v>
      </c>
      <c r="AL9">
        <f t="shared" si="16"/>
        <v>-0.12251414893771308</v>
      </c>
    </row>
    <row r="10" spans="1:41" x14ac:dyDescent="0.2">
      <c r="A10">
        <f>LOC!D10</f>
        <v>34</v>
      </c>
      <c r="B10">
        <f>LOC!E10</f>
        <v>0</v>
      </c>
      <c r="C10">
        <f>LOC!F10</f>
        <v>8</v>
      </c>
      <c r="D10">
        <f>LOC!G10</f>
        <v>6</v>
      </c>
      <c r="E10">
        <f>LOC!H10</f>
        <v>6</v>
      </c>
      <c r="G10">
        <f t="shared" si="5"/>
        <v>0</v>
      </c>
      <c r="H10">
        <f t="shared" si="6"/>
        <v>0</v>
      </c>
      <c r="I10">
        <f t="shared" si="7"/>
        <v>1</v>
      </c>
      <c r="J10">
        <f t="shared" si="6"/>
        <v>0</v>
      </c>
      <c r="M10">
        <f t="shared" si="8"/>
        <v>0.5</v>
      </c>
      <c r="N10">
        <f t="shared" ref="N10" si="27">IFERROR(-(M10*LOG(M10,2)), 0)</f>
        <v>0.5</v>
      </c>
      <c r="O10">
        <f t="shared" si="10"/>
        <v>0.5</v>
      </c>
      <c r="P10">
        <f t="shared" ref="P10" si="28">IFERROR(-(O10*LOG(O10,2)), 0)</f>
        <v>0.5</v>
      </c>
      <c r="S10">
        <f t="shared" si="0"/>
        <v>0.4</v>
      </c>
      <c r="T10">
        <f t="shared" si="12"/>
        <v>0</v>
      </c>
      <c r="U10">
        <f t="shared" si="1"/>
        <v>0.6</v>
      </c>
      <c r="V10">
        <f t="shared" si="2"/>
        <v>1</v>
      </c>
      <c r="AE10">
        <f t="shared" si="3"/>
        <v>1</v>
      </c>
      <c r="AG10">
        <f t="shared" si="13"/>
        <v>0.52877123795494485</v>
      </c>
      <c r="AH10">
        <f t="shared" si="14"/>
        <v>0.44217935649972373</v>
      </c>
      <c r="AJ10">
        <f t="shared" si="4"/>
        <v>-0.1187091007693073</v>
      </c>
      <c r="AK10">
        <f t="shared" si="15"/>
        <v>0.97095059445466858</v>
      </c>
      <c r="AL10">
        <f t="shared" si="16"/>
        <v>-0.12226070146852312</v>
      </c>
    </row>
    <row r="11" spans="1:41" x14ac:dyDescent="0.2">
      <c r="A11">
        <f>LOC!D11</f>
        <v>38</v>
      </c>
      <c r="B11">
        <f>LOC!E11</f>
        <v>0</v>
      </c>
      <c r="C11">
        <f>LOC!F11</f>
        <v>9</v>
      </c>
      <c r="D11">
        <f>LOC!G11</f>
        <v>6</v>
      </c>
      <c r="E11">
        <f>LOC!H11</f>
        <v>5</v>
      </c>
      <c r="G11">
        <f t="shared" si="5"/>
        <v>0</v>
      </c>
      <c r="H11">
        <f t="shared" si="6"/>
        <v>0</v>
      </c>
      <c r="I11">
        <f t="shared" si="7"/>
        <v>1</v>
      </c>
      <c r="J11">
        <f t="shared" si="6"/>
        <v>0</v>
      </c>
      <c r="M11">
        <f t="shared" si="8"/>
        <v>0.54545454545454541</v>
      </c>
      <c r="N11">
        <f t="shared" ref="N11" si="29">IFERROR(-(M11*LOG(M11,2)), 0)</f>
        <v>0.47698315522698609</v>
      </c>
      <c r="O11">
        <f t="shared" si="10"/>
        <v>0.45454545454545453</v>
      </c>
      <c r="P11">
        <f t="shared" ref="P11" si="30">IFERROR(-(O11*LOG(O11,2)), 0)</f>
        <v>0.51704705624997038</v>
      </c>
      <c r="S11">
        <f t="shared" si="0"/>
        <v>0.45</v>
      </c>
      <c r="T11">
        <f t="shared" si="12"/>
        <v>0</v>
      </c>
      <c r="U11">
        <f t="shared" si="1"/>
        <v>0.55000000000000004</v>
      </c>
      <c r="V11">
        <f t="shared" si="2"/>
        <v>0.99403021147695647</v>
      </c>
      <c r="AE11">
        <f t="shared" si="3"/>
        <v>0.99403021147695647</v>
      </c>
      <c r="AG11">
        <f t="shared" si="13"/>
        <v>0.51840139205027258</v>
      </c>
      <c r="AH11">
        <f t="shared" si="14"/>
        <v>0.47437306193753581</v>
      </c>
      <c r="AJ11">
        <f t="shared" si="4"/>
        <v>-0.11273931224626377</v>
      </c>
      <c r="AK11">
        <f t="shared" si="15"/>
        <v>0.99277445398780839</v>
      </c>
      <c r="AL11">
        <f t="shared" si="16"/>
        <v>-0.11355984412512718</v>
      </c>
    </row>
    <row r="12" spans="1:41" x14ac:dyDescent="0.2">
      <c r="A12">
        <f>LOC!D12</f>
        <v>42.5</v>
      </c>
      <c r="B12">
        <f>LOC!E12</f>
        <v>0</v>
      </c>
      <c r="C12">
        <f>LOC!F12</f>
        <v>10</v>
      </c>
      <c r="D12">
        <f>LOC!G12</f>
        <v>6</v>
      </c>
      <c r="E12">
        <f>LOC!H12</f>
        <v>4</v>
      </c>
      <c r="G12">
        <f t="shared" si="5"/>
        <v>0</v>
      </c>
      <c r="H12">
        <f t="shared" si="6"/>
        <v>0</v>
      </c>
      <c r="I12">
        <f t="shared" si="7"/>
        <v>1</v>
      </c>
      <c r="J12">
        <f t="shared" si="6"/>
        <v>0</v>
      </c>
      <c r="M12">
        <f t="shared" si="8"/>
        <v>0.6</v>
      </c>
      <c r="N12">
        <f t="shared" ref="N12" si="31">IFERROR(-(M12*LOG(M12,2)), 0)</f>
        <v>0.44217935649972373</v>
      </c>
      <c r="O12">
        <f t="shared" si="10"/>
        <v>0.4</v>
      </c>
      <c r="P12">
        <f t="shared" ref="P12" si="32">IFERROR(-(O12*LOG(O12,2)), 0)</f>
        <v>0.52877123795494485</v>
      </c>
      <c r="S12">
        <f t="shared" si="0"/>
        <v>0.5</v>
      </c>
      <c r="T12">
        <f t="shared" si="12"/>
        <v>0</v>
      </c>
      <c r="U12">
        <f t="shared" si="1"/>
        <v>0.5</v>
      </c>
      <c r="V12">
        <f t="shared" si="2"/>
        <v>0.97095059445466858</v>
      </c>
      <c r="AE12">
        <f t="shared" si="3"/>
        <v>0.97095059445466858</v>
      </c>
      <c r="AG12">
        <f t="shared" si="13"/>
        <v>0.5</v>
      </c>
      <c r="AH12">
        <f t="shared" si="14"/>
        <v>0.5</v>
      </c>
      <c r="AJ12">
        <f t="shared" si="4"/>
        <v>-8.9659695223975877E-2</v>
      </c>
      <c r="AK12">
        <f t="shared" si="15"/>
        <v>1</v>
      </c>
      <c r="AL12">
        <f t="shared" si="16"/>
        <v>-8.9659695223975877E-2</v>
      </c>
    </row>
    <row r="13" spans="1:41" x14ac:dyDescent="0.2">
      <c r="A13">
        <f>LOC!D13</f>
        <v>44.5</v>
      </c>
      <c r="B13">
        <f>LOC!E13</f>
        <v>0</v>
      </c>
      <c r="C13">
        <f>LOC!F13</f>
        <v>11</v>
      </c>
      <c r="D13">
        <f>LOC!G13</f>
        <v>6</v>
      </c>
      <c r="E13">
        <f>LOC!H13</f>
        <v>3</v>
      </c>
      <c r="G13">
        <f t="shared" si="5"/>
        <v>0</v>
      </c>
      <c r="H13">
        <f t="shared" si="6"/>
        <v>0</v>
      </c>
      <c r="I13">
        <f t="shared" si="7"/>
        <v>1</v>
      </c>
      <c r="J13">
        <f t="shared" si="6"/>
        <v>0</v>
      </c>
      <c r="M13">
        <f t="shared" si="8"/>
        <v>0.66666666666666663</v>
      </c>
      <c r="N13">
        <f t="shared" ref="N13" si="33">IFERROR(-(M13*LOG(M13,2)), 0)</f>
        <v>0.38997500048077083</v>
      </c>
      <c r="O13">
        <f t="shared" si="10"/>
        <v>0.33333333333333331</v>
      </c>
      <c r="P13">
        <f t="shared" ref="P13" si="34">IFERROR(-(O13*LOG(O13,2)), 0)</f>
        <v>0.52832083357371873</v>
      </c>
      <c r="S13">
        <f t="shared" si="0"/>
        <v>0.55000000000000004</v>
      </c>
      <c r="T13">
        <f t="shared" si="12"/>
        <v>0</v>
      </c>
      <c r="U13">
        <f t="shared" si="1"/>
        <v>0.45</v>
      </c>
      <c r="V13">
        <f t="shared" si="2"/>
        <v>0.91829583405448956</v>
      </c>
      <c r="AE13">
        <f t="shared" si="3"/>
        <v>0.91829583405448956</v>
      </c>
      <c r="AG13">
        <f t="shared" si="13"/>
        <v>0.47437306193753581</v>
      </c>
      <c r="AH13">
        <f t="shared" si="14"/>
        <v>0.51840139205027258</v>
      </c>
      <c r="AJ13">
        <f t="shared" si="4"/>
        <v>-3.7004934823796853E-2</v>
      </c>
      <c r="AK13">
        <f t="shared" si="15"/>
        <v>0.99277445398780839</v>
      </c>
      <c r="AL13">
        <f t="shared" si="16"/>
        <v>-3.7274261716902804E-2</v>
      </c>
    </row>
    <row r="14" spans="1:41" x14ac:dyDescent="0.2">
      <c r="A14">
        <f>LOC!D14</f>
        <v>56.5</v>
      </c>
      <c r="B14">
        <f>LOC!E14</f>
        <v>0</v>
      </c>
      <c r="C14">
        <f>LOC!F14</f>
        <v>12</v>
      </c>
      <c r="D14">
        <f>LOC!G14</f>
        <v>6</v>
      </c>
      <c r="E14">
        <f>LOC!H14</f>
        <v>2</v>
      </c>
      <c r="G14">
        <f t="shared" si="5"/>
        <v>0</v>
      </c>
      <c r="H14">
        <f t="shared" si="6"/>
        <v>0</v>
      </c>
      <c r="I14">
        <f t="shared" si="7"/>
        <v>1</v>
      </c>
      <c r="J14">
        <f t="shared" si="6"/>
        <v>0</v>
      </c>
      <c r="M14">
        <f t="shared" si="8"/>
        <v>0.75</v>
      </c>
      <c r="N14">
        <f t="shared" ref="N14" si="35">IFERROR(-(M14*LOG(M14,2)), 0)</f>
        <v>0.31127812445913283</v>
      </c>
      <c r="O14">
        <f t="shared" si="10"/>
        <v>0.25</v>
      </c>
      <c r="P14">
        <f t="shared" ref="P14" si="36">IFERROR(-(O14*LOG(O14,2)), 0)</f>
        <v>0.5</v>
      </c>
      <c r="S14">
        <f t="shared" si="0"/>
        <v>0.6</v>
      </c>
      <c r="T14">
        <f t="shared" si="12"/>
        <v>0</v>
      </c>
      <c r="U14">
        <f t="shared" si="1"/>
        <v>0.4</v>
      </c>
      <c r="V14">
        <f t="shared" si="2"/>
        <v>0.81127812445913283</v>
      </c>
      <c r="AE14">
        <f t="shared" si="3"/>
        <v>0.81127812445913283</v>
      </c>
      <c r="AG14">
        <f t="shared" si="13"/>
        <v>0.44217935649972373</v>
      </c>
      <c r="AH14">
        <f t="shared" si="14"/>
        <v>0.52877123795494485</v>
      </c>
      <c r="AJ14">
        <f t="shared" si="4"/>
        <v>7.0012774771559871E-2</v>
      </c>
      <c r="AK14">
        <f t="shared" si="15"/>
        <v>0.97095059445466858</v>
      </c>
      <c r="AL14">
        <f t="shared" si="16"/>
        <v>7.2107453429061788E-2</v>
      </c>
    </row>
    <row r="15" spans="1:41" x14ac:dyDescent="0.2">
      <c r="A15">
        <f>LOC!D15</f>
        <v>69</v>
      </c>
      <c r="B15">
        <f>LOC!E15</f>
        <v>0</v>
      </c>
      <c r="C15">
        <f>LOC!F15</f>
        <v>13</v>
      </c>
      <c r="D15">
        <f>LOC!G15</f>
        <v>6</v>
      </c>
      <c r="E15">
        <f>LOC!H15</f>
        <v>1</v>
      </c>
      <c r="G15">
        <f t="shared" si="5"/>
        <v>0</v>
      </c>
      <c r="H15">
        <f t="shared" si="6"/>
        <v>0</v>
      </c>
      <c r="I15">
        <f t="shared" si="7"/>
        <v>1</v>
      </c>
      <c r="J15">
        <f t="shared" si="6"/>
        <v>0</v>
      </c>
      <c r="M15">
        <f t="shared" si="8"/>
        <v>0.8571428571428571</v>
      </c>
      <c r="N15">
        <f t="shared" ref="N15" si="37">IFERROR(-(M15*LOG(M15,2)), 0)</f>
        <v>0.19062207543124116</v>
      </c>
      <c r="O15">
        <f t="shared" si="10"/>
        <v>0.14285714285714285</v>
      </c>
      <c r="P15">
        <f t="shared" ref="P15" si="38">IFERROR(-(O15*LOG(O15,2)), 0)</f>
        <v>0.40105070315108637</v>
      </c>
      <c r="S15">
        <f t="shared" si="0"/>
        <v>0.65</v>
      </c>
      <c r="T15">
        <f t="shared" si="12"/>
        <v>0</v>
      </c>
      <c r="U15">
        <f t="shared" si="1"/>
        <v>0.35</v>
      </c>
      <c r="V15">
        <f t="shared" si="2"/>
        <v>0.59167277858232747</v>
      </c>
      <c r="AE15">
        <f t="shared" si="3"/>
        <v>0.59167277858232747</v>
      </c>
      <c r="AG15">
        <f t="shared" si="13"/>
        <v>0.40396744488507558</v>
      </c>
      <c r="AH15">
        <f t="shared" si="14"/>
        <v>0.53010061049041546</v>
      </c>
      <c r="AJ15">
        <f t="shared" si="4"/>
        <v>0.28961812064836523</v>
      </c>
      <c r="AK15">
        <f t="shared" si="15"/>
        <v>0.93406805537549098</v>
      </c>
      <c r="AL15">
        <f t="shared" si="16"/>
        <v>0.31006104853028094</v>
      </c>
    </row>
    <row r="16" spans="1:41" x14ac:dyDescent="0.2">
      <c r="A16">
        <f>LOC!D16</f>
        <v>73.5</v>
      </c>
      <c r="B16">
        <f>LOC!E16</f>
        <v>0</v>
      </c>
      <c r="C16">
        <f>LOC!F16</f>
        <v>14</v>
      </c>
      <c r="D16">
        <f>LOC!G16</f>
        <v>6</v>
      </c>
      <c r="E16">
        <f>LOC!H16</f>
        <v>0</v>
      </c>
      <c r="G16">
        <f t="shared" si="5"/>
        <v>0</v>
      </c>
      <c r="H16">
        <f t="shared" si="6"/>
        <v>0</v>
      </c>
      <c r="I16">
        <f t="shared" si="7"/>
        <v>1</v>
      </c>
      <c r="J16">
        <f t="shared" si="6"/>
        <v>0</v>
      </c>
      <c r="M16">
        <f t="shared" si="8"/>
        <v>1</v>
      </c>
      <c r="N16">
        <f t="shared" ref="N16" si="39">IFERROR(-(M16*LOG(M16,2)), 0)</f>
        <v>0</v>
      </c>
      <c r="O16">
        <f t="shared" si="10"/>
        <v>0</v>
      </c>
      <c r="P16">
        <f t="shared" ref="P16" si="40">IFERROR(-(O16*LOG(O16,2)), 0)</f>
        <v>0</v>
      </c>
      <c r="S16">
        <f t="shared" si="0"/>
        <v>0.7</v>
      </c>
      <c r="T16">
        <f t="shared" si="12"/>
        <v>0</v>
      </c>
      <c r="U16">
        <f t="shared" si="1"/>
        <v>0.3</v>
      </c>
      <c r="V16">
        <f t="shared" si="2"/>
        <v>0</v>
      </c>
      <c r="AE16">
        <f t="shared" si="3"/>
        <v>0</v>
      </c>
      <c r="AG16">
        <f t="shared" si="13"/>
        <v>0.36020122098083079</v>
      </c>
      <c r="AH16">
        <f t="shared" si="14"/>
        <v>0.52108967824986185</v>
      </c>
      <c r="AJ16">
        <f t="shared" si="4"/>
        <v>0.8812908992306927</v>
      </c>
      <c r="AK16">
        <f t="shared" si="15"/>
        <v>0.8812908992306927</v>
      </c>
      <c r="AL16">
        <f t="shared" si="16"/>
        <v>1</v>
      </c>
    </row>
    <row r="17" spans="1:38" x14ac:dyDescent="0.2">
      <c r="A17">
        <f>LOC!D17</f>
        <v>86.5</v>
      </c>
      <c r="B17">
        <f>LOC!E17</f>
        <v>1</v>
      </c>
      <c r="C17">
        <f>LOC!F17</f>
        <v>14</v>
      </c>
      <c r="D17">
        <f>LOC!G17</f>
        <v>5</v>
      </c>
      <c r="E17">
        <f>LOC!H17</f>
        <v>0</v>
      </c>
      <c r="G17">
        <f t="shared" si="5"/>
        <v>6.6666666666666666E-2</v>
      </c>
      <c r="H17">
        <f t="shared" si="6"/>
        <v>0.26045937304056793</v>
      </c>
      <c r="I17">
        <f t="shared" si="7"/>
        <v>0.93333333333333335</v>
      </c>
      <c r="J17">
        <f t="shared" si="6"/>
        <v>9.2899961980853443E-2</v>
      </c>
      <c r="M17">
        <f t="shared" si="8"/>
        <v>1</v>
      </c>
      <c r="N17">
        <f t="shared" ref="N17" si="41">IFERROR(-(M17*LOG(M17,2)), 0)</f>
        <v>0</v>
      </c>
      <c r="O17">
        <f t="shared" si="10"/>
        <v>0</v>
      </c>
      <c r="P17">
        <f t="shared" ref="P17" si="42">IFERROR(-(O17*LOG(O17,2)), 0)</f>
        <v>0</v>
      </c>
      <c r="S17">
        <f t="shared" si="0"/>
        <v>0.75</v>
      </c>
      <c r="T17">
        <f t="shared" si="12"/>
        <v>0.35335933502142136</v>
      </c>
      <c r="U17">
        <f t="shared" si="1"/>
        <v>0.25</v>
      </c>
      <c r="V17">
        <f t="shared" si="2"/>
        <v>0</v>
      </c>
      <c r="AE17">
        <f t="shared" si="3"/>
        <v>0.35335933502142136</v>
      </c>
      <c r="AG17">
        <f t="shared" si="13"/>
        <v>0.31127812445913283</v>
      </c>
      <c r="AH17">
        <f t="shared" si="14"/>
        <v>0.5</v>
      </c>
      <c r="AJ17">
        <f t="shared" si="4"/>
        <v>0.52793156420927134</v>
      </c>
      <c r="AK17">
        <f t="shared" si="15"/>
        <v>0.81127812445913283</v>
      </c>
      <c r="AL17">
        <f t="shared" si="16"/>
        <v>0.65074053927096276</v>
      </c>
    </row>
    <row r="18" spans="1:38" x14ac:dyDescent="0.2">
      <c r="A18">
        <f>LOC!D18</f>
        <v>98.5</v>
      </c>
      <c r="B18">
        <f>LOC!E18</f>
        <v>2</v>
      </c>
      <c r="C18">
        <f>LOC!F18</f>
        <v>14</v>
      </c>
      <c r="D18">
        <f>LOC!G18</f>
        <v>4</v>
      </c>
      <c r="E18">
        <f>LOC!H18</f>
        <v>0</v>
      </c>
      <c r="G18">
        <f t="shared" si="5"/>
        <v>0.125</v>
      </c>
      <c r="H18">
        <f t="shared" si="6"/>
        <v>0.375</v>
      </c>
      <c r="I18">
        <f t="shared" si="7"/>
        <v>0.875</v>
      </c>
      <c r="J18">
        <f t="shared" si="6"/>
        <v>0.16856444319959643</v>
      </c>
      <c r="M18">
        <f t="shared" si="8"/>
        <v>1</v>
      </c>
      <c r="N18">
        <f t="shared" ref="N18" si="43">IFERROR(-(M18*LOG(M18,2)), 0)</f>
        <v>0</v>
      </c>
      <c r="O18">
        <f t="shared" si="10"/>
        <v>0</v>
      </c>
      <c r="P18">
        <f t="shared" ref="P18" si="44">IFERROR(-(O18*LOG(O18,2)), 0)</f>
        <v>0</v>
      </c>
      <c r="S18">
        <f t="shared" si="0"/>
        <v>0.8</v>
      </c>
      <c r="T18">
        <f t="shared" si="12"/>
        <v>0.5435644431995964</v>
      </c>
      <c r="U18">
        <f t="shared" si="1"/>
        <v>0.2</v>
      </c>
      <c r="V18">
        <f t="shared" si="2"/>
        <v>0</v>
      </c>
      <c r="AE18">
        <f t="shared" si="3"/>
        <v>0.5435644431995964</v>
      </c>
      <c r="AG18">
        <f t="shared" si="13"/>
        <v>0.25754247590988982</v>
      </c>
      <c r="AH18">
        <f t="shared" si="14"/>
        <v>0.46438561897747244</v>
      </c>
      <c r="AJ18">
        <f t="shared" si="4"/>
        <v>0.3377264560310963</v>
      </c>
      <c r="AK18">
        <f t="shared" si="15"/>
        <v>0.72192809488736231</v>
      </c>
      <c r="AL18">
        <f t="shared" si="16"/>
        <v>0.46781176466582802</v>
      </c>
    </row>
    <row r="19" spans="1:38" x14ac:dyDescent="0.2">
      <c r="A19">
        <f>LOC!D19</f>
        <v>119</v>
      </c>
      <c r="B19">
        <f>LOC!E19</f>
        <v>3</v>
      </c>
      <c r="C19">
        <f>LOC!F19</f>
        <v>14</v>
      </c>
      <c r="D19">
        <f>LOC!G19</f>
        <v>3</v>
      </c>
      <c r="E19">
        <f>LOC!H19</f>
        <v>0</v>
      </c>
      <c r="G19">
        <f t="shared" si="5"/>
        <v>0.17647058823529413</v>
      </c>
      <c r="H19">
        <f t="shared" si="6"/>
        <v>0.44161770715220888</v>
      </c>
      <c r="I19">
        <f t="shared" si="7"/>
        <v>0.82352941176470584</v>
      </c>
      <c r="J19">
        <f t="shared" si="6"/>
        <v>0.2306771099234291</v>
      </c>
      <c r="M19">
        <f t="shared" si="8"/>
        <v>1</v>
      </c>
      <c r="N19">
        <f t="shared" ref="N19" si="45">IFERROR(-(M19*LOG(M19,2)), 0)</f>
        <v>0</v>
      </c>
      <c r="O19">
        <f t="shared" si="10"/>
        <v>0</v>
      </c>
      <c r="P19">
        <f t="shared" ref="P19" si="46">IFERROR(-(O19*LOG(O19,2)), 0)</f>
        <v>0</v>
      </c>
      <c r="S19">
        <f t="shared" si="0"/>
        <v>0.85</v>
      </c>
      <c r="T19">
        <f t="shared" si="12"/>
        <v>0.67229481707563798</v>
      </c>
      <c r="U19">
        <f t="shared" si="1"/>
        <v>0.15</v>
      </c>
      <c r="V19">
        <f t="shared" si="2"/>
        <v>0</v>
      </c>
      <c r="AE19">
        <f t="shared" si="3"/>
        <v>0.67229481707563798</v>
      </c>
      <c r="AG19">
        <f t="shared" si="13"/>
        <v>0.19929546559146952</v>
      </c>
      <c r="AH19">
        <f t="shared" si="14"/>
        <v>0.41054483912493089</v>
      </c>
      <c r="AJ19">
        <f t="shared" si="4"/>
        <v>0.20899608215505472</v>
      </c>
      <c r="AK19">
        <f t="shared" si="15"/>
        <v>0.60984030471640038</v>
      </c>
      <c r="AL19">
        <f t="shared" si="16"/>
        <v>0.34270624709241887</v>
      </c>
    </row>
    <row r="20" spans="1:38" x14ac:dyDescent="0.2">
      <c r="A20">
        <f>LOC!D20</f>
        <v>141</v>
      </c>
      <c r="B20">
        <f>LOC!E20</f>
        <v>4</v>
      </c>
      <c r="C20">
        <f>LOC!F20</f>
        <v>14</v>
      </c>
      <c r="D20">
        <f>LOC!G20</f>
        <v>2</v>
      </c>
      <c r="E20">
        <f>LOC!H20</f>
        <v>0</v>
      </c>
      <c r="G20">
        <f t="shared" si="5"/>
        <v>0.22222222222222221</v>
      </c>
      <c r="H20">
        <f t="shared" si="6"/>
        <v>0.48220555587606945</v>
      </c>
      <c r="I20">
        <f t="shared" si="7"/>
        <v>0.77777777777777779</v>
      </c>
      <c r="J20">
        <f t="shared" si="6"/>
        <v>0.28199895063255087</v>
      </c>
      <c r="M20">
        <f t="shared" si="8"/>
        <v>1</v>
      </c>
      <c r="N20">
        <f t="shared" ref="N20" si="47">IFERROR(-(M20*LOG(M20,2)), 0)</f>
        <v>0</v>
      </c>
      <c r="O20">
        <f t="shared" si="10"/>
        <v>0</v>
      </c>
      <c r="P20">
        <f t="shared" ref="P20" si="48">IFERROR(-(O20*LOG(O20,2)), 0)</f>
        <v>0</v>
      </c>
      <c r="S20">
        <f t="shared" si="0"/>
        <v>0.9</v>
      </c>
      <c r="T20">
        <f t="shared" si="12"/>
        <v>0.76420450650862026</v>
      </c>
      <c r="U20">
        <f t="shared" si="1"/>
        <v>0.1</v>
      </c>
      <c r="V20">
        <f t="shared" si="2"/>
        <v>0</v>
      </c>
      <c r="AE20">
        <f t="shared" si="3"/>
        <v>0.76420450650862026</v>
      </c>
      <c r="AG20">
        <f t="shared" si="13"/>
        <v>0.13680278410054497</v>
      </c>
      <c r="AH20">
        <f t="shared" si="14"/>
        <v>0.33219280948873625</v>
      </c>
      <c r="AJ20">
        <f t="shared" si="4"/>
        <v>0.11708639272207244</v>
      </c>
      <c r="AK20">
        <f t="shared" si="15"/>
        <v>0.46899559358928122</v>
      </c>
      <c r="AL20">
        <f t="shared" si="16"/>
        <v>0.24965350276746912</v>
      </c>
    </row>
    <row r="21" spans="1:38" x14ac:dyDescent="0.2">
      <c r="A21">
        <f>LOC!D21</f>
        <v>168.5</v>
      </c>
      <c r="B21">
        <f>LOC!E21</f>
        <v>5</v>
      </c>
      <c r="C21">
        <f>LOC!F21</f>
        <v>14</v>
      </c>
      <c r="D21">
        <f>LOC!G21</f>
        <v>1</v>
      </c>
      <c r="E21">
        <f>LOC!H21</f>
        <v>0</v>
      </c>
      <c r="G21">
        <f t="shared" si="5"/>
        <v>0.26315789473684209</v>
      </c>
      <c r="H21">
        <f t="shared" si="6"/>
        <v>0.50684195225163775</v>
      </c>
      <c r="I21">
        <f t="shared" si="7"/>
        <v>0.73684210526315785</v>
      </c>
      <c r="J21">
        <f t="shared" si="6"/>
        <v>0.32463243575809159</v>
      </c>
      <c r="M21">
        <f t="shared" si="8"/>
        <v>1</v>
      </c>
      <c r="N21">
        <f t="shared" ref="N21" si="49">IFERROR(-(M21*LOG(M21,2)), 0)</f>
        <v>0</v>
      </c>
      <c r="O21">
        <f t="shared" si="10"/>
        <v>0</v>
      </c>
      <c r="P21">
        <f t="shared" ref="P21" si="50">IFERROR(-(O21*LOG(O21,2)), 0)</f>
        <v>0</v>
      </c>
      <c r="S21">
        <f t="shared" si="0"/>
        <v>0.95</v>
      </c>
      <c r="T21">
        <f t="shared" si="12"/>
        <v>0.83147438800972928</v>
      </c>
      <c r="U21">
        <f t="shared" si="1"/>
        <v>0.05</v>
      </c>
      <c r="V21">
        <f t="shared" si="2"/>
        <v>0</v>
      </c>
      <c r="AE21">
        <f t="shared" si="3"/>
        <v>0.83147438800972928</v>
      </c>
      <c r="AG21">
        <f t="shared" si="13"/>
        <v>7.0300552371588082E-2</v>
      </c>
      <c r="AH21">
        <f t="shared" si="14"/>
        <v>0.21609640474436814</v>
      </c>
      <c r="AJ21">
        <f t="shared" si="4"/>
        <v>4.9816511220963422E-2</v>
      </c>
      <c r="AK21">
        <f t="shared" si="15"/>
        <v>0.28639695711595625</v>
      </c>
      <c r="AL21">
        <f t="shared" si="16"/>
        <v>0.17394218054067431</v>
      </c>
    </row>
  </sheetData>
  <mergeCells count="9">
    <mergeCell ref="AN6:AO6"/>
    <mergeCell ref="AJ1:AL1"/>
    <mergeCell ref="AN1:AO1"/>
    <mergeCell ref="M1:N1"/>
    <mergeCell ref="O1:Q1"/>
    <mergeCell ref="G1:H1"/>
    <mergeCell ref="I1:K1"/>
    <mergeCell ref="S1:T1"/>
    <mergeCell ref="U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</vt:lpstr>
      <vt:lpstr>BEST_LOC_SPLIT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2017-07-24T23:57:37Z</dcterms:created>
  <dcterms:modified xsi:type="dcterms:W3CDTF">2017-07-28T02:11:54Z</dcterms:modified>
</cp:coreProperties>
</file>