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Career/Projects/chainsaw/tests/manual calculations/expected cost/"/>
    </mc:Choice>
  </mc:AlternateContent>
  <bookViews>
    <workbookView xWindow="0" yWindow="460" windowWidth="28800" windowHeight="17460" tabRatio="500" activeTab="1"/>
  </bookViews>
  <sheets>
    <sheet name="LOC" sheetId="1" r:id="rId1"/>
    <sheet name="BEST_LOC_SPLI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2" l="1"/>
  <c r="T3" i="2"/>
  <c r="R3" i="2"/>
  <c r="Q3" i="2"/>
  <c r="P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L3" i="2"/>
  <c r="I3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3" i="2"/>
  <c r="C3" i="2"/>
  <c r="D3" i="2"/>
  <c r="E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3" i="2"/>
  <c r="B25" i="1"/>
  <c r="B24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2" i="1" a="1"/>
  <c r="M2" i="1"/>
  <c r="M3" i="1" a="1"/>
  <c r="M3" i="1"/>
  <c r="D3" i="1"/>
  <c r="E3" i="1"/>
  <c r="F3" i="1"/>
  <c r="G3" i="1"/>
  <c r="H3" i="1"/>
  <c r="M4" i="1" a="1"/>
  <c r="M4" i="1"/>
  <c r="D4" i="1"/>
  <c r="E4" i="1"/>
  <c r="F4" i="1"/>
  <c r="G4" i="1"/>
  <c r="H4" i="1"/>
  <c r="M5" i="1" a="1"/>
  <c r="M5" i="1"/>
  <c r="D5" i="1"/>
  <c r="E5" i="1"/>
  <c r="F5" i="1"/>
  <c r="G5" i="1"/>
  <c r="H5" i="1"/>
  <c r="M6" i="1" a="1"/>
  <c r="M6" i="1"/>
  <c r="D6" i="1"/>
  <c r="E6" i="1"/>
  <c r="F6" i="1"/>
  <c r="G6" i="1"/>
  <c r="H6" i="1"/>
  <c r="M7" i="1" a="1"/>
  <c r="M7" i="1"/>
  <c r="D7" i="1"/>
  <c r="E7" i="1"/>
  <c r="F7" i="1"/>
  <c r="G7" i="1"/>
  <c r="H7" i="1"/>
  <c r="M8" i="1" a="1"/>
  <c r="M8" i="1"/>
  <c r="D8" i="1"/>
  <c r="E8" i="1"/>
  <c r="F8" i="1"/>
  <c r="G8" i="1"/>
  <c r="H8" i="1"/>
  <c r="M9" i="1" a="1"/>
  <c r="M9" i="1"/>
  <c r="D9" i="1"/>
  <c r="E9" i="1"/>
  <c r="F9" i="1"/>
  <c r="G9" i="1"/>
  <c r="H9" i="1"/>
  <c r="M10" i="1" a="1"/>
  <c r="M10" i="1"/>
  <c r="D10" i="1"/>
  <c r="E10" i="1"/>
  <c r="F10" i="1"/>
  <c r="G10" i="1"/>
  <c r="H10" i="1"/>
  <c r="M11" i="1" a="1"/>
  <c r="M11" i="1"/>
  <c r="D11" i="1"/>
  <c r="E11" i="1"/>
  <c r="F11" i="1"/>
  <c r="G11" i="1"/>
  <c r="H11" i="1"/>
  <c r="M12" i="1" a="1"/>
  <c r="M12" i="1"/>
  <c r="D12" i="1"/>
  <c r="E12" i="1"/>
  <c r="F12" i="1"/>
  <c r="G12" i="1"/>
  <c r="H12" i="1"/>
  <c r="M13" i="1" a="1"/>
  <c r="M13" i="1"/>
  <c r="D13" i="1"/>
  <c r="E13" i="1"/>
  <c r="F13" i="1"/>
  <c r="G13" i="1"/>
  <c r="H13" i="1"/>
  <c r="M14" i="1" a="1"/>
  <c r="M14" i="1"/>
  <c r="D14" i="1"/>
  <c r="E14" i="1"/>
  <c r="F14" i="1"/>
  <c r="G14" i="1"/>
  <c r="H14" i="1"/>
  <c r="M15" i="1" a="1"/>
  <c r="M15" i="1"/>
  <c r="D15" i="1"/>
  <c r="E15" i="1"/>
  <c r="F15" i="1"/>
  <c r="G15" i="1"/>
  <c r="H15" i="1"/>
  <c r="M16" i="1" a="1"/>
  <c r="M16" i="1"/>
  <c r="D16" i="1"/>
  <c r="E16" i="1"/>
  <c r="F16" i="1"/>
  <c r="G16" i="1"/>
  <c r="H16" i="1"/>
  <c r="M17" i="1" a="1"/>
  <c r="M17" i="1"/>
  <c r="D17" i="1"/>
  <c r="E17" i="1"/>
  <c r="F17" i="1"/>
  <c r="G17" i="1"/>
  <c r="H17" i="1"/>
  <c r="M18" i="1" a="1"/>
  <c r="M18" i="1"/>
  <c r="D18" i="1"/>
  <c r="E18" i="1"/>
  <c r="F18" i="1"/>
  <c r="G18" i="1"/>
  <c r="H18" i="1"/>
  <c r="M19" i="1" a="1"/>
  <c r="M19" i="1"/>
  <c r="D19" i="1"/>
  <c r="E19" i="1"/>
  <c r="F19" i="1"/>
  <c r="G19" i="1"/>
  <c r="H19" i="1"/>
  <c r="M20" i="1" a="1"/>
  <c r="M20" i="1"/>
  <c r="D20" i="1"/>
  <c r="E20" i="1"/>
  <c r="F20" i="1"/>
  <c r="G20" i="1"/>
  <c r="H20" i="1"/>
  <c r="M21" i="1" a="1"/>
  <c r="M21" i="1"/>
  <c r="D21" i="1"/>
  <c r="E21" i="1"/>
  <c r="F21" i="1"/>
  <c r="G21" i="1"/>
  <c r="H21" i="1"/>
</calcChain>
</file>

<file path=xl/sharedStrings.xml><?xml version="1.0" encoding="utf-8"?>
<sst xmlns="http://schemas.openxmlformats.org/spreadsheetml/2006/main" count="43" uniqueCount="23">
  <si>
    <t>Lines of Code</t>
  </si>
  <si>
    <t>Defective</t>
  </si>
  <si>
    <t>Record Number</t>
  </si>
  <si>
    <t>Child One (≤ Split Point)</t>
  </si>
  <si>
    <t>Child Two (&gt; Split Point)</t>
  </si>
  <si>
    <t>Sorted Lines of Code</t>
  </si>
  <si>
    <t>All Possible Split Points</t>
  </si>
  <si>
    <t># Defective</t>
  </si>
  <si>
    <t># Non-Defective</t>
  </si>
  <si>
    <t>Num Defective</t>
  </si>
  <si>
    <t>Num Defect-Free</t>
  </si>
  <si>
    <t>Whole Split</t>
  </si>
  <si>
    <t>Chosen Split</t>
  </si>
  <si>
    <t>Split Value</t>
  </si>
  <si>
    <t>C_P</t>
  </si>
  <si>
    <t>C_N</t>
  </si>
  <si>
    <t>Costs</t>
  </si>
  <si>
    <t>TP</t>
  </si>
  <si>
    <t>TN</t>
  </si>
  <si>
    <t>FP</t>
  </si>
  <si>
    <t>FN</t>
  </si>
  <si>
    <t>Expected Cost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</si>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</sst>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25" zoomScaleNormal="125" zoomScalePageLayoutView="125" workbookViewId="0">
      <selection activeCell="D26" sqref="D26"/>
    </sheetView>
  </sheetViews>
  <sheetFormatPr baseColWidth="10" defaultRowHeight="16" x14ac:dyDescent="0.2"/>
  <cols>
    <col min="1" max="1" width="13.1640625" customWidth="1"/>
    <col min="4" max="4" width="13.83203125" customWidth="1"/>
  </cols>
  <sheetData>
    <row r="1" spans="1:13" x14ac:dyDescent="0.2">
      <c r="A1" t="s">
        <v>0</v>
      </c>
      <c r="B1" t="s">
        <v>1</v>
      </c>
      <c r="C1" t="s">
        <v>2</v>
      </c>
      <c r="E1" s="4" t="s">
        <v>3</v>
      </c>
      <c r="F1" s="4"/>
      <c r="G1" s="4" t="s">
        <v>4</v>
      </c>
      <c r="H1" s="4"/>
      <c r="L1" t="s">
        <v>0</v>
      </c>
      <c r="M1" t="s">
        <v>5</v>
      </c>
    </row>
    <row r="2" spans="1:13" x14ac:dyDescent="0.2">
      <c r="A2">
        <v>77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7</v>
      </c>
      <c r="H2" t="s">
        <v>8</v>
      </c>
      <c r="L2">
        <f>A2</f>
        <v>77</v>
      </c>
      <c r="M2">
        <f t="array" ref="M2">INDEX(L$2:L$21, MATCH(SMALL(COUNTIF(L$2:L$21, "&lt;"&amp;L$2:L$21), ROW(1:1)), COUNTIF(L$2:L$21, "&lt;"&amp;L$2:L$21), 0))</f>
        <v>8</v>
      </c>
    </row>
    <row r="3" spans="1:13" x14ac:dyDescent="0.2">
      <c r="A3">
        <v>96</v>
      </c>
      <c r="B3">
        <v>1</v>
      </c>
      <c r="C3">
        <v>2</v>
      </c>
      <c r="D3">
        <f>AVERAGE(M2:M3)</f>
        <v>10</v>
      </c>
      <c r="E3">
        <f>COUNTIF(A$2:A$7, "&lt;=" &amp;D3)</f>
        <v>0</v>
      </c>
      <c r="F3">
        <f>COUNTIF(A$8:A$21, "&lt;=" &amp;D3)</f>
        <v>1</v>
      </c>
      <c r="G3">
        <f>COUNTIF(A$2:A$7, "&gt;" &amp;D3)</f>
        <v>6</v>
      </c>
      <c r="H3">
        <f>COUNTIF(A$8:A$21, "&gt;" &amp;D3)</f>
        <v>13</v>
      </c>
      <c r="L3">
        <f t="shared" ref="L3:L21" si="0">A3</f>
        <v>96</v>
      </c>
      <c r="M3">
        <f t="array" ref="M3">INDEX(L$2:L$21, MATCH(SMALL(COUNTIF(L$2:L$21, "&lt;"&amp;L$2:L$21), ROW(2:2)), COUNTIF(L$2:L$21, "&lt;"&amp;L$2:L$21), 0))</f>
        <v>12</v>
      </c>
    </row>
    <row r="4" spans="1:13" x14ac:dyDescent="0.2">
      <c r="A4">
        <v>101</v>
      </c>
      <c r="B4">
        <v>1</v>
      </c>
      <c r="C4">
        <v>3</v>
      </c>
      <c r="D4">
        <f t="shared" ref="D4:D21" si="1">AVERAGE(M3:M4)</f>
        <v>15.5</v>
      </c>
      <c r="E4">
        <f t="shared" ref="E4:E21" si="2">COUNTIF(A$2:A$7, "&lt;=" &amp;D4)</f>
        <v>0</v>
      </c>
      <c r="F4">
        <f t="shared" ref="F4:F21" si="3">COUNTIF(A$8:A$21, "&lt;=" &amp;D4)</f>
        <v>2</v>
      </c>
      <c r="G4">
        <f t="shared" ref="G4:G21" si="4">COUNTIF(A$2:A$7, "&gt;" &amp;D4)</f>
        <v>6</v>
      </c>
      <c r="H4">
        <f t="shared" ref="H4:H21" si="5">COUNTIF(A$8:A$21, "&gt;" &amp;D4)</f>
        <v>12</v>
      </c>
      <c r="L4">
        <f t="shared" si="0"/>
        <v>101</v>
      </c>
      <c r="M4">
        <f t="array" ref="M4">INDEX(L$2:L$21, MATCH(SMALL(COUNTIF(L$2:L$21, "&lt;"&amp;L$2:L$21), ROW(3:3)), COUNTIF(L$2:L$21, "&lt;"&amp;L$2:L$21), 0))</f>
        <v>19</v>
      </c>
    </row>
    <row r="5" spans="1:13" x14ac:dyDescent="0.2">
      <c r="A5">
        <v>137</v>
      </c>
      <c r="B5">
        <v>1</v>
      </c>
      <c r="C5">
        <v>4</v>
      </c>
      <c r="D5">
        <f t="shared" si="1"/>
        <v>20</v>
      </c>
      <c r="E5">
        <f t="shared" si="2"/>
        <v>0</v>
      </c>
      <c r="F5">
        <f t="shared" si="3"/>
        <v>3</v>
      </c>
      <c r="G5">
        <f t="shared" si="4"/>
        <v>6</v>
      </c>
      <c r="H5">
        <f t="shared" si="5"/>
        <v>11</v>
      </c>
      <c r="L5">
        <f t="shared" si="0"/>
        <v>137</v>
      </c>
      <c r="M5">
        <f t="array" ref="M5">INDEX(L$2:L$21, MATCH(SMALL(COUNTIF(L$2:L$21, "&lt;"&amp;L$2:L$21), ROW(4:4)), COUNTIF(L$2:L$21, "&lt;"&amp;L$2:L$21), 0))</f>
        <v>21</v>
      </c>
    </row>
    <row r="6" spans="1:13" x14ac:dyDescent="0.2">
      <c r="A6">
        <v>145</v>
      </c>
      <c r="B6">
        <v>1</v>
      </c>
      <c r="C6">
        <v>5</v>
      </c>
      <c r="D6">
        <f t="shared" si="1"/>
        <v>23</v>
      </c>
      <c r="E6">
        <f t="shared" si="2"/>
        <v>0</v>
      </c>
      <c r="F6">
        <f t="shared" si="3"/>
        <v>4</v>
      </c>
      <c r="G6">
        <f t="shared" si="4"/>
        <v>6</v>
      </c>
      <c r="H6">
        <f t="shared" si="5"/>
        <v>10</v>
      </c>
      <c r="L6">
        <f t="shared" si="0"/>
        <v>145</v>
      </c>
      <c r="M6">
        <f t="array" ref="M6">INDEX(L$2:L$21, MATCH(SMALL(COUNTIF(L$2:L$21, "&lt;"&amp;L$2:L$21), ROW(5:5)), COUNTIF(L$2:L$21, "&lt;"&amp;L$2:L$21), 0))</f>
        <v>25</v>
      </c>
    </row>
    <row r="7" spans="1:13" x14ac:dyDescent="0.2">
      <c r="A7">
        <v>192</v>
      </c>
      <c r="B7">
        <v>1</v>
      </c>
      <c r="C7">
        <v>6</v>
      </c>
      <c r="D7">
        <f t="shared" si="1"/>
        <v>25.5</v>
      </c>
      <c r="E7">
        <f t="shared" si="2"/>
        <v>0</v>
      </c>
      <c r="F7">
        <f t="shared" si="3"/>
        <v>5</v>
      </c>
      <c r="G7">
        <f t="shared" si="4"/>
        <v>6</v>
      </c>
      <c r="H7">
        <f t="shared" si="5"/>
        <v>9</v>
      </c>
      <c r="L7">
        <f t="shared" si="0"/>
        <v>192</v>
      </c>
      <c r="M7">
        <f t="array" ref="M7">INDEX(L$2:L$21, MATCH(SMALL(COUNTIF(L$2:L$21, "&lt;"&amp;L$2:L$21), ROW(6:6)), COUNTIF(L$2:L$21, "&lt;"&amp;L$2:L$21), 0))</f>
        <v>26</v>
      </c>
    </row>
    <row r="8" spans="1:13" x14ac:dyDescent="0.2">
      <c r="A8">
        <v>8</v>
      </c>
      <c r="B8">
        <v>0</v>
      </c>
      <c r="C8">
        <v>7</v>
      </c>
      <c r="D8">
        <f t="shared" si="1"/>
        <v>27</v>
      </c>
      <c r="E8">
        <f t="shared" si="2"/>
        <v>0</v>
      </c>
      <c r="F8">
        <f t="shared" si="3"/>
        <v>6</v>
      </c>
      <c r="G8">
        <f t="shared" si="4"/>
        <v>6</v>
      </c>
      <c r="H8">
        <f t="shared" si="5"/>
        <v>8</v>
      </c>
      <c r="L8">
        <f t="shared" si="0"/>
        <v>8</v>
      </c>
      <c r="M8">
        <f t="array" ref="M8">INDEX(L$2:L$21, MATCH(SMALL(COUNTIF(L$2:L$21, "&lt;"&amp;L$2:L$21), ROW(7:7)), COUNTIF(L$2:L$21, "&lt;"&amp;L$2:L$21), 0))</f>
        <v>28</v>
      </c>
    </row>
    <row r="9" spans="1:13" x14ac:dyDescent="0.2">
      <c r="A9">
        <v>12</v>
      </c>
      <c r="B9">
        <v>0</v>
      </c>
      <c r="C9">
        <v>8</v>
      </c>
      <c r="D9">
        <f t="shared" si="1"/>
        <v>30.5</v>
      </c>
      <c r="E9">
        <f t="shared" si="2"/>
        <v>0</v>
      </c>
      <c r="F9">
        <f t="shared" si="3"/>
        <v>7</v>
      </c>
      <c r="G9">
        <f t="shared" si="4"/>
        <v>6</v>
      </c>
      <c r="H9">
        <f t="shared" si="5"/>
        <v>7</v>
      </c>
      <c r="L9">
        <f t="shared" si="0"/>
        <v>12</v>
      </c>
      <c r="M9">
        <f t="array" ref="M9">INDEX(L$2:L$21, MATCH(SMALL(COUNTIF(L$2:L$21, "&lt;"&amp;L$2:L$21), ROW(8:8)), COUNTIF(L$2:L$21, "&lt;"&amp;L$2:L$21), 0))</f>
        <v>33</v>
      </c>
    </row>
    <row r="10" spans="1:13" x14ac:dyDescent="0.2">
      <c r="A10">
        <v>19</v>
      </c>
      <c r="B10">
        <v>0</v>
      </c>
      <c r="C10">
        <v>9</v>
      </c>
      <c r="D10">
        <f t="shared" si="1"/>
        <v>34</v>
      </c>
      <c r="E10">
        <f t="shared" si="2"/>
        <v>0</v>
      </c>
      <c r="F10">
        <f t="shared" si="3"/>
        <v>8</v>
      </c>
      <c r="G10">
        <f t="shared" si="4"/>
        <v>6</v>
      </c>
      <c r="H10">
        <f t="shared" si="5"/>
        <v>6</v>
      </c>
      <c r="L10">
        <f t="shared" si="0"/>
        <v>19</v>
      </c>
      <c r="M10">
        <f t="array" ref="M10">INDEX(L$2:L$21, MATCH(SMALL(COUNTIF(L$2:L$21, "&lt;"&amp;L$2:L$21), ROW(9:9)), COUNTIF(L$2:L$21, "&lt;"&amp;L$2:L$21), 0))</f>
        <v>35</v>
      </c>
    </row>
    <row r="11" spans="1:13" x14ac:dyDescent="0.2">
      <c r="A11">
        <v>21</v>
      </c>
      <c r="B11">
        <v>0</v>
      </c>
      <c r="C11">
        <v>10</v>
      </c>
      <c r="D11">
        <f t="shared" si="1"/>
        <v>38</v>
      </c>
      <c r="E11">
        <f t="shared" si="2"/>
        <v>0</v>
      </c>
      <c r="F11">
        <f t="shared" si="3"/>
        <v>9</v>
      </c>
      <c r="G11">
        <f t="shared" si="4"/>
        <v>6</v>
      </c>
      <c r="H11">
        <f t="shared" si="5"/>
        <v>5</v>
      </c>
      <c r="L11">
        <f t="shared" si="0"/>
        <v>21</v>
      </c>
      <c r="M11">
        <f t="array" ref="M11">INDEX(L$2:L$21, MATCH(SMALL(COUNTIF(L$2:L$21, "&lt;"&amp;L$2:L$21), ROW(10:10)), COUNTIF(L$2:L$21, "&lt;"&amp;L$2:L$21), 0))</f>
        <v>41</v>
      </c>
    </row>
    <row r="12" spans="1:13" x14ac:dyDescent="0.2">
      <c r="A12">
        <v>25</v>
      </c>
      <c r="B12">
        <v>0</v>
      </c>
      <c r="C12">
        <v>11</v>
      </c>
      <c r="D12">
        <f t="shared" si="1"/>
        <v>42.5</v>
      </c>
      <c r="E12">
        <f t="shared" si="2"/>
        <v>0</v>
      </c>
      <c r="F12">
        <f t="shared" si="3"/>
        <v>10</v>
      </c>
      <c r="G12">
        <f t="shared" si="4"/>
        <v>6</v>
      </c>
      <c r="H12">
        <f t="shared" si="5"/>
        <v>4</v>
      </c>
      <c r="L12">
        <f t="shared" si="0"/>
        <v>25</v>
      </c>
      <c r="M12">
        <f t="array" ref="M12">INDEX(L$2:L$21, MATCH(SMALL(COUNTIF(L$2:L$21, "&lt;"&amp;L$2:L$21), ROW(11:11)), COUNTIF(L$2:L$21, "&lt;"&amp;L$2:L$21), 0))</f>
        <v>44</v>
      </c>
    </row>
    <row r="13" spans="1:13" x14ac:dyDescent="0.2">
      <c r="A13">
        <v>26</v>
      </c>
      <c r="B13">
        <v>0</v>
      </c>
      <c r="C13">
        <v>12</v>
      </c>
      <c r="D13">
        <f t="shared" si="1"/>
        <v>44.5</v>
      </c>
      <c r="E13">
        <f t="shared" si="2"/>
        <v>0</v>
      </c>
      <c r="F13">
        <f t="shared" si="3"/>
        <v>11</v>
      </c>
      <c r="G13">
        <f t="shared" si="4"/>
        <v>6</v>
      </c>
      <c r="H13">
        <f t="shared" si="5"/>
        <v>3</v>
      </c>
      <c r="L13">
        <f t="shared" si="0"/>
        <v>26</v>
      </c>
      <c r="M13">
        <f t="array" ref="M13">INDEX(L$2:L$21, MATCH(SMALL(COUNTIF(L$2:L$21, "&lt;"&amp;L$2:L$21), ROW(12:12)), COUNTIF(L$2:L$21, "&lt;"&amp;L$2:L$21), 0))</f>
        <v>45</v>
      </c>
    </row>
    <row r="14" spans="1:13" x14ac:dyDescent="0.2">
      <c r="A14">
        <v>28</v>
      </c>
      <c r="B14">
        <v>0</v>
      </c>
      <c r="C14">
        <v>13</v>
      </c>
      <c r="D14">
        <f t="shared" si="1"/>
        <v>56.5</v>
      </c>
      <c r="E14">
        <f t="shared" si="2"/>
        <v>0</v>
      </c>
      <c r="F14">
        <f t="shared" si="3"/>
        <v>12</v>
      </c>
      <c r="G14">
        <f t="shared" si="4"/>
        <v>6</v>
      </c>
      <c r="H14">
        <f t="shared" si="5"/>
        <v>2</v>
      </c>
      <c r="L14">
        <f t="shared" si="0"/>
        <v>28</v>
      </c>
      <c r="M14">
        <f t="array" ref="M14">INDEX(L$2:L$21, MATCH(SMALL(COUNTIF(L$2:L$21, "&lt;"&amp;L$2:L$21), ROW(13:13)), COUNTIF(L$2:L$21, "&lt;"&amp;L$2:L$21), 0))</f>
        <v>68</v>
      </c>
    </row>
    <row r="15" spans="1:13" x14ac:dyDescent="0.2">
      <c r="A15">
        <v>33</v>
      </c>
      <c r="B15">
        <v>0</v>
      </c>
      <c r="C15">
        <v>14</v>
      </c>
      <c r="D15">
        <f t="shared" si="1"/>
        <v>69</v>
      </c>
      <c r="E15">
        <f t="shared" si="2"/>
        <v>0</v>
      </c>
      <c r="F15">
        <f t="shared" si="3"/>
        <v>13</v>
      </c>
      <c r="G15">
        <f t="shared" si="4"/>
        <v>6</v>
      </c>
      <c r="H15">
        <f t="shared" si="5"/>
        <v>1</v>
      </c>
      <c r="L15">
        <f t="shared" si="0"/>
        <v>33</v>
      </c>
      <c r="M15">
        <f t="array" ref="M15">INDEX(L$2:L$21, MATCH(SMALL(COUNTIF(L$2:L$21, "&lt;"&amp;L$2:L$21), ROW(14:14)), COUNTIF(L$2:L$21, "&lt;"&amp;L$2:L$21), 0))</f>
        <v>70</v>
      </c>
    </row>
    <row r="16" spans="1:13" x14ac:dyDescent="0.2">
      <c r="A16">
        <v>35</v>
      </c>
      <c r="B16">
        <v>0</v>
      </c>
      <c r="C16">
        <v>15</v>
      </c>
      <c r="D16">
        <f t="shared" si="1"/>
        <v>73.5</v>
      </c>
      <c r="E16">
        <f t="shared" si="2"/>
        <v>0</v>
      </c>
      <c r="F16">
        <f t="shared" si="3"/>
        <v>14</v>
      </c>
      <c r="G16">
        <f t="shared" si="4"/>
        <v>6</v>
      </c>
      <c r="H16">
        <f t="shared" si="5"/>
        <v>0</v>
      </c>
      <c r="L16">
        <f t="shared" si="0"/>
        <v>35</v>
      </c>
      <c r="M16">
        <f t="array" ref="M16">INDEX(L$2:L$21, MATCH(SMALL(COUNTIF(L$2:L$21, "&lt;"&amp;L$2:L$21), ROW(15:15)), COUNTIF(L$2:L$21, "&lt;"&amp;L$2:L$21), 0))</f>
        <v>77</v>
      </c>
    </row>
    <row r="17" spans="1:13" x14ac:dyDescent="0.2">
      <c r="A17">
        <v>41</v>
      </c>
      <c r="B17">
        <v>0</v>
      </c>
      <c r="C17">
        <v>16</v>
      </c>
      <c r="D17">
        <f t="shared" si="1"/>
        <v>86.5</v>
      </c>
      <c r="E17">
        <f t="shared" si="2"/>
        <v>1</v>
      </c>
      <c r="F17">
        <f t="shared" si="3"/>
        <v>14</v>
      </c>
      <c r="G17">
        <f t="shared" si="4"/>
        <v>5</v>
      </c>
      <c r="H17">
        <f t="shared" si="5"/>
        <v>0</v>
      </c>
      <c r="L17">
        <f t="shared" si="0"/>
        <v>41</v>
      </c>
      <c r="M17">
        <f t="array" ref="M17">INDEX(L$2:L$21, MATCH(SMALL(COUNTIF(L$2:L$21, "&lt;"&amp;L$2:L$21), ROW(16:16)), COUNTIF(L$2:L$21, "&lt;"&amp;L$2:L$21), 0))</f>
        <v>96</v>
      </c>
    </row>
    <row r="18" spans="1:13" x14ac:dyDescent="0.2">
      <c r="A18">
        <v>44</v>
      </c>
      <c r="B18">
        <v>0</v>
      </c>
      <c r="C18">
        <v>17</v>
      </c>
      <c r="D18">
        <f t="shared" si="1"/>
        <v>98.5</v>
      </c>
      <c r="E18">
        <f t="shared" si="2"/>
        <v>2</v>
      </c>
      <c r="F18">
        <f t="shared" si="3"/>
        <v>14</v>
      </c>
      <c r="G18">
        <f t="shared" si="4"/>
        <v>4</v>
      </c>
      <c r="H18">
        <f t="shared" si="5"/>
        <v>0</v>
      </c>
      <c r="L18">
        <f t="shared" si="0"/>
        <v>44</v>
      </c>
      <c r="M18">
        <f t="array" ref="M18">INDEX(L$2:L$21, MATCH(SMALL(COUNTIF(L$2:L$21, "&lt;"&amp;L$2:L$21), ROW(17:17)), COUNTIF(L$2:L$21, "&lt;"&amp;L$2:L$21), 0))</f>
        <v>101</v>
      </c>
    </row>
    <row r="19" spans="1:13" x14ac:dyDescent="0.2">
      <c r="A19">
        <v>45</v>
      </c>
      <c r="B19">
        <v>0</v>
      </c>
      <c r="C19">
        <v>18</v>
      </c>
      <c r="D19">
        <f t="shared" si="1"/>
        <v>119</v>
      </c>
      <c r="E19">
        <f t="shared" si="2"/>
        <v>3</v>
      </c>
      <c r="F19">
        <f t="shared" si="3"/>
        <v>14</v>
      </c>
      <c r="G19">
        <f t="shared" si="4"/>
        <v>3</v>
      </c>
      <c r="H19">
        <f t="shared" si="5"/>
        <v>0</v>
      </c>
      <c r="L19">
        <f t="shared" si="0"/>
        <v>45</v>
      </c>
      <c r="M19">
        <f t="array" ref="M19">INDEX(L$2:L$21, MATCH(SMALL(COUNTIF(L$2:L$21, "&lt;"&amp;L$2:L$21), ROW(18:18)), COUNTIF(L$2:L$21, "&lt;"&amp;L$2:L$21), 0))</f>
        <v>137</v>
      </c>
    </row>
    <row r="20" spans="1:13" x14ac:dyDescent="0.2">
      <c r="A20">
        <v>68</v>
      </c>
      <c r="B20">
        <v>0</v>
      </c>
      <c r="C20">
        <v>19</v>
      </c>
      <c r="D20">
        <f t="shared" si="1"/>
        <v>141</v>
      </c>
      <c r="E20">
        <f t="shared" si="2"/>
        <v>4</v>
      </c>
      <c r="F20">
        <f t="shared" si="3"/>
        <v>14</v>
      </c>
      <c r="G20">
        <f t="shared" si="4"/>
        <v>2</v>
      </c>
      <c r="H20">
        <f t="shared" si="5"/>
        <v>0</v>
      </c>
      <c r="L20">
        <f t="shared" si="0"/>
        <v>68</v>
      </c>
      <c r="M20">
        <f t="array" ref="M20">INDEX(L$2:L$21, MATCH(SMALL(COUNTIF(L$2:L$21, "&lt;"&amp;L$2:L$21), ROW(19:19)), COUNTIF(L$2:L$21, "&lt;"&amp;L$2:L$21), 0))</f>
        <v>145</v>
      </c>
    </row>
    <row r="21" spans="1:13" x14ac:dyDescent="0.2">
      <c r="A21">
        <v>70</v>
      </c>
      <c r="B21">
        <v>0</v>
      </c>
      <c r="C21">
        <v>20</v>
      </c>
      <c r="D21">
        <f t="shared" si="1"/>
        <v>168.5</v>
      </c>
      <c r="E21">
        <f t="shared" si="2"/>
        <v>5</v>
      </c>
      <c r="F21">
        <f t="shared" si="3"/>
        <v>14</v>
      </c>
      <c r="G21">
        <f t="shared" si="4"/>
        <v>1</v>
      </c>
      <c r="H21">
        <f t="shared" si="5"/>
        <v>0</v>
      </c>
      <c r="L21">
        <f t="shared" si="0"/>
        <v>70</v>
      </c>
      <c r="M21">
        <f t="array" ref="M21">INDEX(L$2:L$21, MATCH(SMALL(COUNTIF(L$2:L$21, "&lt;"&amp;L$2:L$21), ROW(20:20)), COUNTIF(L$2:L$21, "&lt;"&amp;L$2:L$21), 0))</f>
        <v>192</v>
      </c>
    </row>
    <row r="24" spans="1:13" x14ac:dyDescent="0.2">
      <c r="A24" t="s">
        <v>9</v>
      </c>
      <c r="B24">
        <f>COUNT(B2:B7)</f>
        <v>6</v>
      </c>
    </row>
    <row r="25" spans="1:13" x14ac:dyDescent="0.2">
      <c r="A25" t="s">
        <v>10</v>
      </c>
      <c r="B25">
        <f>COUNT(B8:B21)</f>
        <v>14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"/>
  <sheetViews>
    <sheetView tabSelected="1" topLeftCell="M1" zoomScale="160" workbookViewId="0">
      <selection activeCell="R12" sqref="R12"/>
    </sheetView>
  </sheetViews>
  <sheetFormatPr baseColWidth="10" defaultRowHeight="16" x14ac:dyDescent="0.2"/>
  <cols>
    <col min="1" max="1" width="19.83203125" customWidth="1"/>
    <col min="7" max="7" width="10.83203125" customWidth="1"/>
    <col min="8" max="8" width="12.6640625" customWidth="1"/>
    <col min="9" max="9" width="12.1640625" customWidth="1"/>
    <col min="12" max="13" width="12.6640625" customWidth="1"/>
    <col min="14" max="14" width="12.5" customWidth="1"/>
    <col min="17" max="17" width="10.1640625" customWidth="1"/>
    <col min="18" max="18" width="12.6640625" customWidth="1"/>
    <col min="19" max="19" width="13.6640625" customWidth="1"/>
    <col min="20" max="20" width="11.83203125" customWidth="1"/>
    <col min="35" max="36" width="11.83203125" customWidth="1"/>
    <col min="38" max="38" width="12" customWidth="1"/>
    <col min="39" max="39" width="10.83203125" customWidth="1"/>
  </cols>
  <sheetData>
    <row r="1" spans="1:39" x14ac:dyDescent="0.2">
      <c r="B1" t="s">
        <v>3</v>
      </c>
      <c r="D1" t="s">
        <v>4</v>
      </c>
      <c r="G1" s="4" t="s">
        <v>3</v>
      </c>
      <c r="H1" s="4"/>
      <c r="I1" s="4"/>
      <c r="J1" s="4" t="s">
        <v>3</v>
      </c>
      <c r="K1" s="4"/>
      <c r="L1" s="4"/>
      <c r="M1" s="2"/>
      <c r="N1" s="2" t="s">
        <v>11</v>
      </c>
      <c r="P1" s="4" t="s">
        <v>22</v>
      </c>
      <c r="Q1" s="4"/>
      <c r="R1" s="4"/>
      <c r="T1" s="4" t="s">
        <v>12</v>
      </c>
      <c r="U1" s="4"/>
      <c r="V1" s="3"/>
      <c r="X1" s="1"/>
      <c r="Y1" s="1"/>
      <c r="Z1" s="1"/>
      <c r="AA1" s="1"/>
      <c r="AG1" s="2"/>
      <c r="AH1" s="2"/>
      <c r="AJ1" s="4"/>
      <c r="AK1" s="4"/>
      <c r="AL1" s="4"/>
      <c r="AM1" s="2"/>
    </row>
    <row r="2" spans="1:39" x14ac:dyDescent="0.2">
      <c r="A2" t="s">
        <v>6</v>
      </c>
      <c r="B2" t="s">
        <v>7</v>
      </c>
      <c r="C2" t="s">
        <v>8</v>
      </c>
      <c r="D2" t="s">
        <v>7</v>
      </c>
      <c r="E2" t="s">
        <v>8</v>
      </c>
      <c r="G2" t="s">
        <v>14</v>
      </c>
      <c r="H2" t="s">
        <v>15</v>
      </c>
      <c r="I2" t="s">
        <v>21</v>
      </c>
      <c r="J2" t="s">
        <v>14</v>
      </c>
      <c r="K2" t="s">
        <v>15</v>
      </c>
      <c r="L2" t="s">
        <v>21</v>
      </c>
      <c r="N2" t="s">
        <v>21</v>
      </c>
      <c r="P2" t="s">
        <v>14</v>
      </c>
      <c r="Q2" t="s">
        <v>15</v>
      </c>
      <c r="R2" t="s">
        <v>21</v>
      </c>
      <c r="T2" t="s">
        <v>21</v>
      </c>
      <c r="U2" t="s">
        <v>13</v>
      </c>
    </row>
    <row r="3" spans="1:39" x14ac:dyDescent="0.2">
      <c r="A3">
        <f>LOC!D3</f>
        <v>10</v>
      </c>
      <c r="B3">
        <f>LOC!E3</f>
        <v>0</v>
      </c>
      <c r="C3">
        <f>LOC!F3</f>
        <v>1</v>
      </c>
      <c r="D3">
        <f>LOC!G3</f>
        <v>6</v>
      </c>
      <c r="E3">
        <f>LOC!H3</f>
        <v>13</v>
      </c>
      <c r="G3">
        <f>B3*$C$24+C3*$C$26</f>
        <v>1</v>
      </c>
      <c r="H3">
        <f>C3*$C$25+B3*$C$27</f>
        <v>0</v>
      </c>
      <c r="I3">
        <f>(2*G3*H3)/(G3+H3)</f>
        <v>0</v>
      </c>
      <c r="J3">
        <f>D3*$C$24+E3*$C$26</f>
        <v>19</v>
      </c>
      <c r="K3">
        <f>E3*$C$25+D3*$C$27</f>
        <v>30</v>
      </c>
      <c r="L3">
        <f>(2*J3*K3)/(J3+K3)</f>
        <v>23.26530612244898</v>
      </c>
      <c r="N3">
        <f>I3+L3</f>
        <v>23.26530612244898</v>
      </c>
      <c r="P3">
        <f>LOC!B24*$C$24+LOC!B25*$C$26</f>
        <v>20</v>
      </c>
      <c r="Q3">
        <f>LOC!B25*$C$25+LOC!B24*$C$27</f>
        <v>30</v>
      </c>
      <c r="R3">
        <f>(2*P3*Q3)/(P3+Q3)</f>
        <v>24</v>
      </c>
      <c r="T3">
        <f>MIN(N3:N21)</f>
        <v>10</v>
      </c>
      <c r="U3">
        <f>INDEX(A3:A21,MATCH(T3,N3:N21,0))</f>
        <v>73.5</v>
      </c>
    </row>
    <row r="4" spans="1:39" x14ac:dyDescent="0.2">
      <c r="A4">
        <f>LOC!D4</f>
        <v>15.5</v>
      </c>
      <c r="B4">
        <f>LOC!E4</f>
        <v>0</v>
      </c>
      <c r="C4">
        <f>LOC!F4</f>
        <v>2</v>
      </c>
      <c r="D4">
        <f>LOC!G4</f>
        <v>6</v>
      </c>
      <c r="E4">
        <f>LOC!H4</f>
        <v>12</v>
      </c>
      <c r="G4">
        <f t="shared" ref="G4:G21" si="0">B4*$C$24+C4*$C$26</f>
        <v>2</v>
      </c>
      <c r="H4">
        <f t="shared" ref="H4:H21" si="1">C4*$C$25+B4*$C$27</f>
        <v>0</v>
      </c>
      <c r="I4">
        <f t="shared" ref="I4:I21" si="2">(2*G4*H4)/(G4+H4)</f>
        <v>0</v>
      </c>
      <c r="J4">
        <f>D4*$C$24+E4*$C$26</f>
        <v>18</v>
      </c>
      <c r="K4">
        <f>E4*$C$25+D4*$C$27</f>
        <v>30</v>
      </c>
      <c r="L4">
        <f t="shared" ref="L4:L21" si="3">(2*J4*K4)/(J4+K4)</f>
        <v>22.5</v>
      </c>
      <c r="N4">
        <f t="shared" ref="N4:N21" si="4">I4+L4</f>
        <v>22.5</v>
      </c>
    </row>
    <row r="5" spans="1:39" x14ac:dyDescent="0.2">
      <c r="A5">
        <f>LOC!D5</f>
        <v>20</v>
      </c>
      <c r="B5">
        <f>LOC!E5</f>
        <v>0</v>
      </c>
      <c r="C5">
        <f>LOC!F5</f>
        <v>3</v>
      </c>
      <c r="D5">
        <f>LOC!G5</f>
        <v>6</v>
      </c>
      <c r="E5">
        <f>LOC!H5</f>
        <v>11</v>
      </c>
      <c r="G5">
        <f t="shared" si="0"/>
        <v>3</v>
      </c>
      <c r="H5">
        <f t="shared" si="1"/>
        <v>0</v>
      </c>
      <c r="I5">
        <f t="shared" si="2"/>
        <v>0</v>
      </c>
      <c r="J5">
        <f>D5*$C$24+E5*$C$26</f>
        <v>17</v>
      </c>
      <c r="K5">
        <f>E5*$C$25+D5*$C$27</f>
        <v>30</v>
      </c>
      <c r="L5">
        <f t="shared" si="3"/>
        <v>21.702127659574469</v>
      </c>
      <c r="N5">
        <f t="shared" si="4"/>
        <v>21.702127659574469</v>
      </c>
    </row>
    <row r="6" spans="1:39" x14ac:dyDescent="0.2">
      <c r="A6">
        <f>LOC!D6</f>
        <v>23</v>
      </c>
      <c r="B6">
        <f>LOC!E6</f>
        <v>0</v>
      </c>
      <c r="C6">
        <f>LOC!F6</f>
        <v>4</v>
      </c>
      <c r="D6">
        <f>LOC!G6</f>
        <v>6</v>
      </c>
      <c r="E6">
        <f>LOC!H6</f>
        <v>10</v>
      </c>
      <c r="G6">
        <f t="shared" si="0"/>
        <v>4</v>
      </c>
      <c r="H6">
        <f t="shared" si="1"/>
        <v>0</v>
      </c>
      <c r="I6">
        <f t="shared" si="2"/>
        <v>0</v>
      </c>
      <c r="J6">
        <f>D6*$C$24+E6*$C$26</f>
        <v>16</v>
      </c>
      <c r="K6">
        <f>E6*$C$25+D6*$C$27</f>
        <v>30</v>
      </c>
      <c r="L6">
        <f t="shared" si="3"/>
        <v>20.869565217391305</v>
      </c>
      <c r="N6">
        <f t="shared" si="4"/>
        <v>20.869565217391305</v>
      </c>
      <c r="T6" s="4"/>
      <c r="U6" s="4"/>
    </row>
    <row r="7" spans="1:39" x14ac:dyDescent="0.2">
      <c r="A7">
        <f>LOC!D7</f>
        <v>25.5</v>
      </c>
      <c r="B7">
        <f>LOC!E7</f>
        <v>0</v>
      </c>
      <c r="C7">
        <f>LOC!F7</f>
        <v>5</v>
      </c>
      <c r="D7">
        <f>LOC!G7</f>
        <v>6</v>
      </c>
      <c r="E7">
        <f>LOC!H7</f>
        <v>9</v>
      </c>
      <c r="G7">
        <f t="shared" si="0"/>
        <v>5</v>
      </c>
      <c r="H7">
        <f t="shared" si="1"/>
        <v>0</v>
      </c>
      <c r="I7">
        <f t="shared" si="2"/>
        <v>0</v>
      </c>
      <c r="J7">
        <f>D7*$C$24+E7*$C$26</f>
        <v>15</v>
      </c>
      <c r="K7">
        <f>E7*$C$25+D7*$C$27</f>
        <v>30</v>
      </c>
      <c r="L7">
        <f t="shared" si="3"/>
        <v>20</v>
      </c>
      <c r="N7">
        <f t="shared" si="4"/>
        <v>20</v>
      </c>
    </row>
    <row r="8" spans="1:39" x14ac:dyDescent="0.2">
      <c r="A8">
        <f>LOC!D8</f>
        <v>27</v>
      </c>
      <c r="B8">
        <f>LOC!E8</f>
        <v>0</v>
      </c>
      <c r="C8">
        <f>LOC!F8</f>
        <v>6</v>
      </c>
      <c r="D8">
        <f>LOC!G8</f>
        <v>6</v>
      </c>
      <c r="E8">
        <f>LOC!H8</f>
        <v>8</v>
      </c>
      <c r="G8">
        <f t="shared" si="0"/>
        <v>6</v>
      </c>
      <c r="H8">
        <f t="shared" si="1"/>
        <v>0</v>
      </c>
      <c r="I8">
        <f t="shared" si="2"/>
        <v>0</v>
      </c>
      <c r="J8">
        <f>D8*$C$24+E8*$C$26</f>
        <v>14</v>
      </c>
      <c r="K8">
        <f>E8*$C$25+D8*$C$27</f>
        <v>30</v>
      </c>
      <c r="L8">
        <f t="shared" si="3"/>
        <v>19.09090909090909</v>
      </c>
      <c r="N8">
        <f t="shared" si="4"/>
        <v>19.09090909090909</v>
      </c>
    </row>
    <row r="9" spans="1:39" x14ac:dyDescent="0.2">
      <c r="A9">
        <f>LOC!D9</f>
        <v>30.5</v>
      </c>
      <c r="B9">
        <f>LOC!E9</f>
        <v>0</v>
      </c>
      <c r="C9">
        <f>LOC!F9</f>
        <v>7</v>
      </c>
      <c r="D9">
        <f>LOC!G9</f>
        <v>6</v>
      </c>
      <c r="E9">
        <f>LOC!H9</f>
        <v>7</v>
      </c>
      <c r="G9">
        <f t="shared" si="0"/>
        <v>7</v>
      </c>
      <c r="H9">
        <f t="shared" si="1"/>
        <v>0</v>
      </c>
      <c r="I9">
        <f t="shared" si="2"/>
        <v>0</v>
      </c>
      <c r="J9">
        <f>D9*$C$24+E9*$C$26</f>
        <v>13</v>
      </c>
      <c r="K9">
        <f>E9*$C$25+D9*$C$27</f>
        <v>30</v>
      </c>
      <c r="L9">
        <f t="shared" si="3"/>
        <v>18.13953488372093</v>
      </c>
      <c r="N9">
        <f t="shared" si="4"/>
        <v>18.13953488372093</v>
      </c>
    </row>
    <row r="10" spans="1:39" x14ac:dyDescent="0.2">
      <c r="A10">
        <f>LOC!D10</f>
        <v>34</v>
      </c>
      <c r="B10">
        <f>LOC!E10</f>
        <v>0</v>
      </c>
      <c r="C10">
        <f>LOC!F10</f>
        <v>8</v>
      </c>
      <c r="D10">
        <f>LOC!G10</f>
        <v>6</v>
      </c>
      <c r="E10">
        <f>LOC!H10</f>
        <v>6</v>
      </c>
      <c r="G10">
        <f t="shared" si="0"/>
        <v>8</v>
      </c>
      <c r="H10">
        <f t="shared" si="1"/>
        <v>0</v>
      </c>
      <c r="I10">
        <f t="shared" si="2"/>
        <v>0</v>
      </c>
      <c r="J10">
        <f>D10*$C$24+E10*$C$26</f>
        <v>12</v>
      </c>
      <c r="K10">
        <f>E10*$C$25+D10*$C$27</f>
        <v>30</v>
      </c>
      <c r="L10">
        <f t="shared" si="3"/>
        <v>17.142857142857142</v>
      </c>
      <c r="N10">
        <f t="shared" si="4"/>
        <v>17.142857142857142</v>
      </c>
    </row>
    <row r="11" spans="1:39" x14ac:dyDescent="0.2">
      <c r="A11">
        <f>LOC!D11</f>
        <v>38</v>
      </c>
      <c r="B11">
        <f>LOC!E11</f>
        <v>0</v>
      </c>
      <c r="C11">
        <f>LOC!F11</f>
        <v>9</v>
      </c>
      <c r="D11">
        <f>LOC!G11</f>
        <v>6</v>
      </c>
      <c r="E11">
        <f>LOC!H11</f>
        <v>5</v>
      </c>
      <c r="G11">
        <f t="shared" si="0"/>
        <v>9</v>
      </c>
      <c r="H11">
        <f t="shared" si="1"/>
        <v>0</v>
      </c>
      <c r="I11">
        <f t="shared" si="2"/>
        <v>0</v>
      </c>
      <c r="J11">
        <f>D11*$C$24+E11*$C$26</f>
        <v>11</v>
      </c>
      <c r="K11">
        <f>E11*$C$25+D11*$C$27</f>
        <v>30</v>
      </c>
      <c r="L11">
        <f t="shared" si="3"/>
        <v>16.097560975609756</v>
      </c>
      <c r="N11">
        <f t="shared" si="4"/>
        <v>16.097560975609756</v>
      </c>
    </row>
    <row r="12" spans="1:39" x14ac:dyDescent="0.2">
      <c r="A12">
        <f>LOC!D12</f>
        <v>42.5</v>
      </c>
      <c r="B12">
        <f>LOC!E12</f>
        <v>0</v>
      </c>
      <c r="C12">
        <f>LOC!F12</f>
        <v>10</v>
      </c>
      <c r="D12">
        <f>LOC!G12</f>
        <v>6</v>
      </c>
      <c r="E12">
        <f>LOC!H12</f>
        <v>4</v>
      </c>
      <c r="G12">
        <f t="shared" si="0"/>
        <v>10</v>
      </c>
      <c r="H12">
        <f t="shared" si="1"/>
        <v>0</v>
      </c>
      <c r="I12">
        <f t="shared" si="2"/>
        <v>0</v>
      </c>
      <c r="J12">
        <f>D12*$C$24+E12*$C$26</f>
        <v>10</v>
      </c>
      <c r="K12">
        <f>E12*$C$25+D12*$C$27</f>
        <v>30</v>
      </c>
      <c r="L12">
        <f t="shared" si="3"/>
        <v>15</v>
      </c>
      <c r="N12">
        <f t="shared" si="4"/>
        <v>15</v>
      </c>
    </row>
    <row r="13" spans="1:39" x14ac:dyDescent="0.2">
      <c r="A13">
        <f>LOC!D13</f>
        <v>44.5</v>
      </c>
      <c r="B13">
        <f>LOC!E13</f>
        <v>0</v>
      </c>
      <c r="C13">
        <f>LOC!F13</f>
        <v>11</v>
      </c>
      <c r="D13">
        <f>LOC!G13</f>
        <v>6</v>
      </c>
      <c r="E13">
        <f>LOC!H13</f>
        <v>3</v>
      </c>
      <c r="G13">
        <f t="shared" si="0"/>
        <v>11</v>
      </c>
      <c r="H13">
        <f t="shared" si="1"/>
        <v>0</v>
      </c>
      <c r="I13">
        <f t="shared" si="2"/>
        <v>0</v>
      </c>
      <c r="J13">
        <f>D13*$C$24+E13*$C$26</f>
        <v>9</v>
      </c>
      <c r="K13">
        <f>E13*$C$25+D13*$C$27</f>
        <v>30</v>
      </c>
      <c r="L13">
        <f t="shared" si="3"/>
        <v>13.846153846153847</v>
      </c>
      <c r="N13">
        <f t="shared" si="4"/>
        <v>13.846153846153847</v>
      </c>
    </row>
    <row r="14" spans="1:39" x14ac:dyDescent="0.2">
      <c r="A14">
        <f>LOC!D14</f>
        <v>56.5</v>
      </c>
      <c r="B14">
        <f>LOC!E14</f>
        <v>0</v>
      </c>
      <c r="C14">
        <f>LOC!F14</f>
        <v>12</v>
      </c>
      <c r="D14">
        <f>LOC!G14</f>
        <v>6</v>
      </c>
      <c r="E14">
        <f>LOC!H14</f>
        <v>2</v>
      </c>
      <c r="G14">
        <f t="shared" si="0"/>
        <v>12</v>
      </c>
      <c r="H14">
        <f t="shared" si="1"/>
        <v>0</v>
      </c>
      <c r="I14">
        <f t="shared" si="2"/>
        <v>0</v>
      </c>
      <c r="J14">
        <f>D14*$C$24+E14*$C$26</f>
        <v>8</v>
      </c>
      <c r="K14">
        <f>E14*$C$25+D14*$C$27</f>
        <v>30</v>
      </c>
      <c r="L14">
        <f t="shared" si="3"/>
        <v>12.631578947368421</v>
      </c>
      <c r="N14">
        <f t="shared" si="4"/>
        <v>12.631578947368421</v>
      </c>
    </row>
    <row r="15" spans="1:39" x14ac:dyDescent="0.2">
      <c r="A15">
        <f>LOC!D15</f>
        <v>69</v>
      </c>
      <c r="B15">
        <f>LOC!E15</f>
        <v>0</v>
      </c>
      <c r="C15">
        <f>LOC!F15</f>
        <v>13</v>
      </c>
      <c r="D15">
        <f>LOC!G15</f>
        <v>6</v>
      </c>
      <c r="E15">
        <f>LOC!H15</f>
        <v>1</v>
      </c>
      <c r="G15">
        <f t="shared" si="0"/>
        <v>13</v>
      </c>
      <c r="H15">
        <f t="shared" si="1"/>
        <v>0</v>
      </c>
      <c r="I15">
        <f t="shared" si="2"/>
        <v>0</v>
      </c>
      <c r="J15">
        <f>D15*$C$24+E15*$C$26</f>
        <v>7</v>
      </c>
      <c r="K15">
        <f>E15*$C$25+D15*$C$27</f>
        <v>30</v>
      </c>
      <c r="L15">
        <f t="shared" si="3"/>
        <v>11.351351351351351</v>
      </c>
      <c r="N15">
        <f t="shared" si="4"/>
        <v>11.351351351351351</v>
      </c>
    </row>
    <row r="16" spans="1:39" x14ac:dyDescent="0.2">
      <c r="A16">
        <f>LOC!D16</f>
        <v>73.5</v>
      </c>
      <c r="B16">
        <f>LOC!E16</f>
        <v>0</v>
      </c>
      <c r="C16">
        <f>LOC!F16</f>
        <v>14</v>
      </c>
      <c r="D16">
        <f>LOC!G16</f>
        <v>6</v>
      </c>
      <c r="E16">
        <f>LOC!H16</f>
        <v>0</v>
      </c>
      <c r="G16">
        <f t="shared" si="0"/>
        <v>14</v>
      </c>
      <c r="H16">
        <f t="shared" si="1"/>
        <v>0</v>
      </c>
      <c r="I16">
        <f t="shared" si="2"/>
        <v>0</v>
      </c>
      <c r="J16">
        <f>D16*$C$24+E16*$C$26</f>
        <v>6</v>
      </c>
      <c r="K16">
        <f>E16*$C$25+D16*$C$27</f>
        <v>30</v>
      </c>
      <c r="L16">
        <f t="shared" si="3"/>
        <v>10</v>
      </c>
      <c r="N16">
        <f t="shared" si="4"/>
        <v>10</v>
      </c>
    </row>
    <row r="17" spans="1:14" x14ac:dyDescent="0.2">
      <c r="A17">
        <f>LOC!D17</f>
        <v>86.5</v>
      </c>
      <c r="B17">
        <f>LOC!E17</f>
        <v>1</v>
      </c>
      <c r="C17">
        <f>LOC!F17</f>
        <v>14</v>
      </c>
      <c r="D17">
        <f>LOC!G17</f>
        <v>5</v>
      </c>
      <c r="E17">
        <f>LOC!H17</f>
        <v>0</v>
      </c>
      <c r="G17">
        <f t="shared" si="0"/>
        <v>15</v>
      </c>
      <c r="H17">
        <f t="shared" si="1"/>
        <v>5</v>
      </c>
      <c r="I17">
        <f t="shared" si="2"/>
        <v>7.5</v>
      </c>
      <c r="J17">
        <f>D17*$C$24+E17*$C$26</f>
        <v>5</v>
      </c>
      <c r="K17">
        <f>E17*$C$25+D17*$C$27</f>
        <v>25</v>
      </c>
      <c r="L17">
        <f t="shared" si="3"/>
        <v>8.3333333333333339</v>
      </c>
      <c r="N17">
        <f t="shared" si="4"/>
        <v>15.833333333333334</v>
      </c>
    </row>
    <row r="18" spans="1:14" x14ac:dyDescent="0.2">
      <c r="A18">
        <f>LOC!D18</f>
        <v>98.5</v>
      </c>
      <c r="B18">
        <f>LOC!E18</f>
        <v>2</v>
      </c>
      <c r="C18">
        <f>LOC!F18</f>
        <v>14</v>
      </c>
      <c r="D18">
        <f>LOC!G18</f>
        <v>4</v>
      </c>
      <c r="E18">
        <f>LOC!H18</f>
        <v>0</v>
      </c>
      <c r="G18">
        <f t="shared" si="0"/>
        <v>16</v>
      </c>
      <c r="H18">
        <f t="shared" si="1"/>
        <v>10</v>
      </c>
      <c r="I18">
        <f t="shared" si="2"/>
        <v>12.307692307692308</v>
      </c>
      <c r="J18">
        <f>D18*$C$24+E18*$C$26</f>
        <v>4</v>
      </c>
      <c r="K18">
        <f>E18*$C$25+D18*$C$27</f>
        <v>20</v>
      </c>
      <c r="L18">
        <f t="shared" si="3"/>
        <v>6.666666666666667</v>
      </c>
      <c r="N18">
        <f t="shared" si="4"/>
        <v>18.974358974358974</v>
      </c>
    </row>
    <row r="19" spans="1:14" x14ac:dyDescent="0.2">
      <c r="A19">
        <f>LOC!D19</f>
        <v>119</v>
      </c>
      <c r="B19">
        <f>LOC!E19</f>
        <v>3</v>
      </c>
      <c r="C19">
        <f>LOC!F19</f>
        <v>14</v>
      </c>
      <c r="D19">
        <f>LOC!G19</f>
        <v>3</v>
      </c>
      <c r="E19">
        <f>LOC!H19</f>
        <v>0</v>
      </c>
      <c r="G19">
        <f t="shared" si="0"/>
        <v>17</v>
      </c>
      <c r="H19">
        <f t="shared" si="1"/>
        <v>15</v>
      </c>
      <c r="I19">
        <f t="shared" si="2"/>
        <v>15.9375</v>
      </c>
      <c r="J19">
        <f>D19*$C$24+E19*$C$26</f>
        <v>3</v>
      </c>
      <c r="K19">
        <f>E19*$C$25+D19*$C$27</f>
        <v>15</v>
      </c>
      <c r="L19">
        <f t="shared" si="3"/>
        <v>5</v>
      </c>
      <c r="N19">
        <f t="shared" si="4"/>
        <v>20.9375</v>
      </c>
    </row>
    <row r="20" spans="1:14" x14ac:dyDescent="0.2">
      <c r="A20">
        <f>LOC!D20</f>
        <v>141</v>
      </c>
      <c r="B20">
        <f>LOC!E20</f>
        <v>4</v>
      </c>
      <c r="C20">
        <f>LOC!F20</f>
        <v>14</v>
      </c>
      <c r="D20">
        <f>LOC!G20</f>
        <v>2</v>
      </c>
      <c r="E20">
        <f>LOC!H20</f>
        <v>0</v>
      </c>
      <c r="G20">
        <f t="shared" si="0"/>
        <v>18</v>
      </c>
      <c r="H20">
        <f t="shared" si="1"/>
        <v>20</v>
      </c>
      <c r="I20">
        <f t="shared" si="2"/>
        <v>18.94736842105263</v>
      </c>
      <c r="J20">
        <f>D20*$C$24+E20*$C$26</f>
        <v>2</v>
      </c>
      <c r="K20">
        <f>E20*$C$25+D20*$C$27</f>
        <v>10</v>
      </c>
      <c r="L20">
        <f t="shared" si="3"/>
        <v>3.3333333333333335</v>
      </c>
      <c r="N20">
        <f t="shared" si="4"/>
        <v>22.280701754385962</v>
      </c>
    </row>
    <row r="21" spans="1:14" x14ac:dyDescent="0.2">
      <c r="A21">
        <f>LOC!D21</f>
        <v>168.5</v>
      </c>
      <c r="B21">
        <f>LOC!E21</f>
        <v>5</v>
      </c>
      <c r="C21">
        <f>LOC!F21</f>
        <v>14</v>
      </c>
      <c r="D21">
        <f>LOC!G21</f>
        <v>1</v>
      </c>
      <c r="E21">
        <f>LOC!H21</f>
        <v>0</v>
      </c>
      <c r="G21">
        <f t="shared" si="0"/>
        <v>19</v>
      </c>
      <c r="H21">
        <f t="shared" si="1"/>
        <v>25</v>
      </c>
      <c r="I21">
        <f t="shared" si="2"/>
        <v>21.59090909090909</v>
      </c>
      <c r="J21">
        <f>D21*$C$24+E21*$C$26</f>
        <v>1</v>
      </c>
      <c r="K21">
        <f>E21*$C$25+D21*$C$27</f>
        <v>5</v>
      </c>
      <c r="L21">
        <f t="shared" si="3"/>
        <v>1.6666666666666667</v>
      </c>
      <c r="N21">
        <f t="shared" si="4"/>
        <v>23.257575757575758</v>
      </c>
    </row>
    <row r="23" spans="1:14" x14ac:dyDescent="0.2">
      <c r="B23" t="s">
        <v>16</v>
      </c>
    </row>
    <row r="24" spans="1:14" x14ac:dyDescent="0.2">
      <c r="B24" t="s">
        <v>17</v>
      </c>
      <c r="C24">
        <v>1</v>
      </c>
    </row>
    <row r="25" spans="1:14" x14ac:dyDescent="0.2">
      <c r="B25" t="s">
        <v>18</v>
      </c>
      <c r="C25">
        <v>0</v>
      </c>
    </row>
    <row r="26" spans="1:14" x14ac:dyDescent="0.2">
      <c r="B26" t="s">
        <v>19</v>
      </c>
      <c r="C26">
        <v>1</v>
      </c>
    </row>
    <row r="27" spans="1:14" x14ac:dyDescent="0.2">
      <c r="B27" t="s">
        <v>20</v>
      </c>
      <c r="C27">
        <v>5</v>
      </c>
    </row>
  </sheetData>
  <mergeCells count="6">
    <mergeCell ref="J1:L1"/>
    <mergeCell ref="G1:I1"/>
    <mergeCell ref="P1:R1"/>
    <mergeCell ref="T6:U6"/>
    <mergeCell ref="AJ1:AL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</vt:lpstr>
      <vt:lpstr>BEST_LOC_SPLIT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2017-07-24T23:57:37Z</dcterms:created>
  <dcterms:modified xsi:type="dcterms:W3CDTF">2017-07-29T04:36:42Z</dcterms:modified>
</cp:coreProperties>
</file>