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 Sales Report" sheetId="1" r:id="rId4"/>
    <sheet state="visible" name="10282025" sheetId="2" r:id="rId5"/>
    <sheet state="visible" name="10272025" sheetId="3" r:id="rId6"/>
    <sheet state="visible" name="10262025" sheetId="4" r:id="rId7"/>
    <sheet state="visible" name="10252025" sheetId="5" r:id="rId8"/>
    <sheet state="visible" name="10242025" sheetId="6" r:id="rId9"/>
    <sheet state="visible" name="10232025" sheetId="7" r:id="rId10"/>
    <sheet state="visible" name="10222025" sheetId="8" r:id="rId11"/>
    <sheet state="visible" name="10212025" sheetId="9" r:id="rId12"/>
    <sheet state="visible" name="10202025" sheetId="10" r:id="rId13"/>
    <sheet state="visible" name="10192025" sheetId="11" r:id="rId14"/>
    <sheet state="visible" name="10182025" sheetId="12" r:id="rId15"/>
    <sheet state="visible" name="10172025" sheetId="13" r:id="rId16"/>
    <sheet state="visible" name="10162025" sheetId="14" r:id="rId17"/>
    <sheet state="visible" name="10152025" sheetId="15" r:id="rId18"/>
    <sheet state="visible" name="10142025" sheetId="16" r:id="rId19"/>
    <sheet state="visible" name="10132025" sheetId="17" r:id="rId20"/>
    <sheet state="visible" name="10122025" sheetId="18" r:id="rId21"/>
    <sheet state="visible" name="10112025" sheetId="19" r:id="rId22"/>
    <sheet state="visible" name="10102025" sheetId="20" r:id="rId23"/>
    <sheet state="visible" name="1092025" sheetId="21" r:id="rId24"/>
    <sheet state="visible" name="1082025" sheetId="22" r:id="rId25"/>
    <sheet state="visible" name="1072025" sheetId="23" r:id="rId26"/>
    <sheet state="visible" name="1062025" sheetId="24" r:id="rId27"/>
    <sheet state="visible" name="1052025" sheetId="25" r:id="rId28"/>
    <sheet state="visible" name="1042025" sheetId="26" r:id="rId29"/>
    <sheet state="visible" name="1032025" sheetId="27" r:id="rId30"/>
    <sheet state="visible" name="1022025" sheetId="28" r:id="rId31"/>
    <sheet state="visible" name="1012025" sheetId="29" r:id="rId32"/>
    <sheet state="visible" name="September" sheetId="30" r:id="rId33"/>
    <sheet state="visible" name="9302025" sheetId="31" r:id="rId34"/>
    <sheet state="visible" name="92984" sheetId="32" r:id="rId35"/>
    <sheet state="visible" name="9282025" sheetId="33" r:id="rId36"/>
    <sheet state="visible" name="9272025" sheetId="34" r:id="rId37"/>
    <sheet state="visible" name="9262025" sheetId="35" r:id="rId38"/>
    <sheet state="visible" name="9252025" sheetId="36" r:id="rId39"/>
    <sheet state="visible" name="9242025" sheetId="37" r:id="rId40"/>
    <sheet state="visible" name="9232025" sheetId="38" r:id="rId41"/>
    <sheet state="visible" name="9222025" sheetId="39" r:id="rId42"/>
    <sheet state="visible" name="9212025" sheetId="40" r:id="rId43"/>
    <sheet state="visible" name="9202025" sheetId="41" r:id="rId44"/>
    <sheet state="visible" name="9192025" sheetId="42" r:id="rId45"/>
    <sheet state="visible" name="9182025" sheetId="43" r:id="rId46"/>
    <sheet state="visible" name="9172025" sheetId="44" r:id="rId47"/>
    <sheet state="visible" name="9162025" sheetId="45" r:id="rId48"/>
    <sheet state="visible" name="9152025" sheetId="46" r:id="rId49"/>
    <sheet state="visible" name="9142025" sheetId="47" r:id="rId50"/>
    <sheet state="visible" name="9132025" sheetId="48" r:id="rId51"/>
    <sheet state="visible" name="9122025" sheetId="49" r:id="rId52"/>
    <sheet state="visible" name="9112025" sheetId="50" r:id="rId53"/>
    <sheet state="visible" name="9102025" sheetId="51" r:id="rId54"/>
    <sheet state="visible" name="992025" sheetId="52" r:id="rId55"/>
    <sheet state="visible" name="982025" sheetId="53" r:id="rId56"/>
    <sheet state="visible" name="972025" sheetId="54" r:id="rId57"/>
    <sheet state="visible" name="962025" sheetId="55" r:id="rId58"/>
    <sheet state="visible" name="952025" sheetId="56" r:id="rId59"/>
    <sheet state="visible" name="942025" sheetId="57" r:id="rId60"/>
    <sheet state="visible" name="932025" sheetId="58" r:id="rId61"/>
    <sheet state="visible" name="922025" sheetId="59" r:id="rId62"/>
    <sheet state="visible" name="912025" sheetId="60" r:id="rId63"/>
    <sheet state="visible" name="9125" sheetId="61" r:id="rId64"/>
    <sheet state="visible" name="83125" sheetId="62" r:id="rId65"/>
    <sheet state="visible" name="83025" sheetId="63" r:id="rId66"/>
    <sheet state="visible" name="82925" sheetId="64" r:id="rId67"/>
    <sheet state="visible" name="82825" sheetId="65" r:id="rId68"/>
    <sheet state="visible" name="82725" sheetId="66" r:id="rId69"/>
    <sheet state="visible" name="82625" sheetId="67" r:id="rId70"/>
    <sheet state="visible" name="82525" sheetId="68" r:id="rId71"/>
    <sheet state="visible" name="82425" sheetId="69" r:id="rId72"/>
    <sheet state="visible" name="82325" sheetId="70" r:id="rId73"/>
    <sheet state="visible" name="82225" sheetId="71" r:id="rId74"/>
    <sheet state="visible" name="82125" sheetId="72" r:id="rId75"/>
    <sheet state="visible" name="8.19.25" sheetId="73" r:id="rId76"/>
  </sheets>
  <definedNames/>
  <calcPr/>
</workbook>
</file>

<file path=xl/sharedStrings.xml><?xml version="1.0" encoding="utf-8"?>
<sst xmlns="http://schemas.openxmlformats.org/spreadsheetml/2006/main" count="11015" uniqueCount="128">
  <si>
    <t>Daily Sales Report</t>
  </si>
  <si>
    <t>Today's Date</t>
  </si>
  <si>
    <t>LY</t>
  </si>
  <si>
    <t>Goal</t>
  </si>
  <si>
    <t>Actual</t>
  </si>
  <si>
    <t>% to LY</t>
  </si>
  <si>
    <t>% to Goal</t>
  </si>
  <si>
    <t>Month Goal</t>
  </si>
  <si>
    <t>Buford</t>
  </si>
  <si>
    <t>LY Revenue</t>
  </si>
  <si>
    <t>Athens</t>
  </si>
  <si>
    <t>MTD Revenue</t>
  </si>
  <si>
    <t>Kennesaw</t>
  </si>
  <si>
    <t>Oconnee MTD Rev</t>
  </si>
  <si>
    <t>Alpharetta</t>
  </si>
  <si>
    <t>YOY</t>
  </si>
  <si>
    <t>Augusta</t>
  </si>
  <si>
    <t>Per day to Beat LY</t>
  </si>
  <si>
    <t>Newnan</t>
  </si>
  <si>
    <t>Needed to Beat LY w/out Oconee</t>
  </si>
  <si>
    <t>Oconee</t>
  </si>
  <si>
    <t>Costco</t>
  </si>
  <si>
    <t>Goal divided by Days in Month</t>
  </si>
  <si>
    <t>Daily Traffic Report</t>
  </si>
  <si>
    <t>Adjusted - Per day to Beat goal</t>
  </si>
  <si>
    <t>Sales Pro</t>
  </si>
  <si>
    <t>HT WI</t>
  </si>
  <si>
    <t>SS WI</t>
  </si>
  <si>
    <t>SAU WI</t>
  </si>
  <si>
    <t>CP WI</t>
  </si>
  <si>
    <t>Sold Units</t>
  </si>
  <si>
    <t>Goal Revenue As of Today</t>
  </si>
  <si>
    <t>Cherry Durand</t>
  </si>
  <si>
    <t>Standing in Month to Goal</t>
  </si>
  <si>
    <t>Jodi Martin</t>
  </si>
  <si>
    <t>Work Days in Month</t>
  </si>
  <si>
    <t>Brian Shedd</t>
  </si>
  <si>
    <t>Month Start Date</t>
  </si>
  <si>
    <t>Ronnie Armento</t>
  </si>
  <si>
    <t>Tim Tillman</t>
  </si>
  <si>
    <t>Days Passed in Mont</t>
  </si>
  <si>
    <t>Joe Brooks</t>
  </si>
  <si>
    <t>Percentage of Month Passed</t>
  </si>
  <si>
    <t>Donna Jensen</t>
  </si>
  <si>
    <t>Percentage to Goal</t>
  </si>
  <si>
    <t>Katie Cannington</t>
  </si>
  <si>
    <t>Larry Cheshier</t>
  </si>
  <si>
    <t>Glen Sanford</t>
  </si>
  <si>
    <t>David Wheaton</t>
  </si>
  <si>
    <t>Carter Hughes</t>
  </si>
  <si>
    <t>Jody Morgan</t>
  </si>
  <si>
    <t>Mike Ruffolo</t>
  </si>
  <si>
    <t>Nicole Orozco</t>
  </si>
  <si>
    <t>Rich Feggeler</t>
  </si>
  <si>
    <t>Mike Delk</t>
  </si>
  <si>
    <t>Colleen Hall</t>
  </si>
  <si>
    <t>Floater 2</t>
  </si>
  <si>
    <t>October</t>
  </si>
  <si>
    <t>Report Date</t>
  </si>
  <si>
    <t>Rev (+/-) Goal</t>
  </si>
  <si>
    <t>Tracking Rev to Goal</t>
  </si>
  <si>
    <t>Warehouse</t>
  </si>
  <si>
    <t xml:space="preserve">Oconee + NGA Revenue </t>
  </si>
  <si>
    <t>Left to Goal</t>
  </si>
  <si>
    <t>Blue Ridge</t>
  </si>
  <si>
    <t>Blairsville</t>
  </si>
  <si>
    <t>Total</t>
  </si>
  <si>
    <t>MTD vs Goal Tracking</t>
  </si>
  <si>
    <t xml:space="preserve">Sales Team Revenue </t>
  </si>
  <si>
    <t>MTD VS LY</t>
  </si>
  <si>
    <t>Goal Revenue</t>
  </si>
  <si>
    <t>Actual Revenue</t>
  </si>
  <si>
    <t>MTD Variance</t>
  </si>
  <si>
    <t>MTD VS LY w/out Oconne</t>
  </si>
  <si>
    <t xml:space="preserve">Today's Date </t>
  </si>
  <si>
    <t>Internet Leads</t>
  </si>
  <si>
    <t>Store</t>
  </si>
  <si>
    <t># of Leads</t>
  </si>
  <si>
    <t>Kameron Helms</t>
  </si>
  <si>
    <t>OOA</t>
  </si>
  <si>
    <t>Elliott Hood</t>
  </si>
  <si>
    <t>Unaddressed</t>
  </si>
  <si>
    <t>Danyel Straut</t>
  </si>
  <si>
    <t>Erica McCoy</t>
  </si>
  <si>
    <t>Ashley Norton</t>
  </si>
  <si>
    <t>MGMT Goal</t>
  </si>
  <si>
    <t>Sales Rev Check</t>
  </si>
  <si>
    <t>Daily Activities (Hubspot)</t>
  </si>
  <si>
    <t>In Store</t>
  </si>
  <si>
    <t>Calls</t>
  </si>
  <si>
    <t>Email Reply</t>
  </si>
  <si>
    <t>Email Sent</t>
  </si>
  <si>
    <t>SMS</t>
  </si>
  <si>
    <t>Chat</t>
  </si>
  <si>
    <t>X</t>
  </si>
  <si>
    <t>Daily Traffic Report (D.A.R.)</t>
  </si>
  <si>
    <t>HT Sold</t>
  </si>
  <si>
    <t>Sauna Sold</t>
  </si>
  <si>
    <t>SS Sold</t>
  </si>
  <si>
    <t>CP Sold</t>
  </si>
  <si>
    <t>HT WI Closing Rate</t>
  </si>
  <si>
    <t>Outside</t>
  </si>
  <si>
    <t>Mark Baker</t>
  </si>
  <si>
    <t>Chad Shafer</t>
  </si>
  <si>
    <t>Christina Nicholson</t>
  </si>
  <si>
    <t>Candy Johnson</t>
  </si>
  <si>
    <t>LTI Walk Rate</t>
  </si>
  <si>
    <t>HT WI Rate</t>
  </si>
  <si>
    <t>SAU WI Rate</t>
  </si>
  <si>
    <t xml:space="preserve">EP Walk In </t>
  </si>
  <si>
    <t>CP Walk In Rate</t>
  </si>
  <si>
    <t>HT Closing Rate</t>
  </si>
  <si>
    <t>Rilla conv</t>
  </si>
  <si>
    <t>YTD Variance</t>
  </si>
  <si>
    <t xml:space="preserve">Total </t>
  </si>
  <si>
    <t>Daily Activities (hubspot)</t>
  </si>
  <si>
    <t>Oconee MTD Rev</t>
  </si>
  <si>
    <t>Ashley</t>
  </si>
  <si>
    <t>W. Manager</t>
  </si>
  <si>
    <t>Mark B sale - 1</t>
  </si>
  <si>
    <t>XX</t>
  </si>
  <si>
    <t>Daily Traffic Report (Hubspot)</t>
  </si>
  <si>
    <t>Training</t>
  </si>
  <si>
    <t>RB Training</t>
  </si>
  <si>
    <t>Reported Date</t>
  </si>
  <si>
    <t>Daily Traffic Report (DAR)</t>
  </si>
  <si>
    <t>x</t>
  </si>
  <si>
    <t>Total Revenue Goal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</si>
</sst>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&quot;$&quot;#,##0"/>
    <numFmt numFmtId="166" formatCode="m/d"/>
    <numFmt numFmtId="167" formatCode="&quot;$&quot;#,##0.00"/>
    <numFmt numFmtId="168" formatCode="M/d/yyyy"/>
    <numFmt numFmtId="169" formatCode="m/d/yy"/>
  </numFmts>
  <fonts count="9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i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434343"/>
        <bgColor rgb="FF43434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6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2" fontId="1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3" fillId="0" fontId="3" numFmtId="164" xfId="0" applyAlignment="1" applyBorder="1" applyFont="1" applyNumberFormat="1">
      <alignment horizontal="center" readingOrder="0"/>
    </xf>
    <xf borderId="4" fillId="0" fontId="4" numFmtId="0" xfId="0" applyBorder="1" applyFont="1"/>
    <xf borderId="5" fillId="0" fontId="5" numFmtId="0" xfId="0" applyAlignment="1" applyBorder="1" applyFont="1">
      <alignment horizontal="center" readingOrder="0"/>
    </xf>
    <xf borderId="5" fillId="0" fontId="5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8" fillId="0" fontId="4" numFmtId="165" xfId="0" applyAlignment="1" applyBorder="1" applyFont="1" applyNumberFormat="1">
      <alignment horizontal="center" readingOrder="0"/>
    </xf>
    <xf borderId="9" fillId="0" fontId="5" numFmtId="0" xfId="0" applyAlignment="1" applyBorder="1" applyFont="1">
      <alignment readingOrder="0"/>
    </xf>
    <xf borderId="10" fillId="0" fontId="4" numFmtId="165" xfId="0" applyAlignment="1" applyBorder="1" applyFont="1" applyNumberFormat="1">
      <alignment horizontal="center" readingOrder="0"/>
    </xf>
    <xf borderId="10" fillId="3" fontId="4" numFmtId="10" xfId="0" applyAlignment="1" applyBorder="1" applyFill="1" applyFont="1" applyNumberFormat="1">
      <alignment horizontal="center"/>
    </xf>
    <xf borderId="11" fillId="3" fontId="4" numFmtId="10" xfId="0" applyAlignment="1" applyBorder="1" applyFont="1" applyNumberFormat="1">
      <alignment horizontal="center"/>
    </xf>
    <xf borderId="8" fillId="2" fontId="4" numFmtId="165" xfId="0" applyAlignment="1" applyBorder="1" applyFont="1" applyNumberFormat="1">
      <alignment horizontal="center" readingOrder="0"/>
    </xf>
    <xf borderId="7" fillId="0" fontId="5" numFmtId="0" xfId="0" applyAlignment="1" applyBorder="1" applyFont="1">
      <alignment horizontal="center" readingOrder="0"/>
    </xf>
    <xf borderId="8" fillId="0" fontId="4" numFmtId="0" xfId="0" applyBorder="1" applyFont="1"/>
    <xf borderId="7" fillId="3" fontId="4" numFmtId="0" xfId="0" applyAlignment="1" applyBorder="1" applyFont="1">
      <alignment readingOrder="0"/>
    </xf>
    <xf borderId="8" fillId="3" fontId="4" numFmtId="165" xfId="0" applyAlignment="1" applyBorder="1" applyFont="1" applyNumberFormat="1">
      <alignment horizontal="center" readingOrder="0"/>
    </xf>
    <xf borderId="8" fillId="3" fontId="4" numFmtId="165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12" fillId="0" fontId="5" numFmtId="0" xfId="0" applyAlignment="1" applyBorder="1" applyFont="1">
      <alignment readingOrder="0"/>
    </xf>
    <xf borderId="13" fillId="0" fontId="4" numFmtId="165" xfId="0" applyAlignment="1" applyBorder="1" applyFont="1" applyNumberFormat="1">
      <alignment horizontal="center" readingOrder="0"/>
    </xf>
    <xf borderId="13" fillId="3" fontId="4" numFmtId="10" xfId="0" applyAlignment="1" applyBorder="1" applyFont="1" applyNumberFormat="1">
      <alignment horizontal="center"/>
    </xf>
    <xf borderId="14" fillId="3" fontId="4" numFmtId="10" xfId="0" applyAlignment="1" applyBorder="1" applyFont="1" applyNumberFormat="1">
      <alignment horizontal="center"/>
    </xf>
    <xf borderId="0" fillId="2" fontId="6" numFmtId="0" xfId="0" applyAlignment="1" applyFont="1">
      <alignment horizontal="center" readingOrder="0"/>
    </xf>
    <xf borderId="8" fillId="0" fontId="2" numFmtId="0" xfId="0" applyBorder="1" applyFont="1"/>
    <xf borderId="0" fillId="0" fontId="5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8" fillId="0" fontId="4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5" fillId="0" fontId="4" numFmtId="0" xfId="0" applyBorder="1" applyFont="1"/>
    <xf borderId="6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8" fillId="3" fontId="4" numFmtId="0" xfId="0" applyAlignment="1" applyBorder="1" applyFont="1">
      <alignment horizontal="center" readingOrder="0"/>
    </xf>
    <xf borderId="8" fillId="3" fontId="4" numFmtId="164" xfId="0" applyAlignment="1" applyBorder="1" applyFont="1" applyNumberFormat="1">
      <alignment horizontal="center" readingOrder="0"/>
    </xf>
    <xf borderId="8" fillId="3" fontId="4" numFmtId="14" xfId="0" applyAlignment="1" applyBorder="1" applyFont="1" applyNumberFormat="1">
      <alignment horizontal="center"/>
    </xf>
    <xf borderId="8" fillId="3" fontId="4" numFmtId="0" xfId="0" applyAlignment="1" applyBorder="1" applyFont="1">
      <alignment horizontal="center"/>
    </xf>
    <xf borderId="8" fillId="3" fontId="4" numFmtId="10" xfId="0" applyAlignment="1" applyBorder="1" applyFont="1" applyNumberFormat="1">
      <alignment horizontal="center"/>
    </xf>
    <xf borderId="15" fillId="3" fontId="4" numFmtId="0" xfId="0" applyAlignment="1" applyBorder="1" applyFont="1">
      <alignment readingOrder="0"/>
    </xf>
    <xf borderId="16" fillId="3" fontId="4" numFmtId="10" xfId="0" applyAlignment="1" applyBorder="1" applyFont="1" applyNumberFormat="1">
      <alignment horizontal="center"/>
    </xf>
    <xf borderId="7" fillId="0" fontId="4" numFmtId="0" xfId="0" applyBorder="1" applyFont="1"/>
    <xf borderId="15" fillId="0" fontId="4" numFmtId="0" xfId="0" applyBorder="1" applyFont="1"/>
    <xf borderId="17" fillId="0" fontId="4" numFmtId="0" xfId="0" applyBorder="1" applyFont="1"/>
    <xf borderId="17" fillId="0" fontId="4" numFmtId="0" xfId="0" applyAlignment="1" applyBorder="1" applyFont="1">
      <alignment readingOrder="0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8" fillId="2" fontId="1" numFmtId="0" xfId="0" applyAlignment="1" applyBorder="1" applyFont="1">
      <alignment horizontal="center" readingOrder="0"/>
    </xf>
    <xf borderId="19" fillId="0" fontId="2" numFmtId="0" xfId="0" applyBorder="1" applyFont="1"/>
    <xf borderId="20" fillId="0" fontId="2" numFmtId="0" xfId="0" applyBorder="1" applyFont="1"/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8" fillId="0" fontId="3" numFmtId="166" xfId="0" applyAlignment="1" applyBorder="1" applyFont="1" applyNumberFormat="1">
      <alignment horizontal="center" readingOrder="0"/>
    </xf>
    <xf borderId="18" fillId="0" fontId="5" numFmtId="0" xfId="0" applyAlignment="1" applyBorder="1" applyFont="1">
      <alignment horizontal="center" readingOrder="0"/>
    </xf>
    <xf borderId="18" fillId="0" fontId="5" numFmtId="0" xfId="0" applyAlignment="1" applyBorder="1" applyFont="1">
      <alignment readingOrder="0"/>
    </xf>
    <xf borderId="19" fillId="0" fontId="5" numFmtId="0" xfId="0" applyAlignment="1" applyBorder="1" applyFont="1">
      <alignment readingOrder="0"/>
    </xf>
    <xf borderId="21" fillId="0" fontId="5" numFmtId="0" xfId="0" applyAlignment="1" applyBorder="1" applyFont="1">
      <alignment horizontal="center" readingOrder="0"/>
    </xf>
    <xf borderId="22" fillId="4" fontId="4" numFmtId="165" xfId="0" applyAlignment="1" applyBorder="1" applyFill="1" applyFont="1" applyNumberFormat="1">
      <alignment horizontal="center" readingOrder="0"/>
    </xf>
    <xf borderId="23" fillId="0" fontId="2" numFmtId="0" xfId="0" applyBorder="1" applyFont="1"/>
    <xf borderId="22" fillId="3" fontId="4" numFmtId="10" xfId="0" applyAlignment="1" applyBorder="1" applyFont="1" applyNumberFormat="1">
      <alignment horizontal="center"/>
    </xf>
    <xf borderId="22" fillId="3" fontId="4" numFmtId="167" xfId="0" applyAlignment="1" applyBorder="1" applyFont="1" applyNumberFormat="1">
      <alignment horizontal="center"/>
    </xf>
    <xf borderId="24" fillId="0" fontId="2" numFmtId="0" xfId="0" applyBorder="1" applyFont="1"/>
    <xf borderId="10" fillId="3" fontId="4" numFmtId="167" xfId="0" applyAlignment="1" applyBorder="1" applyFont="1" applyNumberFormat="1">
      <alignment horizontal="center"/>
    </xf>
    <xf borderId="25" fillId="3" fontId="4" numFmtId="10" xfId="0" applyAlignment="1" applyBorder="1" applyFont="1" applyNumberFormat="1">
      <alignment horizontal="center"/>
    </xf>
    <xf borderId="8" fillId="4" fontId="4" numFmtId="165" xfId="0" applyAlignment="1" applyBorder="1" applyFont="1" applyNumberForma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/>
    </xf>
    <xf borderId="25" fillId="5" fontId="4" numFmtId="10" xfId="0" applyAlignment="1" applyBorder="1" applyFill="1" applyFont="1" applyNumberFormat="1">
      <alignment horizontal="center"/>
    </xf>
    <xf borderId="8" fillId="0" fontId="4" numFmtId="10" xfId="0" applyAlignment="1" applyBorder="1" applyFont="1" applyNumberFormat="1">
      <alignment horizontal="center"/>
    </xf>
    <xf borderId="26" fillId="0" fontId="4" numFmtId="165" xfId="0" applyAlignment="1" applyBorder="1" applyFont="1" applyNumberFormat="1">
      <alignment horizontal="center" readingOrder="0"/>
    </xf>
    <xf borderId="27" fillId="3" fontId="4" numFmtId="10" xfId="0" applyAlignment="1" applyBorder="1" applyFont="1" applyNumberFormat="1">
      <alignment horizontal="center"/>
    </xf>
    <xf borderId="27" fillId="3" fontId="4" numFmtId="167" xfId="0" applyAlignment="1" applyBorder="1" applyFont="1" applyNumberFormat="1">
      <alignment horizontal="center"/>
    </xf>
    <xf borderId="28" fillId="0" fontId="2" numFmtId="0" xfId="0" applyBorder="1" applyFont="1"/>
    <xf borderId="29" fillId="0" fontId="2" numFmtId="0" xfId="0" applyBorder="1" applyFont="1"/>
    <xf borderId="28" fillId="3" fontId="4" numFmtId="167" xfId="0" applyAlignment="1" applyBorder="1" applyFont="1" applyNumberFormat="1">
      <alignment horizontal="center"/>
    </xf>
    <xf borderId="30" fillId="3" fontId="4" numFmtId="10" xfId="0" applyAlignment="1" applyBorder="1" applyFont="1" applyNumberFormat="1">
      <alignment horizontal="center"/>
    </xf>
    <xf borderId="2" fillId="3" fontId="4" numFmtId="165" xfId="0" applyAlignment="1" applyBorder="1" applyFont="1" applyNumberFormat="1">
      <alignment horizontal="center"/>
    </xf>
    <xf borderId="2" fillId="3" fontId="4" numFmtId="10" xfId="0" applyAlignment="1" applyBorder="1" applyFont="1" applyNumberFormat="1">
      <alignment horizontal="center"/>
    </xf>
    <xf borderId="3" fillId="3" fontId="4" numFmtId="10" xfId="0" applyAlignment="1" applyBorder="1" applyFont="1" applyNumberFormat="1">
      <alignment horizontal="center"/>
    </xf>
    <xf borderId="0" fillId="6" fontId="4" numFmtId="0" xfId="0" applyFill="1" applyFont="1"/>
    <xf borderId="2" fillId="0" fontId="4" numFmtId="0" xfId="0" applyBorder="1" applyFont="1"/>
    <xf borderId="5" fillId="0" fontId="4" numFmtId="0" xfId="0" applyAlignment="1" applyBorder="1" applyFont="1">
      <alignment horizontal="center" readingOrder="0"/>
    </xf>
    <xf borderId="18" fillId="0" fontId="4" numFmtId="0" xfId="0" applyAlignment="1" applyBorder="1" applyFont="1">
      <alignment horizontal="center" readingOrder="0"/>
    </xf>
    <xf borderId="19" fillId="0" fontId="5" numFmtId="0" xfId="0" applyAlignment="1" applyBorder="1" applyFont="1">
      <alignment horizontal="center" readingOrder="0"/>
    </xf>
    <xf borderId="3" fillId="0" fontId="5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31" fillId="0" fontId="4" numFmtId="165" xfId="0" applyAlignment="1" applyBorder="1" applyFont="1" applyNumberFormat="1">
      <alignment horizontal="center" readingOrder="0"/>
    </xf>
    <xf borderId="31" fillId="4" fontId="4" numFmtId="165" xfId="0" applyAlignment="1" applyBorder="1" applyFont="1" applyNumberFormat="1">
      <alignment horizontal="center" readingOrder="0"/>
    </xf>
    <xf borderId="32" fillId="0" fontId="4" numFmtId="165" xfId="0" applyAlignment="1" applyBorder="1" applyFont="1" applyNumberFormat="1">
      <alignment horizontal="center"/>
    </xf>
    <xf borderId="33" fillId="0" fontId="2" numFmtId="0" xfId="0" applyBorder="1" applyFont="1"/>
    <xf borderId="22" fillId="0" fontId="4" numFmtId="165" xfId="0" applyAlignment="1" applyBorder="1" applyFont="1" applyNumberFormat="1">
      <alignment horizontal="center"/>
    </xf>
    <xf borderId="10" fillId="0" fontId="4" numFmtId="165" xfId="0" applyAlignment="1" applyBorder="1" applyFont="1" applyNumberFormat="1">
      <alignment horizontal="center"/>
    </xf>
    <xf borderId="34" fillId="3" fontId="4" numFmtId="10" xfId="0" applyAlignment="1" applyBorder="1" applyFont="1" applyNumberFormat="1">
      <alignment horizontal="center"/>
    </xf>
    <xf borderId="10" fillId="4" fontId="4" numFmtId="165" xfId="0" applyAlignment="1" applyBorder="1" applyFont="1" applyNumberFormat="1">
      <alignment horizontal="center" readingOrder="0"/>
    </xf>
    <xf borderId="4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center" readingOrder="0"/>
    </xf>
    <xf borderId="35" fillId="0" fontId="5" numFmtId="0" xfId="0" applyAlignment="1" applyBorder="1" applyFont="1">
      <alignment readingOrder="0"/>
    </xf>
    <xf borderId="10" fillId="0" fontId="5" numFmtId="0" xfId="0" applyAlignment="1" applyBorder="1" applyFont="1">
      <alignment readingOrder="0"/>
    </xf>
    <xf borderId="10" fillId="7" fontId="5" numFmtId="0" xfId="0" applyAlignment="1" applyBorder="1" applyFill="1" applyFont="1">
      <alignment readingOrder="0"/>
    </xf>
    <xf borderId="22" fillId="7" fontId="4" numFmtId="0" xfId="0" applyAlignment="1" applyBorder="1" applyFont="1">
      <alignment horizontal="center" readingOrder="0"/>
    </xf>
    <xf borderId="35" fillId="0" fontId="4" numFmtId="0" xfId="0" applyAlignment="1" applyBorder="1" applyFont="1">
      <alignment readingOrder="0"/>
    </xf>
    <xf borderId="26" fillId="4" fontId="4" numFmtId="165" xfId="0" applyAlignment="1" applyBorder="1" applyFont="1" applyNumberFormat="1">
      <alignment horizontal="center" readingOrder="0"/>
    </xf>
    <xf borderId="27" fillId="0" fontId="4" numFmtId="165" xfId="0" applyAlignment="1" applyBorder="1" applyFont="1" applyNumberFormat="1">
      <alignment horizontal="center"/>
    </xf>
    <xf borderId="36" fillId="5" fontId="4" numFmtId="10" xfId="0" applyAlignment="1" applyBorder="1" applyFont="1" applyNumberFormat="1">
      <alignment horizontal="center"/>
    </xf>
    <xf borderId="2" fillId="0" fontId="4" numFmtId="0" xfId="0" applyAlignment="1" applyBorder="1" applyFont="1">
      <alignment readingOrder="0"/>
    </xf>
    <xf borderId="2" fillId="3" fontId="4" numFmtId="165" xfId="0" applyAlignment="1" applyBorder="1" applyFont="1" applyNumberFormat="1">
      <alignment horizontal="center" readingOrder="0"/>
    </xf>
    <xf borderId="2" fillId="0" fontId="4" numFmtId="165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 readingOrder="0"/>
    </xf>
    <xf borderId="15" fillId="2" fontId="1" numFmtId="0" xfId="0" applyAlignment="1" applyBorder="1" applyFont="1">
      <alignment horizontal="center" readingOrder="0"/>
    </xf>
    <xf borderId="17" fillId="0" fontId="2" numFmtId="0" xfId="0" applyBorder="1" applyFont="1"/>
    <xf borderId="16" fillId="0" fontId="2" numFmtId="0" xfId="0" applyBorder="1" applyFont="1"/>
    <xf borderId="37" fillId="0" fontId="5" numFmtId="0" xfId="0" applyAlignment="1" applyBorder="1" applyFont="1">
      <alignment horizontal="center" readingOrder="0"/>
    </xf>
    <xf borderId="38" fillId="0" fontId="2" numFmtId="0" xfId="0" applyBorder="1" applyFont="1"/>
    <xf borderId="39" fillId="0" fontId="2" numFmtId="0" xfId="0" applyBorder="1" applyFont="1"/>
    <xf borderId="10" fillId="0" fontId="5" numFmtId="0" xfId="0" applyAlignment="1" applyBorder="1" applyFont="1">
      <alignment horizontal="center" readingOrder="0"/>
    </xf>
    <xf borderId="32" fillId="0" fontId="4" numFmtId="0" xfId="0" applyAlignment="1" applyBorder="1" applyFont="1">
      <alignment horizontal="center" readingOrder="0"/>
    </xf>
    <xf borderId="40" fillId="0" fontId="2" numFmtId="0" xfId="0" applyBorder="1" applyFont="1"/>
    <xf borderId="41" fillId="0" fontId="2" numFmtId="0" xfId="0" applyBorder="1" applyFont="1"/>
    <xf borderId="24" fillId="0" fontId="4" numFmtId="0" xfId="0" applyAlignment="1" applyBorder="1" applyFont="1">
      <alignment horizontal="center" readingOrder="0"/>
    </xf>
    <xf borderId="25" fillId="0" fontId="2" numFmtId="0" xfId="0" applyBorder="1" applyFont="1"/>
    <xf borderId="22" fillId="0" fontId="4" numFmtId="0" xfId="0" applyAlignment="1" applyBorder="1" applyFont="1">
      <alignment horizontal="center" readingOrder="0"/>
    </xf>
    <xf borderId="32" fillId="0" fontId="4" numFmtId="0" xfId="0" applyAlignment="1" applyBorder="1" applyFont="1">
      <alignment horizontal="center"/>
    </xf>
    <xf borderId="10" fillId="8" fontId="5" numFmtId="0" xfId="0" applyAlignment="1" applyBorder="1" applyFill="1" applyFont="1">
      <alignment horizontal="center" readingOrder="0"/>
    </xf>
    <xf borderId="26" fillId="8" fontId="5" numFmtId="0" xfId="0" applyAlignment="1" applyBorder="1" applyFont="1">
      <alignment horizontal="center" readingOrder="0"/>
    </xf>
    <xf borderId="12" fillId="0" fontId="4" numFmtId="0" xfId="0" applyAlignment="1" applyBorder="1" applyFont="1">
      <alignment readingOrder="0"/>
    </xf>
    <xf borderId="13" fillId="0" fontId="5" numFmtId="0" xfId="0" applyAlignment="1" applyBorder="1" applyFont="1">
      <alignment horizontal="center"/>
    </xf>
    <xf borderId="42" fillId="0" fontId="4" numFmtId="0" xfId="0" applyAlignment="1" applyBorder="1" applyFont="1">
      <alignment horizontal="center" readingOrder="0"/>
    </xf>
    <xf borderId="43" fillId="0" fontId="4" numFmtId="0" xfId="0" applyAlignment="1" applyBorder="1" applyFont="1">
      <alignment horizontal="center" readingOrder="0"/>
    </xf>
    <xf borderId="44" fillId="0" fontId="2" numFmtId="0" xfId="0" applyBorder="1" applyFont="1"/>
    <xf borderId="45" fillId="0" fontId="4" numFmtId="0" xfId="0" applyAlignment="1" applyBorder="1" applyFont="1">
      <alignment horizontal="center" readingOrder="0"/>
    </xf>
    <xf borderId="42" fillId="0" fontId="4" numFmtId="0" xfId="0" applyAlignment="1" applyBorder="1" applyFont="1">
      <alignment horizontal="center"/>
    </xf>
    <xf borderId="37" fillId="0" fontId="4" numFmtId="0" xfId="0" applyAlignment="1" applyBorder="1" applyFont="1">
      <alignment horizontal="center" readingOrder="0"/>
    </xf>
    <xf borderId="46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/>
    </xf>
    <xf borderId="39" fillId="0" fontId="4" numFmtId="0" xfId="0" applyAlignment="1" applyBorder="1" applyFont="1">
      <alignment horizontal="center" readingOrder="0"/>
    </xf>
    <xf borderId="47" fillId="0" fontId="4" numFmtId="0" xfId="0" applyAlignment="1" applyBorder="1" applyFont="1">
      <alignment horizontal="center" readingOrder="0"/>
    </xf>
    <xf borderId="48" fillId="0" fontId="4" numFmtId="0" xfId="0" applyAlignment="1" applyBorder="1" applyFont="1">
      <alignment horizontal="center" readingOrder="0"/>
    </xf>
    <xf borderId="49" fillId="0" fontId="2" numFmtId="0" xfId="0" applyBorder="1" applyFont="1"/>
    <xf borderId="50" fillId="0" fontId="4" numFmtId="0" xfId="0" applyAlignment="1" applyBorder="1" applyFont="1">
      <alignment readingOrder="0"/>
    </xf>
    <xf borderId="34" fillId="0" fontId="4" numFmtId="0" xfId="0" applyAlignment="1" applyBorder="1" applyFont="1">
      <alignment horizontal="center" readingOrder="0"/>
    </xf>
    <xf borderId="51" fillId="0" fontId="4" numFmtId="0" xfId="0" applyAlignment="1" applyBorder="1" applyFont="1">
      <alignment horizontal="center" readingOrder="0"/>
    </xf>
    <xf borderId="52" fillId="0" fontId="4" numFmtId="0" xfId="0" applyAlignment="1" applyBorder="1" applyFont="1">
      <alignment readingOrder="0"/>
    </xf>
    <xf borderId="53" fillId="0" fontId="4" numFmtId="10" xfId="0" applyAlignment="1" applyBorder="1" applyFont="1" applyNumberFormat="1">
      <alignment horizontal="center" readingOrder="0"/>
    </xf>
    <xf borderId="9" fillId="0" fontId="4" numFmtId="0" xfId="0" applyAlignment="1" applyBorder="1" applyFont="1">
      <alignment horizontal="center" readingOrder="0"/>
    </xf>
    <xf borderId="54" fillId="0" fontId="4" numFmtId="0" xfId="0" applyAlignment="1" applyBorder="1" applyFont="1">
      <alignment readingOrder="0"/>
    </xf>
    <xf borderId="55" fillId="0" fontId="4" numFmtId="10" xfId="0" applyAlignment="1" applyBorder="1" applyFont="1" applyNumberFormat="1">
      <alignment horizontal="center" readingOrder="0"/>
    </xf>
    <xf borderId="8" fillId="0" fontId="4" numFmtId="0" xfId="0" applyAlignment="1" applyBorder="1" applyFont="1">
      <alignment readingOrder="0"/>
    </xf>
    <xf borderId="25" fillId="0" fontId="4" numFmtId="0" xfId="0" applyAlignment="1" applyBorder="1" applyFont="1">
      <alignment horizontal="center" readingOrder="0"/>
    </xf>
    <xf borderId="16" fillId="0" fontId="4" numFmtId="0" xfId="0" applyAlignment="1" applyBorder="1" applyFont="1">
      <alignment readingOrder="0"/>
    </xf>
    <xf borderId="44" fillId="0" fontId="4" numFmtId="0" xfId="0" applyAlignment="1" applyBorder="1" applyFont="1">
      <alignment horizontal="center" readingOrder="0"/>
    </xf>
    <xf borderId="14" fillId="0" fontId="4" numFmtId="0" xfId="0" applyAlignment="1" applyBorder="1" applyFont="1">
      <alignment horizontal="center" readingOrder="0"/>
    </xf>
    <xf borderId="12" fillId="0" fontId="4" numFmtId="0" xfId="0" applyAlignment="1" applyBorder="1" applyFont="1">
      <alignment horizontal="center" readingOrder="0"/>
    </xf>
    <xf borderId="56" fillId="0" fontId="4" numFmtId="0" xfId="0" applyAlignment="1" applyBorder="1" applyFont="1">
      <alignment readingOrder="0"/>
    </xf>
    <xf borderId="57" fillId="0" fontId="4" numFmtId="10" xfId="0" applyAlignment="1" applyBorder="1" applyFont="1" applyNumberFormat="1">
      <alignment horizontal="center" readingOrder="0"/>
    </xf>
    <xf borderId="17" fillId="3" fontId="4" numFmtId="0" xfId="0" applyAlignment="1" applyBorder="1" applyFont="1">
      <alignment horizontal="center"/>
    </xf>
    <xf borderId="15" fillId="3" fontId="4" numFmtId="0" xfId="0" applyAlignment="1" applyBorder="1" applyFont="1">
      <alignment horizontal="center"/>
    </xf>
    <xf borderId="49" fillId="3" fontId="4" numFmtId="0" xfId="0" applyAlignment="1" applyBorder="1" applyFont="1">
      <alignment horizontal="center"/>
    </xf>
    <xf borderId="58" fillId="3" fontId="4" numFmtId="0" xfId="0" applyAlignment="1" applyBorder="1" applyFont="1">
      <alignment horizontal="center"/>
    </xf>
    <xf borderId="49" fillId="3" fontId="4" numFmtId="10" xfId="0" applyAlignment="1" applyBorder="1" applyFont="1" applyNumberFormat="1">
      <alignment horizontal="center"/>
    </xf>
    <xf borderId="37" fillId="9" fontId="5" numFmtId="0" xfId="0" applyAlignment="1" applyBorder="1" applyFill="1" applyFont="1">
      <alignment horizontal="center"/>
    </xf>
    <xf borderId="37" fillId="10" fontId="5" numFmtId="0" xfId="0" applyAlignment="1" applyBorder="1" applyFill="1" applyFont="1">
      <alignment horizontal="center"/>
    </xf>
    <xf borderId="58" fillId="10" fontId="5" numFmtId="0" xfId="0" applyAlignment="1" applyBorder="1" applyFont="1">
      <alignment horizontal="center"/>
    </xf>
    <xf borderId="58" fillId="10" fontId="5" numFmtId="10" xfId="0" applyAlignment="1" applyBorder="1" applyFont="1" applyNumberFormat="1">
      <alignment horizontal="center"/>
    </xf>
    <xf borderId="26" fillId="0" fontId="5" numFmtId="0" xfId="0" applyAlignment="1" applyBorder="1" applyFont="1">
      <alignment horizontal="center" readingOrder="0"/>
    </xf>
    <xf borderId="2" fillId="3" fontId="4" numFmtId="0" xfId="0" applyAlignment="1" applyBorder="1" applyFont="1">
      <alignment horizontal="center"/>
    </xf>
    <xf borderId="26" fillId="3" fontId="4" numFmtId="167" xfId="0" applyAlignment="1" applyBorder="1" applyFont="1" applyNumberFormat="1">
      <alignment horizontal="center"/>
    </xf>
    <xf borderId="20" fillId="0" fontId="5" numFmtId="0" xfId="0" applyAlignment="1" applyBorder="1" applyFont="1">
      <alignment horizontal="center" readingOrder="0"/>
    </xf>
    <xf borderId="31" fillId="0" fontId="4" numFmtId="0" xfId="0" applyBorder="1" applyFont="1"/>
    <xf borderId="10" fillId="0" fontId="7" numFmtId="0" xfId="0" applyBorder="1" applyFont="1"/>
    <xf borderId="26" fillId="0" fontId="4" numFmtId="0" xfId="0" applyBorder="1" applyFont="1"/>
    <xf borderId="58" fillId="0" fontId="5" numFmtId="0" xfId="0" applyAlignment="1" applyBorder="1" applyFont="1">
      <alignment horizontal="center" readingOrder="0"/>
    </xf>
    <xf borderId="58" fillId="0" fontId="4" numFmtId="0" xfId="0" applyBorder="1" applyFont="1"/>
    <xf borderId="34" fillId="0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27" fillId="0" fontId="4" numFmtId="0" xfId="0" applyAlignment="1" applyBorder="1" applyFont="1">
      <alignment horizontal="center"/>
    </xf>
    <xf borderId="36" fillId="0" fontId="4" numFmtId="0" xfId="0" applyAlignment="1" applyBorder="1" applyFont="1">
      <alignment horizontal="center"/>
    </xf>
    <xf borderId="13" fillId="0" fontId="4" numFmtId="0" xfId="0" applyAlignment="1" applyBorder="1" applyFont="1">
      <alignment horizontal="center"/>
    </xf>
    <xf borderId="45" fillId="0" fontId="4" numFmtId="0" xfId="0" applyAlignment="1" applyBorder="1" applyFont="1">
      <alignment horizontal="center"/>
    </xf>
    <xf borderId="14" fillId="0" fontId="4" numFmtId="0" xfId="0" applyAlignment="1" applyBorder="1" applyFont="1">
      <alignment horizontal="center"/>
    </xf>
    <xf borderId="39" fillId="0" fontId="4" numFmtId="0" xfId="0" applyAlignment="1" applyBorder="1" applyFont="1">
      <alignment readingOrder="0"/>
    </xf>
    <xf borderId="38" fillId="0" fontId="4" numFmtId="0" xfId="0" applyAlignment="1" applyBorder="1" applyFont="1">
      <alignment readingOrder="0"/>
    </xf>
    <xf borderId="58" fillId="3" fontId="4" numFmtId="10" xfId="0" applyAlignment="1" applyBorder="1" applyFont="1" applyNumberFormat="1">
      <alignment horizontal="center"/>
    </xf>
    <xf borderId="26" fillId="3" fontId="4" numFmtId="10" xfId="0" applyAlignment="1" applyBorder="1" applyFont="1" applyNumberFormat="1">
      <alignment horizontal="center"/>
    </xf>
    <xf borderId="8" fillId="0" fontId="5" numFmtId="0" xfId="0" applyAlignment="1" applyBorder="1" applyFont="1">
      <alignment readingOrder="0"/>
    </xf>
    <xf borderId="22" fillId="0" fontId="4" numFmtId="0" xfId="0" applyBorder="1" applyFont="1"/>
    <xf borderId="22" fillId="0" fontId="7" numFmtId="0" xfId="0" applyBorder="1" applyFont="1"/>
    <xf borderId="27" fillId="0" fontId="4" numFmtId="0" xfId="0" applyBorder="1" applyFont="1"/>
    <xf borderId="32" fillId="0" fontId="4" numFmtId="0" xfId="0" applyBorder="1" applyFont="1"/>
    <xf borderId="8" fillId="0" fontId="3" numFmtId="164" xfId="0" applyAlignment="1" applyBorder="1" applyFont="1" applyNumberFormat="1">
      <alignment horizontal="center" readingOrder="0"/>
    </xf>
    <xf borderId="0" fillId="7" fontId="4" numFmtId="0" xfId="0" applyFont="1"/>
    <xf borderId="8" fillId="0" fontId="5" numFmtId="0" xfId="0" applyAlignment="1" applyBorder="1" applyFont="1">
      <alignment horizontal="center" readingOrder="0"/>
    </xf>
    <xf borderId="34" fillId="7" fontId="4" numFmtId="10" xfId="0" applyAlignment="1" applyBorder="1" applyFont="1" applyNumberFormat="1">
      <alignment horizontal="center"/>
    </xf>
    <xf borderId="8" fillId="11" fontId="4" numFmtId="10" xfId="0" applyAlignment="1" applyBorder="1" applyFill="1" applyFont="1" applyNumberFormat="1">
      <alignment horizontal="center"/>
    </xf>
    <xf borderId="3" fillId="2" fontId="1" numFmtId="168" xfId="0" applyAlignment="1" applyBorder="1" applyFont="1" applyNumberFormat="1">
      <alignment horizontal="center" readingOrder="0"/>
    </xf>
    <xf borderId="13" fillId="4" fontId="4" numFmtId="165" xfId="0" applyAlignment="1" applyBorder="1" applyFont="1" applyNumberFormat="1">
      <alignment horizontal="center" readingOrder="0"/>
    </xf>
    <xf borderId="26" fillId="0" fontId="4" numFmtId="165" xfId="0" applyAlignment="1" applyBorder="1" applyFont="1" applyNumberFormat="1">
      <alignment horizontal="center"/>
    </xf>
    <xf borderId="36" fillId="3" fontId="4" numFmtId="10" xfId="0" applyAlignment="1" applyBorder="1" applyFont="1" applyNumberFormat="1">
      <alignment horizontal="center"/>
    </xf>
    <xf borderId="36" fillId="0" fontId="4" numFmtId="0" xfId="0" applyAlignment="1" applyBorder="1" applyFont="1">
      <alignment horizontal="center" readingOrder="0"/>
    </xf>
    <xf borderId="37" fillId="3" fontId="4" numFmtId="0" xfId="0" applyAlignment="1" applyBorder="1" applyFont="1">
      <alignment horizontal="center"/>
    </xf>
    <xf borderId="51" fillId="0" fontId="4" numFmtId="0" xfId="0" applyBorder="1" applyFont="1"/>
    <xf borderId="31" fillId="0" fontId="5" numFmtId="0" xfId="0" applyAlignment="1" applyBorder="1" applyFont="1">
      <alignment horizontal="center" readingOrder="0"/>
    </xf>
    <xf borderId="31" fillId="0" fontId="5" numFmtId="0" xfId="0" applyAlignment="1" applyBorder="1" applyFont="1">
      <alignment readingOrder="0"/>
    </xf>
    <xf borderId="32" fillId="0" fontId="5" numFmtId="0" xfId="0" applyAlignment="1" applyBorder="1" applyFont="1">
      <alignment readingOrder="0"/>
    </xf>
    <xf borderId="0" fillId="3" fontId="4" numFmtId="165" xfId="0" applyAlignment="1" applyFont="1" applyNumberFormat="1">
      <alignment horizontal="center"/>
    </xf>
    <xf borderId="45" fillId="3" fontId="4" numFmtId="10" xfId="0" applyAlignment="1" applyBorder="1" applyFont="1" applyNumberFormat="1">
      <alignment horizontal="center"/>
    </xf>
    <xf borderId="59" fillId="0" fontId="4" numFmtId="0" xfId="0" applyAlignment="1" applyBorder="1" applyFont="1">
      <alignment readingOrder="0"/>
    </xf>
    <xf borderId="60" fillId="0" fontId="4" numFmtId="165" xfId="0" applyAlignment="1" applyBorder="1" applyFont="1" applyNumberFormat="1">
      <alignment horizontal="center" readingOrder="0"/>
    </xf>
    <xf borderId="60" fillId="4" fontId="4" numFmtId="165" xfId="0" applyAlignment="1" applyBorder="1" applyFont="1" applyNumberFormat="1">
      <alignment horizontal="center" readingOrder="0"/>
    </xf>
    <xf borderId="60" fillId="0" fontId="4" numFmtId="0" xfId="0" applyBorder="1" applyFont="1"/>
    <xf borderId="10" fillId="0" fontId="4" numFmtId="0" xfId="0" applyAlignment="1" applyBorder="1" applyFont="1">
      <alignment readingOrder="0"/>
    </xf>
    <xf borderId="10" fillId="3" fontId="4" numFmtId="165" xfId="0" applyAlignment="1" applyBorder="1" applyFont="1" applyNumberFormat="1">
      <alignment horizontal="center" readingOrder="0"/>
    </xf>
    <xf borderId="8" fillId="0" fontId="3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center"/>
    </xf>
    <xf borderId="26" fillId="0" fontId="4" numFmtId="0" xfId="0" applyAlignment="1" applyBorder="1" applyFont="1">
      <alignment horizontal="center" readingOrder="0"/>
    </xf>
    <xf borderId="26" fillId="0" fontId="4" numFmtId="0" xfId="0" applyAlignment="1" applyBorder="1" applyFont="1">
      <alignment horizontal="center"/>
    </xf>
    <xf borderId="46" fillId="0" fontId="5" numFmtId="0" xfId="0" applyAlignment="1" applyBorder="1" applyFont="1">
      <alignment readingOrder="0"/>
    </xf>
    <xf borderId="38" fillId="0" fontId="4" numFmtId="0" xfId="0" applyAlignment="1" applyBorder="1" applyFont="1">
      <alignment horizontal="center" readingOrder="0"/>
    </xf>
    <xf borderId="55" fillId="0" fontId="4" numFmtId="0" xfId="0" applyAlignment="1" applyBorder="1" applyFont="1">
      <alignment readingOrder="0"/>
    </xf>
    <xf borderId="61" fillId="0" fontId="4" numFmtId="0" xfId="0" applyAlignment="1" applyBorder="1" applyFont="1">
      <alignment readingOrder="0"/>
    </xf>
    <xf borderId="57" fillId="0" fontId="4" numFmtId="0" xfId="0" applyAlignment="1" applyBorder="1" applyFont="1">
      <alignment readingOrder="0"/>
    </xf>
    <xf borderId="49" fillId="0" fontId="4" numFmtId="0" xfId="0" applyAlignment="1" applyBorder="1" applyFont="1">
      <alignment readingOrder="0"/>
    </xf>
    <xf borderId="10" fillId="3" fontId="4" numFmtId="0" xfId="0" applyAlignment="1" applyBorder="1" applyFont="1">
      <alignment horizontal="center"/>
    </xf>
    <xf borderId="16" fillId="0" fontId="4" numFmtId="0" xfId="0" applyBorder="1" applyFont="1"/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62" fillId="0" fontId="4" numFmtId="0" xfId="0" applyAlignment="1" applyBorder="1" applyFont="1">
      <alignment readingOrder="0"/>
    </xf>
    <xf borderId="15" fillId="0" fontId="4" numFmtId="0" xfId="0" applyAlignment="1" applyBorder="1" applyFont="1">
      <alignment readingOrder="0"/>
    </xf>
    <xf borderId="0" fillId="11" fontId="4" numFmtId="165" xfId="0" applyAlignment="1" applyFont="1" applyNumberFormat="1">
      <alignment horizontal="center"/>
    </xf>
    <xf borderId="60" fillId="4" fontId="4" numFmtId="165" xfId="0" applyAlignment="1" applyBorder="1" applyFont="1" applyNumberFormat="1">
      <alignment horizontal="center"/>
    </xf>
    <xf borderId="60" fillId="0" fontId="4" numFmtId="165" xfId="0" applyBorder="1" applyFont="1" applyNumberFormat="1"/>
    <xf borderId="0" fillId="12" fontId="4" numFmtId="0" xfId="0" applyFill="1" applyFont="1"/>
    <xf borderId="4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/>
    </xf>
    <xf borderId="35" fillId="0" fontId="4" numFmtId="0" xfId="0" applyAlignment="1" applyBorder="1" applyFont="1">
      <alignment horizontal="center" readingOrder="0"/>
    </xf>
    <xf borderId="12" fillId="0" fontId="4" numFmtId="0" xfId="0" applyAlignment="1" applyBorder="1" applyFont="1">
      <alignment horizontal="center"/>
    </xf>
    <xf borderId="3" fillId="2" fontId="1" numFmtId="169" xfId="0" applyAlignment="1" applyBorder="1" applyFont="1" applyNumberFormat="1">
      <alignment horizontal="center" readingOrder="0"/>
    </xf>
    <xf borderId="10" fillId="0" fontId="5" numFmtId="0" xfId="0" applyAlignment="1" applyBorder="1" applyFont="1">
      <alignment horizontal="center"/>
    </xf>
    <xf borderId="11" fillId="13" fontId="4" numFmtId="10" xfId="0" applyAlignment="1" applyBorder="1" applyFill="1" applyFont="1" applyNumberFormat="1">
      <alignment horizontal="center"/>
    </xf>
    <xf borderId="10" fillId="14" fontId="5" numFmtId="0" xfId="0" applyAlignment="1" applyBorder="1" applyFill="1" applyFont="1">
      <alignment horizontal="center" readingOrder="0"/>
    </xf>
    <xf borderId="10" fillId="4" fontId="4" numFmtId="165" xfId="0" applyAlignment="1" applyBorder="1" applyFont="1" applyNumberFormat="1">
      <alignment horizontal="center"/>
    </xf>
    <xf borderId="21" fillId="0" fontId="2" numFmtId="0" xfId="0" applyBorder="1" applyFont="1"/>
    <xf borderId="10" fillId="0" fontId="8" numFmtId="165" xfId="0" applyAlignment="1" applyBorder="1" applyFont="1" applyNumberFormat="1">
      <alignment horizontal="center" readingOrder="0" vertical="bottom"/>
    </xf>
    <xf borderId="10" fillId="15" fontId="5" numFmtId="0" xfId="0" applyAlignment="1" applyBorder="1" applyFill="1" applyFont="1">
      <alignment horizontal="center" readingOrder="0"/>
    </xf>
    <xf borderId="10" fillId="13" fontId="4" numFmtId="165" xfId="0" applyAlignment="1" applyBorder="1" applyFont="1" applyNumberFormat="1">
      <alignment horizontal="center" readingOrder="0"/>
    </xf>
    <xf borderId="8" fillId="8" fontId="4" numFmtId="165" xfId="0" applyAlignment="1" applyBorder="1" applyFont="1" applyNumberFormat="1">
      <alignment horizontal="center" readingOrder="0"/>
    </xf>
    <xf borderId="13" fillId="13" fontId="4" numFmtId="165" xfId="0" applyAlignment="1" applyBorder="1" applyFont="1" applyNumberFormat="1">
      <alignment horizontal="center" readingOrder="0"/>
    </xf>
    <xf borderId="10" fillId="2" fontId="4" numFmtId="165" xfId="0" applyAlignment="1" applyBorder="1" applyFont="1" applyNumberFormat="1">
      <alignment horizontal="center"/>
    </xf>
    <xf borderId="10" fillId="13" fontId="4" numFmtId="165" xfId="0" applyAlignment="1" applyBorder="1" applyFont="1" applyNumberFormat="1">
      <alignment horizontal="center"/>
    </xf>
    <xf borderId="26" fillId="6" fontId="4" numFmtId="0" xfId="0" applyBorder="1" applyFont="1"/>
    <xf borderId="27" fillId="6" fontId="4" numFmtId="0" xfId="0" applyAlignment="1" applyBorder="1" applyFont="1">
      <alignment horizontal="center"/>
    </xf>
    <xf borderId="60" fillId="13" fontId="4" numFmtId="165" xfId="0" applyAlignment="1" applyBorder="1" applyFont="1" applyNumberFormat="1">
      <alignment horizontal="center"/>
    </xf>
    <xf borderId="13" fillId="6" fontId="4" numFmtId="0" xfId="0" applyBorder="1" applyFont="1"/>
    <xf borderId="45" fillId="6" fontId="4" numFmtId="0" xfId="0" applyAlignment="1" applyBorder="1" applyFont="1">
      <alignment horizontal="center"/>
    </xf>
    <xf borderId="10" fillId="3" fontId="4" numFmtId="165" xfId="0" applyAlignment="1" applyBorder="1" applyFont="1" applyNumberFormat="1">
      <alignment horizontal="center"/>
    </xf>
    <xf borderId="6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22" fillId="7" fontId="4" numFmtId="0" xfId="0" applyAlignment="1" applyBorder="1" applyFont="1">
      <alignment horizontal="center"/>
    </xf>
    <xf borderId="35" fillId="0" fontId="4" numFmtId="0" xfId="0" applyAlignment="1" applyBorder="1" applyFont="1">
      <alignment horizontal="center"/>
    </xf>
    <xf borderId="31" fillId="3" fontId="4" numFmtId="165" xfId="0" applyAlignment="1" applyBorder="1" applyFont="1" applyNumberFormat="1">
      <alignment horizontal="center"/>
    </xf>
    <xf borderId="31" fillId="3" fontId="4" numFmtId="165" xfId="0" applyBorder="1" applyFont="1" applyNumberFormat="1"/>
    <xf borderId="10" fillId="11" fontId="4" numFmtId="0" xfId="0" applyAlignment="1" applyBorder="1" applyFont="1">
      <alignment readingOrder="0"/>
    </xf>
    <xf borderId="8" fillId="0" fontId="3" numFmtId="165" xfId="0" applyAlignment="1" applyBorder="1" applyFont="1" applyNumberFormat="1">
      <alignment horizontal="center"/>
    </xf>
    <xf borderId="10" fillId="14" fontId="5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75" Type="http://schemas.openxmlformats.org/officeDocument/2006/relationships/worksheet" Target="worksheets/sheet72.xml"/><Relationship Id="rId30" Type="http://schemas.openxmlformats.org/officeDocument/2006/relationships/worksheet" Target="worksheets/sheet27.xml"/><Relationship Id="rId74" Type="http://schemas.openxmlformats.org/officeDocument/2006/relationships/worksheet" Target="worksheets/sheet71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76" Type="http://schemas.openxmlformats.org/officeDocument/2006/relationships/worksheet" Target="worksheets/sheet73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</cols>
  <sheetData>
    <row r="2">
      <c r="A2" s="1" t="s">
        <v>0</v>
      </c>
      <c r="B2" s="2"/>
      <c r="C2" s="2"/>
      <c r="D2" s="2"/>
      <c r="E2" s="2"/>
      <c r="F2" s="2"/>
      <c r="G2" s="2"/>
      <c r="H2" s="3">
        <v>45875.0</v>
      </c>
    </row>
    <row r="3">
      <c r="A3" s="4" t="s">
        <v>1</v>
      </c>
      <c r="B3" s="5">
        <v>45876.0</v>
      </c>
      <c r="C3" s="6"/>
      <c r="D3" s="7" t="s">
        <v>2</v>
      </c>
      <c r="E3" s="7" t="s">
        <v>3</v>
      </c>
      <c r="F3" s="7" t="s">
        <v>4</v>
      </c>
      <c r="G3" s="8" t="s">
        <v>5</v>
      </c>
      <c r="H3" s="9" t="s">
        <v>6</v>
      </c>
    </row>
    <row r="4">
      <c r="A4" s="10" t="s">
        <v>7</v>
      </c>
      <c r="B4" s="11">
        <v>2614416.0</v>
      </c>
      <c r="C4" s="12" t="s">
        <v>8</v>
      </c>
      <c r="D4" s="13">
        <v>384720.0</v>
      </c>
      <c r="E4" s="13">
        <v>352213.0</v>
      </c>
      <c r="F4" s="13">
        <v>7142.0</v>
      </c>
      <c r="G4" s="14">
        <f t="shared" ref="G4:H4" si="1">$F4/D4</f>
        <v>0.01856415055</v>
      </c>
      <c r="H4" s="15">
        <f t="shared" si="1"/>
        <v>0.02027750253</v>
      </c>
    </row>
    <row r="5">
      <c r="A5" s="10" t="s">
        <v>9</v>
      </c>
      <c r="B5" s="11">
        <v>2333565.0</v>
      </c>
      <c r="C5" s="12" t="s">
        <v>10</v>
      </c>
      <c r="D5" s="13">
        <v>251378.0</v>
      </c>
      <c r="E5" s="13">
        <v>297605.0</v>
      </c>
      <c r="F5" s="13">
        <v>32768.0</v>
      </c>
      <c r="G5" s="14">
        <f t="shared" ref="G5:H5" si="2">$F5/D5</f>
        <v>0.1303534916</v>
      </c>
      <c r="H5" s="15">
        <f t="shared" si="2"/>
        <v>0.110105677</v>
      </c>
    </row>
    <row r="6">
      <c r="A6" s="10" t="s">
        <v>11</v>
      </c>
      <c r="B6" s="16">
        <v>359298.0</v>
      </c>
      <c r="C6" s="12" t="s">
        <v>12</v>
      </c>
      <c r="D6" s="13">
        <v>303209.0</v>
      </c>
      <c r="E6" s="13">
        <v>352213.0</v>
      </c>
      <c r="F6" s="13">
        <v>81462.0</v>
      </c>
      <c r="G6" s="14">
        <f t="shared" ref="G6:H6" si="3">$F6/D6</f>
        <v>0.2686661676</v>
      </c>
      <c r="H6" s="15">
        <f t="shared" si="3"/>
        <v>0.2312861819</v>
      </c>
    </row>
    <row r="7">
      <c r="A7" s="10" t="s">
        <v>13</v>
      </c>
      <c r="B7" s="16">
        <v>354.0</v>
      </c>
      <c r="C7" s="12" t="s">
        <v>14</v>
      </c>
      <c r="D7" s="13">
        <v>468697.0</v>
      </c>
      <c r="E7" s="13">
        <v>369613.0</v>
      </c>
      <c r="F7" s="13">
        <v>125276.0</v>
      </c>
      <c r="G7" s="14">
        <f t="shared" ref="G7:H7" si="4">$F7/D7</f>
        <v>0.2672856878</v>
      </c>
      <c r="H7" s="15">
        <f t="shared" si="4"/>
        <v>0.3389382949</v>
      </c>
    </row>
    <row r="8">
      <c r="A8" s="17" t="s">
        <v>15</v>
      </c>
      <c r="B8" s="18"/>
      <c r="C8" s="12" t="s">
        <v>16</v>
      </c>
      <c r="D8" s="13">
        <v>208087.0</v>
      </c>
      <c r="E8" s="13">
        <v>297605.0</v>
      </c>
      <c r="F8" s="13">
        <v>1825.0</v>
      </c>
      <c r="G8" s="14">
        <f t="shared" ref="G8:H8" si="5">$F8/D8</f>
        <v>0.008770370086</v>
      </c>
      <c r="H8" s="15">
        <f t="shared" si="5"/>
        <v>0.006132289444</v>
      </c>
    </row>
    <row r="9">
      <c r="A9" s="19" t="s">
        <v>17</v>
      </c>
      <c r="B9" s="20">
        <f>(B5-B6)/30</f>
        <v>65808.9</v>
      </c>
      <c r="C9" s="12" t="s">
        <v>18</v>
      </c>
      <c r="D9" s="13">
        <v>232899.0</v>
      </c>
      <c r="E9" s="13">
        <v>297605.0</v>
      </c>
      <c r="F9" s="13">
        <v>38016.0</v>
      </c>
      <c r="G9" s="14">
        <f t="shared" ref="G9:H9" si="6">$F9/D9</f>
        <v>0.1632295544</v>
      </c>
      <c r="H9" s="15">
        <f t="shared" si="6"/>
        <v>0.1277397893</v>
      </c>
    </row>
    <row r="10">
      <c r="A10" s="19" t="s">
        <v>19</v>
      </c>
      <c r="B10" s="21">
        <f>(B5-B7)/30</f>
        <v>77773.7</v>
      </c>
      <c r="C10" s="12" t="s">
        <v>20</v>
      </c>
      <c r="D10" s="13">
        <v>0.0</v>
      </c>
      <c r="E10" s="13">
        <v>240080.0</v>
      </c>
      <c r="F10" s="13">
        <v>354.0</v>
      </c>
      <c r="G10" s="14"/>
      <c r="H10" s="15">
        <f>$F10/E10</f>
        <v>0.001474508497</v>
      </c>
    </row>
    <row r="11">
      <c r="A11" s="17" t="s">
        <v>3</v>
      </c>
      <c r="B11" s="22"/>
      <c r="C11" s="23" t="s">
        <v>21</v>
      </c>
      <c r="D11" s="24">
        <v>196859.0</v>
      </c>
      <c r="E11" s="24">
        <v>153000.0</v>
      </c>
      <c r="F11" s="24">
        <v>21479.0</v>
      </c>
      <c r="G11" s="25">
        <f t="shared" ref="G11:H11" si="7">$F11/D11</f>
        <v>0.1091085498</v>
      </c>
      <c r="H11" s="26">
        <f t="shared" si="7"/>
        <v>0.1403856209</v>
      </c>
    </row>
    <row r="12">
      <c r="A12" s="19" t="s">
        <v>22</v>
      </c>
      <c r="B12" s="21">
        <f>B4/B16</f>
        <v>87147.2</v>
      </c>
      <c r="C12" s="27" t="s">
        <v>23</v>
      </c>
      <c r="H12" s="28"/>
    </row>
    <row r="13">
      <c r="A13" s="19" t="s">
        <v>24</v>
      </c>
      <c r="B13" s="21">
        <f>(B4-B6)/(B16-B19)</f>
        <v>-38222.33898</v>
      </c>
      <c r="C13" s="29" t="s">
        <v>25</v>
      </c>
      <c r="D13" s="30" t="s">
        <v>26</v>
      </c>
      <c r="E13" s="30" t="s">
        <v>27</v>
      </c>
      <c r="F13" s="30" t="s">
        <v>28</v>
      </c>
      <c r="G13" s="30" t="s">
        <v>29</v>
      </c>
      <c r="H13" s="31" t="s">
        <v>30</v>
      </c>
    </row>
    <row r="14">
      <c r="A14" s="19" t="s">
        <v>31</v>
      </c>
      <c r="B14" s="20">
        <f>B19*B12</f>
        <v>7756100.8</v>
      </c>
      <c r="C14" s="32" t="s">
        <v>32</v>
      </c>
      <c r="D14" s="6"/>
      <c r="E14" s="33"/>
      <c r="F14" s="33"/>
      <c r="G14" s="33"/>
      <c r="H14" s="34"/>
    </row>
    <row r="15">
      <c r="A15" s="19" t="s">
        <v>33</v>
      </c>
      <c r="B15" s="20">
        <f>B6-B14</f>
        <v>-7396802.8</v>
      </c>
      <c r="C15" s="32" t="s">
        <v>34</v>
      </c>
      <c r="D15" s="35"/>
      <c r="E15" s="36"/>
      <c r="F15" s="36"/>
      <c r="G15" s="36"/>
      <c r="H15" s="37"/>
    </row>
    <row r="16">
      <c r="A16" s="19" t="s">
        <v>35</v>
      </c>
      <c r="B16" s="38">
        <v>30.0</v>
      </c>
      <c r="C16" s="32" t="s">
        <v>36</v>
      </c>
      <c r="D16" s="35"/>
      <c r="E16" s="36"/>
      <c r="F16" s="36"/>
      <c r="G16" s="36"/>
      <c r="H16" s="37"/>
    </row>
    <row r="17">
      <c r="A17" s="19" t="s">
        <v>37</v>
      </c>
      <c r="B17" s="39">
        <v>45870.0</v>
      </c>
      <c r="C17" s="32" t="s">
        <v>38</v>
      </c>
      <c r="D17" s="35"/>
      <c r="E17" s="36"/>
      <c r="F17" s="36"/>
      <c r="G17" s="36"/>
      <c r="H17" s="37"/>
    </row>
    <row r="18">
      <c r="A18" s="19" t="s">
        <v>1</v>
      </c>
      <c r="B18" s="40">
        <f>Today()</f>
        <v>45959</v>
      </c>
      <c r="C18" s="32" t="s">
        <v>39</v>
      </c>
      <c r="D18" s="35"/>
      <c r="E18" s="36"/>
      <c r="F18" s="36"/>
      <c r="G18" s="36"/>
      <c r="H18" s="37"/>
    </row>
    <row r="19">
      <c r="A19" s="19" t="s">
        <v>40</v>
      </c>
      <c r="B19" s="41">
        <f>B18-B17</f>
        <v>89</v>
      </c>
      <c r="C19" s="32" t="s">
        <v>41</v>
      </c>
      <c r="D19" s="35"/>
      <c r="E19" s="36"/>
      <c r="F19" s="36"/>
      <c r="G19" s="36"/>
      <c r="H19" s="37"/>
    </row>
    <row r="20">
      <c r="A20" s="19" t="s">
        <v>42</v>
      </c>
      <c r="B20" s="42">
        <f>B19/B16</f>
        <v>2.966666667</v>
      </c>
      <c r="C20" s="32" t="s">
        <v>43</v>
      </c>
      <c r="D20" s="35"/>
      <c r="E20" s="36"/>
      <c r="F20" s="36"/>
      <c r="G20" s="36"/>
      <c r="H20" s="37"/>
    </row>
    <row r="21">
      <c r="A21" s="43" t="s">
        <v>44</v>
      </c>
      <c r="B21" s="44">
        <f>B6/B4</f>
        <v>0.1374295445</v>
      </c>
      <c r="C21" s="32" t="s">
        <v>45</v>
      </c>
      <c r="D21" s="35"/>
      <c r="E21" s="36"/>
      <c r="F21" s="36"/>
      <c r="G21" s="36"/>
      <c r="H21" s="37"/>
    </row>
    <row r="22">
      <c r="A22" s="45"/>
      <c r="C22" s="32" t="s">
        <v>46</v>
      </c>
      <c r="D22" s="35"/>
      <c r="E22" s="36"/>
      <c r="F22" s="36"/>
      <c r="G22" s="36"/>
      <c r="H22" s="37"/>
    </row>
    <row r="23">
      <c r="A23" s="45"/>
      <c r="C23" s="32" t="s">
        <v>47</v>
      </c>
      <c r="D23" s="35"/>
      <c r="E23" s="36"/>
      <c r="F23" s="36"/>
      <c r="G23" s="36"/>
      <c r="H23" s="37"/>
    </row>
    <row r="24">
      <c r="A24" s="45"/>
      <c r="C24" s="32" t="s">
        <v>48</v>
      </c>
      <c r="D24" s="35"/>
      <c r="E24" s="36"/>
      <c r="F24" s="36"/>
      <c r="G24" s="36"/>
      <c r="H24" s="37"/>
    </row>
    <row r="25">
      <c r="A25" s="45"/>
      <c r="C25" s="32" t="s">
        <v>49</v>
      </c>
      <c r="D25" s="35"/>
      <c r="E25" s="36"/>
      <c r="F25" s="36"/>
      <c r="G25" s="36"/>
      <c r="H25" s="37"/>
    </row>
    <row r="26">
      <c r="A26" s="45"/>
      <c r="C26" s="32" t="s">
        <v>50</v>
      </c>
      <c r="D26" s="35"/>
      <c r="E26" s="36"/>
      <c r="F26" s="36"/>
      <c r="G26" s="36"/>
      <c r="H26" s="37"/>
    </row>
    <row r="27">
      <c r="A27" s="45"/>
      <c r="C27" s="32" t="s">
        <v>51</v>
      </c>
      <c r="D27" s="35"/>
      <c r="E27" s="36"/>
      <c r="F27" s="36"/>
      <c r="G27" s="36"/>
      <c r="H27" s="37"/>
    </row>
    <row r="28">
      <c r="A28" s="45"/>
      <c r="C28" s="32" t="s">
        <v>52</v>
      </c>
      <c r="D28" s="35"/>
      <c r="E28" s="36"/>
      <c r="F28" s="36"/>
      <c r="G28" s="36"/>
      <c r="H28" s="37"/>
    </row>
    <row r="29">
      <c r="A29" s="45"/>
      <c r="C29" s="32" t="s">
        <v>53</v>
      </c>
      <c r="D29" s="35"/>
      <c r="E29" s="36"/>
      <c r="F29" s="36"/>
      <c r="G29" s="36"/>
      <c r="H29" s="37"/>
    </row>
    <row r="30">
      <c r="A30" s="45"/>
      <c r="C30" s="32" t="s">
        <v>54</v>
      </c>
      <c r="D30" s="35"/>
      <c r="E30" s="36"/>
      <c r="F30" s="36"/>
      <c r="G30" s="36"/>
      <c r="H30" s="37"/>
    </row>
    <row r="31">
      <c r="A31" s="45"/>
      <c r="C31" s="32" t="s">
        <v>55</v>
      </c>
      <c r="D31" s="35"/>
      <c r="E31" s="36"/>
      <c r="F31" s="36"/>
      <c r="G31" s="36"/>
      <c r="H31" s="37"/>
    </row>
    <row r="32">
      <c r="A32" s="46"/>
      <c r="B32" s="47"/>
      <c r="C32" s="48" t="s">
        <v>56</v>
      </c>
      <c r="D32" s="49"/>
      <c r="E32" s="50"/>
      <c r="F32" s="50"/>
      <c r="G32" s="50"/>
      <c r="H32" s="51"/>
    </row>
  </sheetData>
  <mergeCells count="2">
    <mergeCell ref="A2:G2"/>
    <mergeCell ref="C12:H1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6" max="7" width="7.38"/>
    <col customWidth="1" min="8" max="8" width="11.0"/>
    <col customWidth="1" min="9" max="9" width="7.5"/>
    <col customWidth="1" min="10" max="10" width="7.38"/>
    <col customWidth="1" min="11" max="11" width="8.88"/>
    <col customWidth="1" min="12" max="12" width="18.63"/>
    <col customWidth="1" min="13" max="13" width="17.13"/>
  </cols>
  <sheetData>
    <row r="1">
      <c r="A1" s="52" t="s">
        <v>0</v>
      </c>
      <c r="B1" s="53"/>
      <c r="C1" s="53"/>
      <c r="D1" s="53"/>
      <c r="E1" s="53"/>
      <c r="F1" s="53"/>
      <c r="G1" s="53"/>
      <c r="H1" s="54"/>
      <c r="I1" s="55"/>
      <c r="J1" s="55"/>
      <c r="K1" s="55"/>
      <c r="L1" s="55"/>
      <c r="M1" s="56" t="s">
        <v>57</v>
      </c>
    </row>
    <row r="2">
      <c r="A2" s="57" t="s">
        <v>58</v>
      </c>
      <c r="B2" s="58">
        <v>45950.0</v>
      </c>
      <c r="C2" s="6"/>
      <c r="D2" s="7" t="s">
        <v>2</v>
      </c>
      <c r="E2" s="7" t="s">
        <v>3</v>
      </c>
      <c r="F2" s="59" t="s">
        <v>4</v>
      </c>
      <c r="G2" s="54"/>
      <c r="H2" s="60" t="s">
        <v>5</v>
      </c>
      <c r="I2" s="59" t="s">
        <v>59</v>
      </c>
      <c r="J2" s="53"/>
      <c r="K2" s="54"/>
      <c r="L2" s="61" t="s">
        <v>60</v>
      </c>
      <c r="M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63">
        <v>101634.12</v>
      </c>
      <c r="G3" s="64"/>
      <c r="H3" s="65">
        <f t="shared" ref="H3:H8" si="1">$F3/D3</f>
        <v>0.35908295</v>
      </c>
      <c r="I3" s="66">
        <f t="shared" ref="I3:I13" si="2">F3-L3</f>
        <v>-193494.28</v>
      </c>
      <c r="J3" s="67"/>
      <c r="K3" s="64"/>
      <c r="L3" s="68">
        <f t="shared" ref="L3:L13" si="3">E3*$B$23</f>
        <v>295128.4</v>
      </c>
      <c r="M3" s="69">
        <f t="shared" ref="M3:M14" si="4">$F3/E3</f>
        <v>0.321414381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63">
        <v>106853.88</v>
      </c>
      <c r="G4" s="64"/>
      <c r="H4" s="65">
        <f t="shared" si="1"/>
        <v>0.5300975324</v>
      </c>
      <c r="I4" s="66">
        <f t="shared" si="2"/>
        <v>-137307.0533</v>
      </c>
      <c r="J4" s="67"/>
      <c r="K4" s="64"/>
      <c r="L4" s="68">
        <f t="shared" si="3"/>
        <v>244160.9333</v>
      </c>
      <c r="M4" s="69">
        <f t="shared" si="4"/>
        <v>0.4084612826</v>
      </c>
    </row>
    <row r="5">
      <c r="A5" s="10" t="s">
        <v>11</v>
      </c>
      <c r="B5" s="70">
        <v>1410035.69</v>
      </c>
      <c r="C5" s="12" t="s">
        <v>61</v>
      </c>
      <c r="D5" s="71">
        <v>402427.0</v>
      </c>
      <c r="E5" s="13">
        <v>501170.0</v>
      </c>
      <c r="F5" s="63">
        <v>315093.47</v>
      </c>
      <c r="G5" s="64"/>
      <c r="H5" s="65">
        <f t="shared" si="1"/>
        <v>0.7829829261</v>
      </c>
      <c r="I5" s="66">
        <f t="shared" si="2"/>
        <v>-152665.1967</v>
      </c>
      <c r="J5" s="67"/>
      <c r="K5" s="64"/>
      <c r="L5" s="68">
        <f t="shared" si="3"/>
        <v>467758.6667</v>
      </c>
      <c r="M5" s="69">
        <f t="shared" si="4"/>
        <v>0.6287157452</v>
      </c>
    </row>
    <row r="6">
      <c r="A6" s="10" t="s">
        <v>62</v>
      </c>
      <c r="B6" s="70">
        <v>195186.35</v>
      </c>
      <c r="C6" s="12" t="s">
        <v>12</v>
      </c>
      <c r="D6" s="13">
        <v>360402.0</v>
      </c>
      <c r="E6" s="13">
        <v>316209.0</v>
      </c>
      <c r="F6" s="63">
        <v>135859.47</v>
      </c>
      <c r="G6" s="64"/>
      <c r="H6" s="65">
        <f t="shared" si="1"/>
        <v>0.3769664708</v>
      </c>
      <c r="I6" s="66">
        <f t="shared" si="2"/>
        <v>-159268.93</v>
      </c>
      <c r="J6" s="67"/>
      <c r="K6" s="64"/>
      <c r="L6" s="68">
        <f t="shared" si="3"/>
        <v>295128.4</v>
      </c>
      <c r="M6" s="69">
        <f t="shared" si="4"/>
        <v>0.4296508638</v>
      </c>
    </row>
    <row r="7">
      <c r="A7" s="32" t="s">
        <v>63</v>
      </c>
      <c r="B7" s="72">
        <f>B5-B3</f>
        <v>-1030180.31</v>
      </c>
      <c r="C7" s="12" t="s">
        <v>14</v>
      </c>
      <c r="D7" s="13">
        <v>467711.0</v>
      </c>
      <c r="E7" s="13">
        <v>302557.0</v>
      </c>
      <c r="F7" s="63">
        <v>258211.09</v>
      </c>
      <c r="G7" s="64"/>
      <c r="H7" s="65">
        <f t="shared" si="1"/>
        <v>0.5520740158</v>
      </c>
      <c r="I7" s="66">
        <f t="shared" si="2"/>
        <v>-24175.44333</v>
      </c>
      <c r="J7" s="67"/>
      <c r="K7" s="64"/>
      <c r="L7" s="68">
        <f t="shared" si="3"/>
        <v>282386.5333</v>
      </c>
      <c r="M7" s="69">
        <f t="shared" si="4"/>
        <v>0.8534295686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63">
        <v>146320.75</v>
      </c>
      <c r="G8" s="64"/>
      <c r="H8" s="65">
        <f t="shared" si="1"/>
        <v>1.153185193</v>
      </c>
      <c r="I8" s="66">
        <f t="shared" si="2"/>
        <v>-97840.18333</v>
      </c>
      <c r="J8" s="67"/>
      <c r="K8" s="64"/>
      <c r="L8" s="68">
        <f t="shared" si="3"/>
        <v>244160.9333</v>
      </c>
      <c r="M8" s="69">
        <f t="shared" si="4"/>
        <v>0.559327946</v>
      </c>
    </row>
    <row r="9">
      <c r="A9" s="19" t="s">
        <v>17</v>
      </c>
      <c r="B9" s="20">
        <f>(B4-B5)/30</f>
        <v>23409.60267</v>
      </c>
      <c r="C9" s="12" t="s">
        <v>18</v>
      </c>
      <c r="D9" s="13">
        <v>175140.0</v>
      </c>
      <c r="E9" s="13">
        <v>261601.0</v>
      </c>
      <c r="F9" s="63">
        <v>137026.59</v>
      </c>
      <c r="G9" s="64"/>
      <c r="H9" s="65">
        <f t="shared" ref="H9:H13" si="5">$F9/$D$9</f>
        <v>0.7823831792</v>
      </c>
      <c r="I9" s="66">
        <f t="shared" si="2"/>
        <v>-107134.3433</v>
      </c>
      <c r="J9" s="67"/>
      <c r="K9" s="64"/>
      <c r="L9" s="68">
        <f t="shared" si="3"/>
        <v>244160.9333</v>
      </c>
      <c r="M9" s="69">
        <f t="shared" si="4"/>
        <v>0.5237999472</v>
      </c>
    </row>
    <row r="10">
      <c r="A10" s="19" t="s">
        <v>19</v>
      </c>
      <c r="B10" s="21">
        <f>(B4-B6)/30</f>
        <v>63904.58067</v>
      </c>
      <c r="C10" s="12" t="s">
        <v>20</v>
      </c>
      <c r="D10" s="13">
        <v>0.0</v>
      </c>
      <c r="E10" s="13">
        <v>192680.0</v>
      </c>
      <c r="F10" s="63">
        <v>82571.29</v>
      </c>
      <c r="G10" s="64"/>
      <c r="H10" s="65">
        <f t="shared" si="5"/>
        <v>0.4714587758</v>
      </c>
      <c r="I10" s="66">
        <f t="shared" si="2"/>
        <v>-97263.37667</v>
      </c>
      <c r="J10" s="67"/>
      <c r="K10" s="64"/>
      <c r="L10" s="68">
        <f t="shared" si="3"/>
        <v>179834.6667</v>
      </c>
      <c r="M10" s="69">
        <f t="shared" si="4"/>
        <v>0.4285410525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63">
        <v>71232.28</v>
      </c>
      <c r="G11" s="64"/>
      <c r="H11" s="65">
        <f t="shared" si="5"/>
        <v>0.406716227</v>
      </c>
      <c r="I11" s="66">
        <f t="shared" si="2"/>
        <v>25265.61333</v>
      </c>
      <c r="J11" s="67"/>
      <c r="K11" s="64"/>
      <c r="L11" s="68">
        <f t="shared" si="3"/>
        <v>45966.66667</v>
      </c>
      <c r="M11" s="73">
        <f t="shared" si="4"/>
        <v>1.446340711</v>
      </c>
    </row>
    <row r="12">
      <c r="A12" s="17"/>
      <c r="B12" s="74"/>
      <c r="C12" s="12" t="s">
        <v>65</v>
      </c>
      <c r="D12" s="13">
        <v>0.0</v>
      </c>
      <c r="E12" s="13">
        <v>49520.0</v>
      </c>
      <c r="F12" s="63">
        <v>41382.78</v>
      </c>
      <c r="G12" s="64"/>
      <c r="H12" s="65">
        <f t="shared" si="5"/>
        <v>0.2362840014</v>
      </c>
      <c r="I12" s="66">
        <f t="shared" si="2"/>
        <v>-4835.886667</v>
      </c>
      <c r="J12" s="67"/>
      <c r="K12" s="64"/>
      <c r="L12" s="68">
        <f t="shared" si="3"/>
        <v>46218.66667</v>
      </c>
      <c r="M12" s="69">
        <f t="shared" si="4"/>
        <v>0.8356781099</v>
      </c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63">
        <v>13849.97</v>
      </c>
      <c r="G13" s="64"/>
      <c r="H13" s="76">
        <f t="shared" si="5"/>
        <v>0.07907942218</v>
      </c>
      <c r="I13" s="77">
        <f t="shared" si="2"/>
        <v>-33750.03</v>
      </c>
      <c r="J13" s="78"/>
      <c r="K13" s="79"/>
      <c r="L13" s="80">
        <f t="shared" si="3"/>
        <v>47600</v>
      </c>
      <c r="M13" s="81">
        <f t="shared" si="4"/>
        <v>0.2715680392</v>
      </c>
    </row>
    <row r="14">
      <c r="A14" s="19" t="s">
        <v>24</v>
      </c>
      <c r="B14" s="21">
        <f>(B3-B5)/(B19-B22)</f>
        <v>515090.155</v>
      </c>
      <c r="C14" s="29" t="s">
        <v>66</v>
      </c>
      <c r="D14" s="82">
        <f t="shared" ref="D14:F14" si="6">SUM(D3:D13)</f>
        <v>2122320</v>
      </c>
      <c r="E14" s="82">
        <f t="shared" si="6"/>
        <v>2563398</v>
      </c>
      <c r="F14" s="82">
        <f t="shared" si="6"/>
        <v>1410035.69</v>
      </c>
      <c r="G14" s="172"/>
      <c r="H14" s="83">
        <f>$F14/D14</f>
        <v>0.6643841127</v>
      </c>
      <c r="I14" s="83"/>
      <c r="J14" s="83"/>
      <c r="K14" s="83"/>
      <c r="L14" s="83"/>
      <c r="M14" s="84">
        <f t="shared" si="4"/>
        <v>0.550065066</v>
      </c>
    </row>
    <row r="15">
      <c r="A15" s="19" t="s">
        <v>31</v>
      </c>
      <c r="B15" s="20">
        <f>B3*B23</f>
        <v>2277534.933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</row>
    <row r="16">
      <c r="A16" s="19" t="s">
        <v>67</v>
      </c>
      <c r="B16" s="20">
        <f>B5-B15</f>
        <v>-867499.2433</v>
      </c>
      <c r="C16" s="27" t="s">
        <v>68</v>
      </c>
      <c r="M16" s="28"/>
    </row>
    <row r="17">
      <c r="A17" s="19" t="s">
        <v>69</v>
      </c>
      <c r="B17" s="20">
        <f>B5-B4</f>
        <v>-702288.08</v>
      </c>
      <c r="C17" s="86"/>
      <c r="D17" s="87" t="s">
        <v>70</v>
      </c>
      <c r="E17" s="87" t="s">
        <v>71</v>
      </c>
      <c r="F17" s="88" t="s">
        <v>72</v>
      </c>
      <c r="G17" s="54"/>
      <c r="H17" s="89" t="s">
        <v>59</v>
      </c>
      <c r="I17" s="53"/>
      <c r="J17" s="53"/>
      <c r="K17" s="54"/>
      <c r="L17" s="61" t="s">
        <v>60</v>
      </c>
      <c r="M17" s="90" t="s">
        <v>6</v>
      </c>
    </row>
    <row r="18">
      <c r="A18" s="19" t="s">
        <v>73</v>
      </c>
      <c r="B18" s="20">
        <f>(B5-B4)-B6</f>
        <v>-897474.43</v>
      </c>
      <c r="C18" s="91" t="s">
        <v>32</v>
      </c>
      <c r="D18" s="92">
        <v>79808.0</v>
      </c>
      <c r="E18" s="93">
        <v>33131.0</v>
      </c>
      <c r="F18" s="94">
        <f t="shared" ref="F18:F38" si="7">E18-D18</f>
        <v>-46677</v>
      </c>
      <c r="G18" s="95"/>
      <c r="H18" s="96">
        <f t="shared" ref="H18:H37" si="8">E18-L18</f>
        <v>-41356.46667</v>
      </c>
      <c r="I18" s="67"/>
      <c r="J18" s="67"/>
      <c r="K18" s="67"/>
      <c r="L18" s="97">
        <f t="shared" ref="L18:L37" si="9">D18*$B$23</f>
        <v>74487.46667</v>
      </c>
      <c r="M18" s="98">
        <f t="shared" ref="M18:M37" si="10">E18/D18</f>
        <v>0.4151338212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26436.0</v>
      </c>
      <c r="F19" s="96">
        <f t="shared" si="7"/>
        <v>-116677</v>
      </c>
      <c r="G19" s="64"/>
      <c r="H19" s="96">
        <f t="shared" si="8"/>
        <v>-107136.1333</v>
      </c>
      <c r="I19" s="67"/>
      <c r="J19" s="67"/>
      <c r="K19" s="67"/>
      <c r="L19" s="97">
        <f t="shared" si="9"/>
        <v>133572.1333</v>
      </c>
      <c r="M19" s="15">
        <f t="shared" si="10"/>
        <v>0.1847211644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32998.0</v>
      </c>
      <c r="F20" s="96">
        <f t="shared" si="7"/>
        <v>-46810</v>
      </c>
      <c r="G20" s="64"/>
      <c r="H20" s="96">
        <f t="shared" si="8"/>
        <v>-41489.46667</v>
      </c>
      <c r="I20" s="67"/>
      <c r="J20" s="67"/>
      <c r="K20" s="67"/>
      <c r="L20" s="97">
        <f t="shared" si="9"/>
        <v>74487.46667</v>
      </c>
      <c r="M20" s="15">
        <f t="shared" si="10"/>
        <v>0.4134673216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19390.0</v>
      </c>
      <c r="F21" s="96">
        <f t="shared" si="7"/>
        <v>-96422</v>
      </c>
      <c r="G21" s="64"/>
      <c r="H21" s="96">
        <f t="shared" si="8"/>
        <v>-88701.2</v>
      </c>
      <c r="I21" s="67"/>
      <c r="J21" s="67"/>
      <c r="K21" s="67"/>
      <c r="L21" s="97">
        <f t="shared" si="9"/>
        <v>108091.2</v>
      </c>
      <c r="M21" s="15">
        <f t="shared" si="10"/>
        <v>0.1674265188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82591.0</v>
      </c>
      <c r="F22" s="96">
        <f t="shared" si="7"/>
        <v>14331</v>
      </c>
      <c r="G22" s="64"/>
      <c r="H22" s="96">
        <f t="shared" si="8"/>
        <v>18881.66667</v>
      </c>
      <c r="I22" s="67"/>
      <c r="J22" s="67"/>
      <c r="K22" s="67"/>
      <c r="L22" s="97">
        <f t="shared" si="9"/>
        <v>63709.33333</v>
      </c>
      <c r="M22" s="15">
        <f t="shared" si="10"/>
        <v>1.20994726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>
        <v>20125.0</v>
      </c>
      <c r="F23" s="96">
        <f t="shared" si="7"/>
        <v>-41079</v>
      </c>
      <c r="G23" s="64"/>
      <c r="H23" s="96">
        <f t="shared" si="8"/>
        <v>-36998.73333</v>
      </c>
      <c r="I23" s="67"/>
      <c r="J23" s="67"/>
      <c r="K23" s="67"/>
      <c r="L23" s="97">
        <f t="shared" si="9"/>
        <v>57123.73333</v>
      </c>
      <c r="M23" s="15">
        <f t="shared" si="10"/>
        <v>0.3288183779</v>
      </c>
    </row>
    <row r="24">
      <c r="A24" s="43" t="s">
        <v>44</v>
      </c>
      <c r="B24" s="44">
        <f>B5/B3</f>
        <v>0.5778323271</v>
      </c>
      <c r="C24" s="91" t="s">
        <v>43</v>
      </c>
      <c r="D24" s="13">
        <v>120764.0</v>
      </c>
      <c r="E24" s="99">
        <v>58417.0</v>
      </c>
      <c r="F24" s="96">
        <f t="shared" si="7"/>
        <v>-62347</v>
      </c>
      <c r="G24" s="64"/>
      <c r="H24" s="96">
        <f t="shared" si="8"/>
        <v>-54296.06667</v>
      </c>
      <c r="I24" s="67"/>
      <c r="J24" s="67"/>
      <c r="K24" s="67"/>
      <c r="L24" s="97">
        <f t="shared" si="9"/>
        <v>112713.0667</v>
      </c>
      <c r="M24" s="15">
        <f t="shared" si="10"/>
        <v>0.4837285946</v>
      </c>
    </row>
    <row r="25">
      <c r="A25" s="17" t="s">
        <v>75</v>
      </c>
      <c r="C25" s="91" t="s">
        <v>45</v>
      </c>
      <c r="D25" s="13">
        <v>120764.0</v>
      </c>
      <c r="E25" s="99">
        <v>19490.0</v>
      </c>
      <c r="F25" s="96">
        <f t="shared" si="7"/>
        <v>-101274</v>
      </c>
      <c r="G25" s="64"/>
      <c r="H25" s="96">
        <f t="shared" si="8"/>
        <v>-93223.06667</v>
      </c>
      <c r="I25" s="67"/>
      <c r="J25" s="67"/>
      <c r="K25" s="67"/>
      <c r="L25" s="97">
        <f t="shared" si="9"/>
        <v>112713.0667</v>
      </c>
      <c r="M25" s="15">
        <f t="shared" si="10"/>
        <v>0.1613891557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140279.0</v>
      </c>
      <c r="F26" s="96">
        <f t="shared" si="7"/>
        <v>38119</v>
      </c>
      <c r="G26" s="64"/>
      <c r="H26" s="96">
        <f t="shared" si="8"/>
        <v>44929.66667</v>
      </c>
      <c r="I26" s="67"/>
      <c r="J26" s="67"/>
      <c r="K26" s="67"/>
      <c r="L26" s="97">
        <f t="shared" si="9"/>
        <v>95349.33333</v>
      </c>
      <c r="M26" s="15">
        <f t="shared" si="10"/>
        <v>1.373130384</v>
      </c>
    </row>
    <row r="27">
      <c r="A27" s="12" t="s">
        <v>8</v>
      </c>
      <c r="B27" s="102">
        <v>3.0</v>
      </c>
      <c r="C27" s="91" t="s">
        <v>47</v>
      </c>
      <c r="D27" s="13">
        <v>102160.0</v>
      </c>
      <c r="E27" s="99">
        <v>88528.0</v>
      </c>
      <c r="F27" s="96">
        <f t="shared" si="7"/>
        <v>-13632</v>
      </c>
      <c r="G27" s="64"/>
      <c r="H27" s="96">
        <f t="shared" si="8"/>
        <v>-6821.333333</v>
      </c>
      <c r="I27" s="67"/>
      <c r="J27" s="67"/>
      <c r="K27" s="67"/>
      <c r="L27" s="97">
        <f t="shared" si="9"/>
        <v>95349.33333</v>
      </c>
      <c r="M27" s="15">
        <f t="shared" si="10"/>
        <v>0.8665622553</v>
      </c>
    </row>
    <row r="28">
      <c r="A28" s="12" t="s">
        <v>10</v>
      </c>
      <c r="B28" s="102">
        <v>3.0</v>
      </c>
      <c r="C28" s="91" t="s">
        <v>48</v>
      </c>
      <c r="D28" s="13">
        <v>102160.0</v>
      </c>
      <c r="E28" s="99">
        <v>37197.0</v>
      </c>
      <c r="F28" s="96">
        <f t="shared" si="7"/>
        <v>-64963</v>
      </c>
      <c r="G28" s="64"/>
      <c r="H28" s="96">
        <f t="shared" si="8"/>
        <v>-58152.33333</v>
      </c>
      <c r="I28" s="67"/>
      <c r="J28" s="67"/>
      <c r="K28" s="67"/>
      <c r="L28" s="97">
        <f t="shared" si="9"/>
        <v>95349.33333</v>
      </c>
      <c r="M28" s="15">
        <f t="shared" si="10"/>
        <v>0.364105325</v>
      </c>
    </row>
    <row r="29">
      <c r="A29" s="12" t="s">
        <v>12</v>
      </c>
      <c r="B29" s="102">
        <v>3.0</v>
      </c>
      <c r="C29" s="91" t="s">
        <v>49</v>
      </c>
      <c r="D29" s="13">
        <v>115812.0</v>
      </c>
      <c r="E29" s="99">
        <v>104665.0</v>
      </c>
      <c r="F29" s="96">
        <f t="shared" si="7"/>
        <v>-11147</v>
      </c>
      <c r="G29" s="64"/>
      <c r="H29" s="96">
        <f t="shared" si="8"/>
        <v>-3426.2</v>
      </c>
      <c r="I29" s="67"/>
      <c r="J29" s="67"/>
      <c r="K29" s="67"/>
      <c r="L29" s="97">
        <f t="shared" si="9"/>
        <v>108091.2</v>
      </c>
      <c r="M29" s="15">
        <f t="shared" si="10"/>
        <v>0.9037491797</v>
      </c>
    </row>
    <row r="30">
      <c r="A30" s="12" t="s">
        <v>14</v>
      </c>
      <c r="B30" s="102">
        <v>7.0</v>
      </c>
      <c r="C30" s="32" t="s">
        <v>78</v>
      </c>
      <c r="D30" s="13">
        <v>54608.0</v>
      </c>
      <c r="E30" s="99">
        <v>34747.0</v>
      </c>
      <c r="F30" s="96">
        <f t="shared" si="7"/>
        <v>-19861</v>
      </c>
      <c r="G30" s="64"/>
      <c r="H30" s="96">
        <f t="shared" si="8"/>
        <v>-16220.46667</v>
      </c>
      <c r="I30" s="67"/>
      <c r="J30" s="67"/>
      <c r="K30" s="67"/>
      <c r="L30" s="97">
        <f t="shared" si="9"/>
        <v>50967.46667</v>
      </c>
      <c r="M30" s="15">
        <f t="shared" si="10"/>
        <v>0.6362987108</v>
      </c>
    </row>
    <row r="31">
      <c r="A31" s="12" t="s">
        <v>16</v>
      </c>
      <c r="B31" s="102"/>
      <c r="C31" s="91" t="s">
        <v>51</v>
      </c>
      <c r="D31" s="13">
        <v>115812.0</v>
      </c>
      <c r="E31" s="99">
        <v>56450.0</v>
      </c>
      <c r="F31" s="96">
        <f t="shared" si="7"/>
        <v>-59362</v>
      </c>
      <c r="G31" s="64"/>
      <c r="H31" s="96">
        <f t="shared" si="8"/>
        <v>-51641.2</v>
      </c>
      <c r="I31" s="67"/>
      <c r="J31" s="67"/>
      <c r="K31" s="67"/>
      <c r="L31" s="97">
        <f t="shared" si="9"/>
        <v>108091.2</v>
      </c>
      <c r="M31" s="15">
        <f t="shared" si="10"/>
        <v>0.4874279004</v>
      </c>
    </row>
    <row r="32">
      <c r="A32" s="12" t="s">
        <v>18</v>
      </c>
      <c r="B32" s="102">
        <v>2.0</v>
      </c>
      <c r="C32" s="91" t="s">
        <v>52</v>
      </c>
      <c r="D32" s="13">
        <v>115812.0</v>
      </c>
      <c r="E32" s="99">
        <v>48978.0</v>
      </c>
      <c r="F32" s="96">
        <f t="shared" si="7"/>
        <v>-66834</v>
      </c>
      <c r="G32" s="64"/>
      <c r="H32" s="96">
        <f t="shared" si="8"/>
        <v>-59113.2</v>
      </c>
      <c r="I32" s="67"/>
      <c r="J32" s="67"/>
      <c r="K32" s="67"/>
      <c r="L32" s="97">
        <f t="shared" si="9"/>
        <v>108091.2</v>
      </c>
      <c r="M32" s="15">
        <f t="shared" si="10"/>
        <v>0.4229095431</v>
      </c>
    </row>
    <row r="33">
      <c r="A33" s="12" t="s">
        <v>20</v>
      </c>
      <c r="B33" s="102">
        <v>2.0</v>
      </c>
      <c r="C33" s="91" t="s">
        <v>53</v>
      </c>
      <c r="D33" s="13">
        <v>151816.0</v>
      </c>
      <c r="E33" s="99">
        <v>39046.0</v>
      </c>
      <c r="F33" s="96">
        <f t="shared" si="7"/>
        <v>-112770</v>
      </c>
      <c r="G33" s="64"/>
      <c r="H33" s="96">
        <f t="shared" si="8"/>
        <v>-102648.9333</v>
      </c>
      <c r="I33" s="67"/>
      <c r="J33" s="67"/>
      <c r="K33" s="67"/>
      <c r="L33" s="97">
        <f t="shared" si="9"/>
        <v>141694.9333</v>
      </c>
      <c r="M33" s="15">
        <f t="shared" si="10"/>
        <v>0.2571929177</v>
      </c>
    </row>
    <row r="34">
      <c r="A34" s="103" t="s">
        <v>79</v>
      </c>
      <c r="B34" s="102"/>
      <c r="C34" s="91" t="s">
        <v>80</v>
      </c>
      <c r="D34" s="13">
        <v>54608.0</v>
      </c>
      <c r="E34" s="99">
        <v>42007.0</v>
      </c>
      <c r="F34" s="96">
        <f t="shared" si="7"/>
        <v>-12601</v>
      </c>
      <c r="G34" s="64"/>
      <c r="H34" s="96">
        <f t="shared" si="8"/>
        <v>-8960.466667</v>
      </c>
      <c r="I34" s="67"/>
      <c r="J34" s="67"/>
      <c r="K34" s="67"/>
      <c r="L34" s="97">
        <f t="shared" si="9"/>
        <v>50967.46667</v>
      </c>
      <c r="M34" s="15">
        <f t="shared" si="10"/>
        <v>0.7692462643</v>
      </c>
    </row>
    <row r="35">
      <c r="A35" s="104" t="s">
        <v>81</v>
      </c>
      <c r="B35" s="102">
        <v>2.0</v>
      </c>
      <c r="C35" s="91" t="s">
        <v>82</v>
      </c>
      <c r="D35" s="13">
        <v>49656.0</v>
      </c>
      <c r="E35" s="99">
        <v>35949.0</v>
      </c>
      <c r="F35" s="96">
        <f t="shared" si="7"/>
        <v>-13707</v>
      </c>
      <c r="G35" s="64"/>
      <c r="H35" s="96">
        <f t="shared" si="8"/>
        <v>-10396.6</v>
      </c>
      <c r="I35" s="67"/>
      <c r="J35" s="67"/>
      <c r="K35" s="67"/>
      <c r="L35" s="97">
        <f t="shared" si="9"/>
        <v>46345.6</v>
      </c>
      <c r="M35" s="15">
        <f t="shared" si="10"/>
        <v>0.7239608507</v>
      </c>
    </row>
    <row r="36">
      <c r="A36" s="105" t="s">
        <v>66</v>
      </c>
      <c r="B36" s="106">
        <f>SUM(B27:B35)</f>
        <v>22</v>
      </c>
      <c r="C36" s="91" t="s">
        <v>83</v>
      </c>
      <c r="D36" s="13">
        <v>49656.0</v>
      </c>
      <c r="E36" s="99">
        <v>28959.0</v>
      </c>
      <c r="F36" s="96">
        <f t="shared" si="7"/>
        <v>-20697</v>
      </c>
      <c r="G36" s="64"/>
      <c r="H36" s="96">
        <f t="shared" si="8"/>
        <v>-17386.6</v>
      </c>
      <c r="I36" s="67"/>
      <c r="J36" s="67"/>
      <c r="K36" s="67"/>
      <c r="L36" s="97">
        <f t="shared" si="9"/>
        <v>46345.6</v>
      </c>
      <c r="M36" s="15">
        <f t="shared" si="10"/>
        <v>0.5831923635</v>
      </c>
    </row>
    <row r="37">
      <c r="C37" s="107" t="s">
        <v>84</v>
      </c>
      <c r="D37" s="75">
        <v>49656.0</v>
      </c>
      <c r="E37" s="108">
        <v>24441.0</v>
      </c>
      <c r="F37" s="96">
        <f t="shared" si="7"/>
        <v>-25215</v>
      </c>
      <c r="G37" s="64"/>
      <c r="H37" s="96">
        <f t="shared" si="8"/>
        <v>-21904.6</v>
      </c>
      <c r="I37" s="67"/>
      <c r="J37" s="67"/>
      <c r="K37" s="67"/>
      <c r="L37" s="109">
        <f t="shared" si="9"/>
        <v>46345.6</v>
      </c>
      <c r="M37" s="110">
        <f t="shared" si="10"/>
        <v>0.4922063799</v>
      </c>
    </row>
    <row r="38">
      <c r="C38" s="111" t="s">
        <v>85</v>
      </c>
      <c r="D38" s="112">
        <v>186172.0</v>
      </c>
      <c r="E38" s="112"/>
      <c r="F38" s="113">
        <f t="shared" si="7"/>
        <v>-186172</v>
      </c>
      <c r="G38" s="2"/>
      <c r="H38" s="86"/>
      <c r="I38" s="86"/>
      <c r="J38" s="86"/>
      <c r="K38" s="86"/>
      <c r="L38" s="86"/>
      <c r="M38" s="114" t="s">
        <v>86</v>
      </c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7"/>
    </row>
    <row r="40">
      <c r="A40" s="6"/>
      <c r="B40" s="59" t="s">
        <v>88</v>
      </c>
      <c r="C40" s="118" t="s">
        <v>89</v>
      </c>
      <c r="D40" s="119"/>
      <c r="E40" s="118" t="s">
        <v>90</v>
      </c>
      <c r="F40" s="120"/>
      <c r="G40" s="119"/>
      <c r="H40" s="118" t="s">
        <v>91</v>
      </c>
      <c r="I40" s="119"/>
      <c r="J40" s="118" t="s">
        <v>92</v>
      </c>
      <c r="K40" s="119"/>
      <c r="L40" s="118" t="s">
        <v>93</v>
      </c>
      <c r="M40" s="119"/>
    </row>
    <row r="41">
      <c r="A41" s="91" t="s">
        <v>32</v>
      </c>
      <c r="B41" s="121"/>
      <c r="C41" s="122"/>
      <c r="D41" s="123"/>
      <c r="E41" s="122">
        <v>2.0</v>
      </c>
      <c r="F41" s="124"/>
      <c r="G41" s="123"/>
      <c r="H41" s="125">
        <v>1.0</v>
      </c>
      <c r="I41" s="126"/>
      <c r="J41" s="127">
        <v>7.0</v>
      </c>
      <c r="K41" s="126"/>
      <c r="L41" s="128"/>
      <c r="M41" s="123"/>
    </row>
    <row r="42">
      <c r="A42" s="91" t="s">
        <v>34</v>
      </c>
      <c r="B42" s="129" t="s">
        <v>94</v>
      </c>
      <c r="C42" s="122">
        <v>11.0</v>
      </c>
      <c r="D42" s="123"/>
      <c r="E42" s="122"/>
      <c r="F42" s="124"/>
      <c r="G42" s="123"/>
      <c r="H42" s="125"/>
      <c r="I42" s="126"/>
      <c r="J42" s="127"/>
      <c r="K42" s="126"/>
      <c r="L42" s="128"/>
      <c r="M42" s="123"/>
    </row>
    <row r="43">
      <c r="A43" s="91" t="s">
        <v>55</v>
      </c>
      <c r="B43" s="121"/>
      <c r="C43" s="122"/>
      <c r="D43" s="123"/>
      <c r="E43" s="122"/>
      <c r="F43" s="124"/>
      <c r="G43" s="123"/>
      <c r="H43" s="125">
        <v>8.0</v>
      </c>
      <c r="I43" s="126"/>
      <c r="J43" s="127">
        <v>27.0</v>
      </c>
      <c r="K43" s="126"/>
      <c r="L43" s="128"/>
      <c r="M43" s="123"/>
    </row>
    <row r="44">
      <c r="A44" s="91" t="s">
        <v>38</v>
      </c>
      <c r="B44" s="129" t="s">
        <v>94</v>
      </c>
      <c r="C44" s="122">
        <v>9.0</v>
      </c>
      <c r="D44" s="123"/>
      <c r="E44" s="122">
        <v>1.0</v>
      </c>
      <c r="F44" s="124"/>
      <c r="G44" s="123"/>
      <c r="H44" s="125"/>
      <c r="I44" s="126"/>
      <c r="J44" s="127"/>
      <c r="K44" s="126"/>
      <c r="L44" s="128"/>
      <c r="M44" s="123"/>
    </row>
    <row r="45">
      <c r="A45" s="91" t="s">
        <v>39</v>
      </c>
      <c r="B45" s="121"/>
      <c r="C45" s="122"/>
      <c r="D45" s="123"/>
      <c r="E45" s="122"/>
      <c r="F45" s="124"/>
      <c r="G45" s="123"/>
      <c r="H45" s="125"/>
      <c r="I45" s="126"/>
      <c r="J45" s="127"/>
      <c r="K45" s="126"/>
      <c r="L45" s="128"/>
      <c r="M45" s="123"/>
    </row>
    <row r="46">
      <c r="A46" s="91" t="s">
        <v>41</v>
      </c>
      <c r="B46" s="121"/>
      <c r="C46" s="122"/>
      <c r="D46" s="123"/>
      <c r="E46" s="122"/>
      <c r="F46" s="124"/>
      <c r="G46" s="123"/>
      <c r="H46" s="125">
        <v>6.0</v>
      </c>
      <c r="I46" s="126"/>
      <c r="J46" s="127"/>
      <c r="K46" s="126"/>
      <c r="L46" s="128"/>
      <c r="M46" s="123"/>
    </row>
    <row r="47">
      <c r="A47" s="91" t="s">
        <v>43</v>
      </c>
      <c r="B47" s="129" t="s">
        <v>94</v>
      </c>
      <c r="C47" s="122">
        <v>2.0</v>
      </c>
      <c r="D47" s="123"/>
      <c r="E47" s="122"/>
      <c r="F47" s="124"/>
      <c r="G47" s="123"/>
      <c r="H47" s="125"/>
      <c r="I47" s="126"/>
      <c r="J47" s="127"/>
      <c r="K47" s="126"/>
      <c r="L47" s="128"/>
      <c r="M47" s="123"/>
    </row>
    <row r="48">
      <c r="A48" s="91" t="s">
        <v>45</v>
      </c>
      <c r="B48" s="121"/>
      <c r="C48" s="122"/>
      <c r="D48" s="123"/>
      <c r="E48" s="122"/>
      <c r="F48" s="124"/>
      <c r="G48" s="123"/>
      <c r="H48" s="125"/>
      <c r="I48" s="126"/>
      <c r="J48" s="127">
        <v>4.0</v>
      </c>
      <c r="K48" s="126"/>
      <c r="L48" s="128"/>
      <c r="M48" s="123"/>
    </row>
    <row r="49">
      <c r="A49" s="91" t="s">
        <v>46</v>
      </c>
      <c r="B49" s="121"/>
      <c r="C49" s="122"/>
      <c r="D49" s="123"/>
      <c r="E49" s="122">
        <v>1.0</v>
      </c>
      <c r="F49" s="124"/>
      <c r="G49" s="123"/>
      <c r="H49" s="125">
        <v>12.0</v>
      </c>
      <c r="I49" s="126"/>
      <c r="J49" s="127">
        <v>11.0</v>
      </c>
      <c r="K49" s="126"/>
      <c r="L49" s="128"/>
      <c r="M49" s="123"/>
    </row>
    <row r="50">
      <c r="A50" s="91" t="s">
        <v>47</v>
      </c>
      <c r="B50" s="129" t="s">
        <v>94</v>
      </c>
      <c r="C50" s="122">
        <v>5.0</v>
      </c>
      <c r="D50" s="123"/>
      <c r="E50" s="122">
        <v>5.0</v>
      </c>
      <c r="F50" s="124"/>
      <c r="G50" s="123"/>
      <c r="H50" s="125">
        <v>14.0</v>
      </c>
      <c r="I50" s="126"/>
      <c r="J50" s="127">
        <v>11.0</v>
      </c>
      <c r="K50" s="126"/>
      <c r="L50" s="128"/>
      <c r="M50" s="123"/>
    </row>
    <row r="51">
      <c r="A51" s="91" t="s">
        <v>48</v>
      </c>
      <c r="B51" s="129" t="s">
        <v>94</v>
      </c>
      <c r="C51" s="122">
        <v>5.0</v>
      </c>
      <c r="D51" s="123"/>
      <c r="E51" s="122"/>
      <c r="F51" s="124"/>
      <c r="G51" s="123"/>
      <c r="H51" s="125"/>
      <c r="I51" s="126"/>
      <c r="J51" s="127"/>
      <c r="K51" s="126"/>
      <c r="L51" s="128"/>
      <c r="M51" s="123"/>
    </row>
    <row r="52">
      <c r="A52" s="91" t="s">
        <v>49</v>
      </c>
      <c r="B52" s="121"/>
      <c r="C52" s="122"/>
      <c r="D52" s="123"/>
      <c r="E52" s="122"/>
      <c r="F52" s="124"/>
      <c r="G52" s="123"/>
      <c r="H52" s="125">
        <v>16.0</v>
      </c>
      <c r="I52" s="126"/>
      <c r="J52" s="127">
        <v>10.0</v>
      </c>
      <c r="K52" s="126"/>
      <c r="L52" s="128"/>
      <c r="M52" s="123"/>
    </row>
    <row r="53">
      <c r="A53" s="91" t="s">
        <v>51</v>
      </c>
      <c r="B53" s="129" t="s">
        <v>94</v>
      </c>
      <c r="C53" s="122">
        <v>5.0</v>
      </c>
      <c r="D53" s="123"/>
      <c r="E53" s="122">
        <v>3.0</v>
      </c>
      <c r="F53" s="124"/>
      <c r="G53" s="123"/>
      <c r="H53" s="125">
        <v>1.0</v>
      </c>
      <c r="I53" s="126"/>
      <c r="J53" s="127">
        <v>11.0</v>
      </c>
      <c r="K53" s="126"/>
      <c r="L53" s="128"/>
      <c r="M53" s="123"/>
    </row>
    <row r="54">
      <c r="A54" s="91" t="s">
        <v>52</v>
      </c>
      <c r="B54" s="121"/>
      <c r="C54" s="122">
        <v>2.0</v>
      </c>
      <c r="D54" s="123"/>
      <c r="E54" s="122">
        <v>1.0</v>
      </c>
      <c r="F54" s="124"/>
      <c r="G54" s="123"/>
      <c r="H54" s="125"/>
      <c r="I54" s="126"/>
      <c r="J54" s="127"/>
      <c r="K54" s="126"/>
      <c r="L54" s="128"/>
      <c r="M54" s="123"/>
    </row>
    <row r="55">
      <c r="A55" s="91" t="s">
        <v>53</v>
      </c>
      <c r="B55" s="121"/>
      <c r="C55" s="122">
        <v>1.0</v>
      </c>
      <c r="D55" s="123"/>
      <c r="E55" s="122"/>
      <c r="F55" s="124"/>
      <c r="G55" s="123"/>
      <c r="H55" s="125">
        <v>1.0</v>
      </c>
      <c r="I55" s="126"/>
      <c r="J55" s="127"/>
      <c r="K55" s="126"/>
      <c r="L55" s="128"/>
      <c r="M55" s="123"/>
    </row>
    <row r="56">
      <c r="A56" s="91" t="s">
        <v>82</v>
      </c>
      <c r="B56" s="129" t="s">
        <v>94</v>
      </c>
      <c r="C56" s="122"/>
      <c r="D56" s="123"/>
      <c r="E56" s="122"/>
      <c r="F56" s="124"/>
      <c r="G56" s="123"/>
      <c r="H56" s="125"/>
      <c r="I56" s="126"/>
      <c r="J56" s="127"/>
      <c r="K56" s="126"/>
      <c r="L56" s="128"/>
      <c r="M56" s="123"/>
    </row>
    <row r="57">
      <c r="A57" s="91" t="s">
        <v>83</v>
      </c>
      <c r="B57" s="121"/>
      <c r="C57" s="122"/>
      <c r="D57" s="123"/>
      <c r="E57" s="122"/>
      <c r="F57" s="124"/>
      <c r="G57" s="123"/>
      <c r="H57" s="125"/>
      <c r="I57" s="126"/>
      <c r="J57" s="127"/>
      <c r="K57" s="126"/>
      <c r="L57" s="128"/>
      <c r="M57" s="123"/>
    </row>
    <row r="58">
      <c r="A58" s="91" t="s">
        <v>80</v>
      </c>
      <c r="B58" s="129" t="s">
        <v>94</v>
      </c>
      <c r="C58" s="122"/>
      <c r="D58" s="123"/>
      <c r="E58" s="122"/>
      <c r="F58" s="124"/>
      <c r="G58" s="123"/>
      <c r="H58" s="125">
        <v>4.0</v>
      </c>
      <c r="I58" s="126"/>
      <c r="J58" s="127"/>
      <c r="K58" s="126"/>
      <c r="L58" s="128"/>
      <c r="M58" s="123"/>
    </row>
    <row r="59">
      <c r="A59" s="107" t="s">
        <v>78</v>
      </c>
      <c r="B59" s="130" t="s">
        <v>94</v>
      </c>
      <c r="C59" s="122"/>
      <c r="D59" s="123"/>
      <c r="E59" s="122"/>
      <c r="F59" s="124"/>
      <c r="G59" s="123"/>
      <c r="H59" s="125"/>
      <c r="I59" s="126"/>
      <c r="J59" s="127"/>
      <c r="K59" s="126"/>
      <c r="L59" s="128"/>
      <c r="M59" s="123"/>
    </row>
    <row r="60">
      <c r="A60" s="107" t="s">
        <v>84</v>
      </c>
      <c r="B60" s="130" t="s">
        <v>94</v>
      </c>
      <c r="C60" s="122"/>
      <c r="D60" s="123"/>
      <c r="E60" s="122"/>
      <c r="F60" s="124"/>
      <c r="G60" s="123"/>
      <c r="H60" s="125">
        <f>'1012025'!G59+'1022025'!G59+'1032025'!G59+'1042025'!G59+'1052025'!G60+'1062025'!G60</f>
        <v>0</v>
      </c>
      <c r="I60" s="126"/>
      <c r="J60" s="127"/>
      <c r="K60" s="126"/>
      <c r="L60" s="128"/>
      <c r="M60" s="123"/>
    </row>
    <row r="61">
      <c r="A61" s="131" t="s">
        <v>56</v>
      </c>
      <c r="B61" s="132"/>
      <c r="C61" s="133"/>
      <c r="D61" s="117"/>
      <c r="E61" s="133"/>
      <c r="F61" s="116"/>
      <c r="G61" s="117"/>
      <c r="H61" s="134"/>
      <c r="I61" s="135"/>
      <c r="J61" s="136"/>
      <c r="K61" s="135"/>
      <c r="L61" s="137"/>
      <c r="M61" s="117"/>
    </row>
    <row r="62">
      <c r="A62" s="27" t="s">
        <v>95</v>
      </c>
      <c r="M62" s="28"/>
    </row>
    <row r="63">
      <c r="A63" s="29"/>
      <c r="B63" s="30"/>
      <c r="C63" s="30"/>
      <c r="D63" s="30"/>
      <c r="E63" s="30"/>
      <c r="F63" s="138" t="s">
        <v>96</v>
      </c>
      <c r="G63" s="119"/>
      <c r="H63" s="138" t="s">
        <v>97</v>
      </c>
      <c r="I63" s="119"/>
      <c r="J63" s="138" t="s">
        <v>98</v>
      </c>
      <c r="K63" s="119"/>
      <c r="L63" s="139" t="s">
        <v>99</v>
      </c>
      <c r="M63" s="140" t="s">
        <v>100</v>
      </c>
    </row>
    <row r="64">
      <c r="A64" s="141" t="s">
        <v>25</v>
      </c>
      <c r="B64" s="138" t="s">
        <v>26</v>
      </c>
      <c r="C64" s="142" t="s">
        <v>27</v>
      </c>
      <c r="D64" s="142" t="s">
        <v>28</v>
      </c>
      <c r="E64" s="142" t="s">
        <v>29</v>
      </c>
      <c r="F64" s="143" t="s">
        <v>76</v>
      </c>
      <c r="G64" s="144" t="s">
        <v>101</v>
      </c>
      <c r="H64" s="143" t="s">
        <v>76</v>
      </c>
      <c r="I64" s="144" t="s">
        <v>101</v>
      </c>
      <c r="J64" s="143" t="s">
        <v>76</v>
      </c>
      <c r="K64" s="133" t="s">
        <v>101</v>
      </c>
      <c r="L64" s="145"/>
      <c r="M64" s="117"/>
    </row>
    <row r="65">
      <c r="A65" s="146" t="s">
        <v>32</v>
      </c>
      <c r="B65" s="147"/>
      <c r="C65" s="147"/>
      <c r="D65" s="147"/>
      <c r="E65" s="122"/>
      <c r="F65" s="148"/>
      <c r="G65" s="147"/>
      <c r="H65" s="148"/>
      <c r="I65" s="147"/>
      <c r="J65" s="148"/>
      <c r="K65" s="122"/>
      <c r="L65" s="149"/>
      <c r="M65" s="150" t="str">
        <f t="shared" ref="M65:M91" si="11">iferror(F65/B65,"")</f>
        <v/>
      </c>
    </row>
    <row r="66">
      <c r="A66" s="146" t="s">
        <v>34</v>
      </c>
      <c r="B66" s="102">
        <v>3.0</v>
      </c>
      <c r="C66" s="102"/>
      <c r="D66" s="102"/>
      <c r="E66" s="127"/>
      <c r="F66" s="151"/>
      <c r="G66" s="102"/>
      <c r="H66" s="151"/>
      <c r="I66" s="102"/>
      <c r="J66" s="151"/>
      <c r="K66" s="127"/>
      <c r="L66" s="152"/>
      <c r="M66" s="153">
        <f t="shared" si="11"/>
        <v>0</v>
      </c>
    </row>
    <row r="67">
      <c r="A67" s="146" t="s">
        <v>55</v>
      </c>
      <c r="B67" s="102"/>
      <c r="C67" s="102"/>
      <c r="D67" s="102"/>
      <c r="E67" s="127"/>
      <c r="F67" s="151"/>
      <c r="G67" s="102"/>
      <c r="H67" s="151"/>
      <c r="I67" s="102"/>
      <c r="J67" s="151"/>
      <c r="K67" s="127"/>
      <c r="L67" s="152"/>
      <c r="M67" s="153" t="str">
        <f t="shared" si="11"/>
        <v/>
      </c>
    </row>
    <row r="68">
      <c r="A68" s="146" t="s">
        <v>38</v>
      </c>
      <c r="B68" s="102">
        <v>2.0</v>
      </c>
      <c r="C68" s="102"/>
      <c r="D68" s="102"/>
      <c r="E68" s="127"/>
      <c r="F68" s="151"/>
      <c r="G68" s="102"/>
      <c r="H68" s="151"/>
      <c r="I68" s="102"/>
      <c r="J68" s="151"/>
      <c r="K68" s="127"/>
      <c r="L68" s="152"/>
      <c r="M68" s="153">
        <f t="shared" si="11"/>
        <v>0</v>
      </c>
    </row>
    <row r="69">
      <c r="A69" s="146" t="s">
        <v>39</v>
      </c>
      <c r="B69" s="102"/>
      <c r="C69" s="102"/>
      <c r="D69" s="102"/>
      <c r="E69" s="127"/>
      <c r="F69" s="151"/>
      <c r="G69" s="102"/>
      <c r="H69" s="151"/>
      <c r="I69" s="102"/>
      <c r="J69" s="151"/>
      <c r="K69" s="127"/>
      <c r="L69" s="152"/>
      <c r="M69" s="153" t="str">
        <f t="shared" si="11"/>
        <v/>
      </c>
    </row>
    <row r="70">
      <c r="A70" s="146" t="s">
        <v>41</v>
      </c>
      <c r="B70" s="102"/>
      <c r="C70" s="102"/>
      <c r="D70" s="102"/>
      <c r="E70" s="127"/>
      <c r="F70" s="151"/>
      <c r="G70" s="102"/>
      <c r="H70" s="151"/>
      <c r="I70" s="102"/>
      <c r="J70" s="151"/>
      <c r="K70" s="127"/>
      <c r="L70" s="152"/>
      <c r="M70" s="153" t="str">
        <f t="shared" si="11"/>
        <v/>
      </c>
    </row>
    <row r="71">
      <c r="A71" s="146" t="s">
        <v>43</v>
      </c>
      <c r="B71" s="102">
        <v>2.0</v>
      </c>
      <c r="C71" s="102"/>
      <c r="D71" s="102"/>
      <c r="E71" s="127"/>
      <c r="F71" s="151">
        <v>1.0</v>
      </c>
      <c r="G71" s="102"/>
      <c r="H71" s="151"/>
      <c r="I71" s="102"/>
      <c r="J71" s="151"/>
      <c r="K71" s="127"/>
      <c r="L71" s="152"/>
      <c r="M71" s="153">
        <f t="shared" si="11"/>
        <v>0.5</v>
      </c>
    </row>
    <row r="72">
      <c r="A72" s="146" t="s">
        <v>45</v>
      </c>
      <c r="B72" s="102"/>
      <c r="C72" s="102"/>
      <c r="D72" s="102"/>
      <c r="E72" s="127"/>
      <c r="F72" s="151"/>
      <c r="G72" s="102"/>
      <c r="H72" s="151"/>
      <c r="I72" s="102"/>
      <c r="J72" s="151"/>
      <c r="K72" s="127"/>
      <c r="L72" s="152"/>
      <c r="M72" s="153" t="str">
        <f t="shared" si="11"/>
        <v/>
      </c>
    </row>
    <row r="73">
      <c r="A73" s="146" t="s">
        <v>46</v>
      </c>
      <c r="B73" s="102"/>
      <c r="C73" s="102"/>
      <c r="D73" s="102"/>
      <c r="E73" s="127"/>
      <c r="F73" s="151"/>
      <c r="G73" s="102"/>
      <c r="H73" s="151"/>
      <c r="I73" s="102"/>
      <c r="J73" s="151"/>
      <c r="K73" s="127"/>
      <c r="L73" s="152"/>
      <c r="M73" s="153" t="str">
        <f t="shared" si="11"/>
        <v/>
      </c>
    </row>
    <row r="74">
      <c r="A74" s="146" t="s">
        <v>47</v>
      </c>
      <c r="B74" s="102">
        <v>1.0</v>
      </c>
      <c r="C74" s="102"/>
      <c r="D74" s="102"/>
      <c r="E74" s="127"/>
      <c r="F74" s="151">
        <v>0.5</v>
      </c>
      <c r="G74" s="102">
        <v>0.5</v>
      </c>
      <c r="H74" s="151"/>
      <c r="I74" s="102"/>
      <c r="J74" s="151"/>
      <c r="K74" s="127"/>
      <c r="L74" s="152"/>
      <c r="M74" s="153">
        <f t="shared" si="11"/>
        <v>0.5</v>
      </c>
    </row>
    <row r="75">
      <c r="A75" s="146" t="s">
        <v>48</v>
      </c>
      <c r="B75" s="102"/>
      <c r="C75" s="102"/>
      <c r="D75" s="102"/>
      <c r="E75" s="127"/>
      <c r="F75" s="151"/>
      <c r="G75" s="102"/>
      <c r="H75" s="151"/>
      <c r="I75" s="102"/>
      <c r="J75" s="151"/>
      <c r="K75" s="127"/>
      <c r="L75" s="152"/>
      <c r="M75" s="153" t="str">
        <f t="shared" si="11"/>
        <v/>
      </c>
    </row>
    <row r="76">
      <c r="A76" s="146" t="s">
        <v>49</v>
      </c>
      <c r="B76" s="102"/>
      <c r="C76" s="102"/>
      <c r="D76" s="102"/>
      <c r="E76" s="127"/>
      <c r="F76" s="151"/>
      <c r="G76" s="102"/>
      <c r="H76" s="151"/>
      <c r="I76" s="102"/>
      <c r="J76" s="151"/>
      <c r="K76" s="127"/>
      <c r="L76" s="152"/>
      <c r="M76" s="153" t="str">
        <f t="shared" si="11"/>
        <v/>
      </c>
    </row>
    <row r="77">
      <c r="A77" s="146" t="s">
        <v>50</v>
      </c>
      <c r="B77" s="102"/>
      <c r="C77" s="102"/>
      <c r="D77" s="102"/>
      <c r="E77" s="127"/>
      <c r="F77" s="151"/>
      <c r="G77" s="102"/>
      <c r="H77" s="151"/>
      <c r="I77" s="102"/>
      <c r="J77" s="151"/>
      <c r="K77" s="127"/>
      <c r="L77" s="152"/>
      <c r="M77" s="153" t="str">
        <f t="shared" si="11"/>
        <v/>
      </c>
    </row>
    <row r="78">
      <c r="A78" s="146" t="s">
        <v>51</v>
      </c>
      <c r="B78" s="102"/>
      <c r="C78" s="102"/>
      <c r="D78" s="102"/>
      <c r="E78" s="127"/>
      <c r="F78" s="151"/>
      <c r="G78" s="102"/>
      <c r="H78" s="151"/>
      <c r="I78" s="102"/>
      <c r="J78" s="151"/>
      <c r="K78" s="127"/>
      <c r="L78" s="152"/>
      <c r="M78" s="153" t="str">
        <f t="shared" si="11"/>
        <v/>
      </c>
    </row>
    <row r="79">
      <c r="A79" s="146" t="s">
        <v>52</v>
      </c>
      <c r="B79" s="102"/>
      <c r="C79" s="102"/>
      <c r="D79" s="102"/>
      <c r="E79" s="127"/>
      <c r="F79" s="151"/>
      <c r="G79" s="102">
        <v>0.5</v>
      </c>
      <c r="H79" s="151"/>
      <c r="I79" s="102"/>
      <c r="J79" s="151"/>
      <c r="K79" s="127"/>
      <c r="L79" s="152"/>
      <c r="M79" s="153" t="str">
        <f t="shared" si="11"/>
        <v/>
      </c>
    </row>
    <row r="80">
      <c r="A80" s="146" t="s">
        <v>53</v>
      </c>
      <c r="B80" s="102"/>
      <c r="C80" s="102"/>
      <c r="D80" s="102"/>
      <c r="E80" s="127"/>
      <c r="F80" s="151"/>
      <c r="G80" s="102"/>
      <c r="H80" s="151"/>
      <c r="I80" s="102"/>
      <c r="J80" s="151"/>
      <c r="K80" s="127"/>
      <c r="L80" s="152"/>
      <c r="M80" s="153" t="str">
        <f t="shared" si="11"/>
        <v/>
      </c>
    </row>
    <row r="81">
      <c r="A81" s="146" t="s">
        <v>82</v>
      </c>
      <c r="B81" s="102"/>
      <c r="C81" s="102"/>
      <c r="D81" s="102">
        <v>1.0</v>
      </c>
      <c r="E81" s="127"/>
      <c r="F81" s="151"/>
      <c r="G81" s="102"/>
      <c r="H81" s="151"/>
      <c r="I81" s="102"/>
      <c r="J81" s="151"/>
      <c r="K81" s="127"/>
      <c r="L81" s="152"/>
      <c r="M81" s="153" t="str">
        <f t="shared" si="11"/>
        <v/>
      </c>
    </row>
    <row r="82">
      <c r="A82" s="146" t="s">
        <v>83</v>
      </c>
      <c r="B82" s="102"/>
      <c r="C82" s="102"/>
      <c r="D82" s="102"/>
      <c r="E82" s="127"/>
      <c r="F82" s="151"/>
      <c r="G82" s="102"/>
      <c r="H82" s="151"/>
      <c r="I82" s="102"/>
      <c r="J82" s="151"/>
      <c r="K82" s="127"/>
      <c r="L82" s="152"/>
      <c r="M82" s="153" t="str">
        <f t="shared" si="11"/>
        <v/>
      </c>
    </row>
    <row r="83">
      <c r="A83" s="146" t="s">
        <v>80</v>
      </c>
      <c r="B83" s="102"/>
      <c r="C83" s="102"/>
      <c r="D83" s="102"/>
      <c r="E83" s="127"/>
      <c r="F83" s="151"/>
      <c r="G83" s="102"/>
      <c r="H83" s="151"/>
      <c r="I83" s="102"/>
      <c r="J83" s="151"/>
      <c r="K83" s="127"/>
      <c r="L83" s="152"/>
      <c r="M83" s="153" t="str">
        <f t="shared" si="11"/>
        <v/>
      </c>
    </row>
    <row r="84">
      <c r="A84" s="146" t="s">
        <v>84</v>
      </c>
      <c r="B84" s="102">
        <v>1.0</v>
      </c>
      <c r="C84" s="102"/>
      <c r="D84" s="102">
        <v>1.0</v>
      </c>
      <c r="E84" s="127"/>
      <c r="F84" s="151"/>
      <c r="G84" s="102"/>
      <c r="H84" s="151"/>
      <c r="I84" s="102"/>
      <c r="J84" s="151"/>
      <c r="K84" s="127"/>
      <c r="L84" s="152"/>
      <c r="M84" s="153">
        <f t="shared" si="11"/>
        <v>0</v>
      </c>
    </row>
    <row r="85">
      <c r="A85" s="146" t="s">
        <v>78</v>
      </c>
      <c r="B85" s="102"/>
      <c r="C85" s="102"/>
      <c r="D85" s="102"/>
      <c r="E85" s="127"/>
      <c r="F85" s="151"/>
      <c r="G85" s="102"/>
      <c r="H85" s="151"/>
      <c r="I85" s="102"/>
      <c r="J85" s="151"/>
      <c r="K85" s="127"/>
      <c r="L85" s="152"/>
      <c r="M85" s="153" t="str">
        <f t="shared" si="11"/>
        <v/>
      </c>
    </row>
    <row r="86">
      <c r="A86" s="154" t="s">
        <v>102</v>
      </c>
      <c r="B86" s="155"/>
      <c r="C86" s="102"/>
      <c r="D86" s="102"/>
      <c r="E86" s="127"/>
      <c r="F86" s="151"/>
      <c r="G86" s="102"/>
      <c r="H86" s="151"/>
      <c r="I86" s="102"/>
      <c r="J86" s="151"/>
      <c r="K86" s="127"/>
      <c r="L86" s="152"/>
      <c r="M86" s="153" t="str">
        <f t="shared" si="11"/>
        <v/>
      </c>
    </row>
    <row r="87" hidden="1">
      <c r="A87" s="154"/>
      <c r="B87" s="155"/>
      <c r="C87" s="102"/>
      <c r="D87" s="102"/>
      <c r="E87" s="127"/>
      <c r="F87" s="151"/>
      <c r="G87" s="102"/>
      <c r="H87" s="151"/>
      <c r="I87" s="102"/>
      <c r="J87" s="151"/>
      <c r="K87" s="127"/>
      <c r="L87" s="152"/>
      <c r="M87" s="153" t="str">
        <f t="shared" si="11"/>
        <v/>
      </c>
    </row>
    <row r="88">
      <c r="A88" s="154" t="s">
        <v>103</v>
      </c>
      <c r="B88" s="155"/>
      <c r="C88" s="102"/>
      <c r="D88" s="102"/>
      <c r="E88" s="127"/>
      <c r="F88" s="151"/>
      <c r="G88" s="102"/>
      <c r="H88" s="151"/>
      <c r="I88" s="102"/>
      <c r="J88" s="151"/>
      <c r="K88" s="127"/>
      <c r="L88" s="152"/>
      <c r="M88" s="153" t="str">
        <f t="shared" si="11"/>
        <v/>
      </c>
    </row>
    <row r="89">
      <c r="A89" s="154" t="s">
        <v>104</v>
      </c>
      <c r="B89" s="155">
        <v>1.0</v>
      </c>
      <c r="C89" s="102"/>
      <c r="D89" s="102"/>
      <c r="E89" s="127"/>
      <c r="F89" s="151">
        <v>0.5</v>
      </c>
      <c r="G89" s="102"/>
      <c r="H89" s="151"/>
      <c r="I89" s="102"/>
      <c r="J89" s="151"/>
      <c r="K89" s="127"/>
      <c r="L89" s="152"/>
      <c r="M89" s="153">
        <f t="shared" si="11"/>
        <v>0.5</v>
      </c>
    </row>
    <row r="90">
      <c r="A90" s="154" t="s">
        <v>105</v>
      </c>
      <c r="B90" s="155"/>
      <c r="C90" s="102"/>
      <c r="D90" s="102"/>
      <c r="E90" s="127"/>
      <c r="F90" s="151"/>
      <c r="G90" s="102"/>
      <c r="H90" s="151"/>
      <c r="I90" s="102"/>
      <c r="J90" s="151"/>
      <c r="K90" s="127"/>
      <c r="L90" s="152"/>
      <c r="M90" s="153" t="str">
        <f t="shared" si="11"/>
        <v/>
      </c>
    </row>
    <row r="91">
      <c r="A91" s="156" t="s">
        <v>21</v>
      </c>
      <c r="B91" s="157"/>
      <c r="C91" s="158"/>
      <c r="D91" s="158"/>
      <c r="E91" s="136"/>
      <c r="F91" s="159"/>
      <c r="G91" s="158"/>
      <c r="H91" s="159"/>
      <c r="I91" s="158"/>
      <c r="J91" s="159"/>
      <c r="K91" s="136"/>
      <c r="L91" s="160"/>
      <c r="M91" s="161" t="str">
        <f t="shared" si="11"/>
        <v/>
      </c>
    </row>
    <row r="92">
      <c r="A92" s="154" t="s">
        <v>106</v>
      </c>
      <c r="B92" s="162">
        <f t="shared" ref="B92:L92" si="12">SUM(B65:B91)</f>
        <v>10</v>
      </c>
      <c r="C92" s="163">
        <f t="shared" si="12"/>
        <v>0</v>
      </c>
      <c r="D92" s="163">
        <f t="shared" si="12"/>
        <v>2</v>
      </c>
      <c r="E92" s="163">
        <f t="shared" si="12"/>
        <v>0</v>
      </c>
      <c r="F92" s="164">
        <f t="shared" si="12"/>
        <v>2</v>
      </c>
      <c r="G92" s="164">
        <f t="shared" si="12"/>
        <v>1</v>
      </c>
      <c r="H92" s="165">
        <f t="shared" si="12"/>
        <v>0</v>
      </c>
      <c r="I92" s="165">
        <f t="shared" si="12"/>
        <v>0</v>
      </c>
      <c r="J92" s="165">
        <f t="shared" si="12"/>
        <v>0</v>
      </c>
      <c r="K92" s="165">
        <f t="shared" si="12"/>
        <v>0</v>
      </c>
      <c r="L92" s="165">
        <f t="shared" si="12"/>
        <v>0</v>
      </c>
      <c r="M92" s="166">
        <f>(F92+H92+J92+L92)/(B92+C92+D92+E92)</f>
        <v>0.1666666667</v>
      </c>
    </row>
    <row r="93">
      <c r="A93" s="32" t="s">
        <v>107</v>
      </c>
      <c r="B93" s="167">
        <f>B92</f>
        <v>10</v>
      </c>
      <c r="C93" s="120"/>
      <c r="D93" s="120"/>
      <c r="E93" s="119"/>
      <c r="F93" s="168">
        <f>F92</f>
        <v>2</v>
      </c>
      <c r="G93" s="120"/>
      <c r="H93" s="120"/>
      <c r="I93" s="120"/>
      <c r="J93" s="120"/>
      <c r="K93" s="119"/>
      <c r="L93" s="169"/>
      <c r="M93" s="170">
        <f t="shared" ref="M93:M96" si="13">Iferror(F93/B93,"")</f>
        <v>0.2</v>
      </c>
    </row>
    <row r="94">
      <c r="A94" s="32" t="s">
        <v>108</v>
      </c>
      <c r="B94" s="167">
        <f>D92</f>
        <v>2</v>
      </c>
      <c r="C94" s="120"/>
      <c r="D94" s="120"/>
      <c r="E94" s="119"/>
      <c r="F94" s="168">
        <f>H92</f>
        <v>0</v>
      </c>
      <c r="G94" s="120"/>
      <c r="H94" s="120"/>
      <c r="I94" s="120"/>
      <c r="J94" s="120"/>
      <c r="K94" s="119"/>
      <c r="L94" s="169"/>
      <c r="M94" s="170">
        <f t="shared" si="13"/>
        <v>0</v>
      </c>
    </row>
    <row r="95">
      <c r="A95" s="32" t="s">
        <v>109</v>
      </c>
      <c r="B95" s="167">
        <f>D92</f>
        <v>2</v>
      </c>
      <c r="C95" s="120"/>
      <c r="D95" s="120"/>
      <c r="E95" s="119"/>
      <c r="F95" s="168">
        <f>J92</f>
        <v>0</v>
      </c>
      <c r="G95" s="120"/>
      <c r="H95" s="120"/>
      <c r="I95" s="120"/>
      <c r="J95" s="120"/>
      <c r="K95" s="119"/>
      <c r="L95" s="169"/>
      <c r="M95" s="170">
        <f t="shared" si="13"/>
        <v>0</v>
      </c>
    </row>
    <row r="96">
      <c r="A96" s="48" t="s">
        <v>110</v>
      </c>
      <c r="B96" s="167">
        <f>E92</f>
        <v>0</v>
      </c>
      <c r="C96" s="120"/>
      <c r="D96" s="120"/>
      <c r="E96" s="119"/>
      <c r="F96" s="168">
        <f>L92</f>
        <v>0</v>
      </c>
      <c r="G96" s="120"/>
      <c r="H96" s="120"/>
      <c r="I96" s="120"/>
      <c r="J96" s="120"/>
      <c r="K96" s="119"/>
      <c r="L96" s="169"/>
      <c r="M96" s="170" t="str">
        <f t="shared" si="13"/>
        <v/>
      </c>
    </row>
  </sheetData>
  <mergeCells count="195">
    <mergeCell ref="I4:K4"/>
    <mergeCell ref="I5:K5"/>
    <mergeCell ref="A1:H1"/>
    <mergeCell ref="F2:G2"/>
    <mergeCell ref="I2:K2"/>
    <mergeCell ref="F3:G3"/>
    <mergeCell ref="I3:K3"/>
    <mergeCell ref="F4:G4"/>
    <mergeCell ref="F5:G5"/>
    <mergeCell ref="I10:K10"/>
    <mergeCell ref="I11:K11"/>
    <mergeCell ref="I12:K12"/>
    <mergeCell ref="I13:K13"/>
    <mergeCell ref="C16:M16"/>
    <mergeCell ref="H17:K17"/>
    <mergeCell ref="H18:K18"/>
    <mergeCell ref="H19:K19"/>
    <mergeCell ref="F6:G6"/>
    <mergeCell ref="I6:K6"/>
    <mergeCell ref="F7:G7"/>
    <mergeCell ref="I7:K7"/>
    <mergeCell ref="F8:G8"/>
    <mergeCell ref="I8:K8"/>
    <mergeCell ref="I9:K9"/>
    <mergeCell ref="F21:G21"/>
    <mergeCell ref="F22:G22"/>
    <mergeCell ref="F23:G23"/>
    <mergeCell ref="F24:G24"/>
    <mergeCell ref="A25:B25"/>
    <mergeCell ref="F25:G25"/>
    <mergeCell ref="F9:G9"/>
    <mergeCell ref="F10:G10"/>
    <mergeCell ref="F11:G11"/>
    <mergeCell ref="F12:G12"/>
    <mergeCell ref="F13:G13"/>
    <mergeCell ref="F17:G17"/>
    <mergeCell ref="F18:G18"/>
    <mergeCell ref="F19:G19"/>
    <mergeCell ref="F20:G20"/>
    <mergeCell ref="H20:K20"/>
    <mergeCell ref="H21:K21"/>
    <mergeCell ref="H22:K22"/>
    <mergeCell ref="H23:K23"/>
    <mergeCell ref="H24:K24"/>
    <mergeCell ref="H25:K25"/>
    <mergeCell ref="F26:G26"/>
    <mergeCell ref="H26:K26"/>
    <mergeCell ref="F27:G27"/>
    <mergeCell ref="H27:K27"/>
    <mergeCell ref="F28:G28"/>
    <mergeCell ref="H28:K28"/>
    <mergeCell ref="F32:G32"/>
    <mergeCell ref="F33:G33"/>
    <mergeCell ref="F34:G34"/>
    <mergeCell ref="F35:G35"/>
    <mergeCell ref="F36:G36"/>
    <mergeCell ref="F37:G37"/>
    <mergeCell ref="F38:G38"/>
    <mergeCell ref="F29:G29"/>
    <mergeCell ref="H29:K29"/>
    <mergeCell ref="F30:G30"/>
    <mergeCell ref="H30:K30"/>
    <mergeCell ref="F31:G31"/>
    <mergeCell ref="H31:K31"/>
    <mergeCell ref="H32:K32"/>
    <mergeCell ref="J40:K40"/>
    <mergeCell ref="L40:M40"/>
    <mergeCell ref="J41:K41"/>
    <mergeCell ref="L41:M41"/>
    <mergeCell ref="J42:K42"/>
    <mergeCell ref="L42:M42"/>
    <mergeCell ref="H33:K33"/>
    <mergeCell ref="H34:K34"/>
    <mergeCell ref="H35:K35"/>
    <mergeCell ref="H36:K36"/>
    <mergeCell ref="H37:K37"/>
    <mergeCell ref="A39:M39"/>
    <mergeCell ref="C40:D40"/>
    <mergeCell ref="E40:G40"/>
    <mergeCell ref="H40:I40"/>
    <mergeCell ref="C41:D41"/>
    <mergeCell ref="E41:G41"/>
    <mergeCell ref="H41:I41"/>
    <mergeCell ref="E42:G42"/>
    <mergeCell ref="H42:I42"/>
    <mergeCell ref="J44:K44"/>
    <mergeCell ref="L44:M44"/>
    <mergeCell ref="C42:D42"/>
    <mergeCell ref="C43:D43"/>
    <mergeCell ref="E43:G43"/>
    <mergeCell ref="H43:I43"/>
    <mergeCell ref="J43:K43"/>
    <mergeCell ref="L43:M43"/>
    <mergeCell ref="C44:D44"/>
    <mergeCell ref="E44:G44"/>
    <mergeCell ref="H44:I44"/>
    <mergeCell ref="C45:D45"/>
    <mergeCell ref="E45:G45"/>
    <mergeCell ref="H45:I45"/>
    <mergeCell ref="J45:K45"/>
    <mergeCell ref="L45:M45"/>
    <mergeCell ref="H47:I47"/>
    <mergeCell ref="J47:K47"/>
    <mergeCell ref="C46:D46"/>
    <mergeCell ref="E46:G46"/>
    <mergeCell ref="H46:I46"/>
    <mergeCell ref="J46:K46"/>
    <mergeCell ref="L46:M46"/>
    <mergeCell ref="E47:G47"/>
    <mergeCell ref="L47:M47"/>
    <mergeCell ref="J49:K49"/>
    <mergeCell ref="L49:M49"/>
    <mergeCell ref="J50:K50"/>
    <mergeCell ref="L50:M50"/>
    <mergeCell ref="J51:K51"/>
    <mergeCell ref="L51:M51"/>
    <mergeCell ref="C47:D47"/>
    <mergeCell ref="C48:D48"/>
    <mergeCell ref="E48:G48"/>
    <mergeCell ref="H48:I48"/>
    <mergeCell ref="J48:K48"/>
    <mergeCell ref="L48:M48"/>
    <mergeCell ref="C49:D49"/>
    <mergeCell ref="E49:G49"/>
    <mergeCell ref="H49:I49"/>
    <mergeCell ref="C50:D50"/>
    <mergeCell ref="E50:G50"/>
    <mergeCell ref="H50:I50"/>
    <mergeCell ref="E51:G51"/>
    <mergeCell ref="H51:I51"/>
    <mergeCell ref="C59:D59"/>
    <mergeCell ref="C60:D60"/>
    <mergeCell ref="E60:G60"/>
    <mergeCell ref="H60:I60"/>
    <mergeCell ref="J60:K60"/>
    <mergeCell ref="L60:M60"/>
    <mergeCell ref="C61:D61"/>
    <mergeCell ref="A62:M62"/>
    <mergeCell ref="B93:E93"/>
    <mergeCell ref="F93:K93"/>
    <mergeCell ref="B94:E94"/>
    <mergeCell ref="F94:K94"/>
    <mergeCell ref="B95:E95"/>
    <mergeCell ref="F95:K95"/>
    <mergeCell ref="B96:E96"/>
    <mergeCell ref="F96:K96"/>
    <mergeCell ref="E61:G61"/>
    <mergeCell ref="H61:I61"/>
    <mergeCell ref="F63:G63"/>
    <mergeCell ref="H63:I63"/>
    <mergeCell ref="J63:K63"/>
    <mergeCell ref="L63:L64"/>
    <mergeCell ref="M63:M64"/>
    <mergeCell ref="J53:K53"/>
    <mergeCell ref="L53:M53"/>
    <mergeCell ref="J54:K54"/>
    <mergeCell ref="L54:M54"/>
    <mergeCell ref="J55:K55"/>
    <mergeCell ref="L55:M55"/>
    <mergeCell ref="C51:D51"/>
    <mergeCell ref="C52:D52"/>
    <mergeCell ref="E52:G52"/>
    <mergeCell ref="H52:I52"/>
    <mergeCell ref="J52:K52"/>
    <mergeCell ref="L52:M52"/>
    <mergeCell ref="C53:D53"/>
    <mergeCell ref="E53:G53"/>
    <mergeCell ref="H53:I53"/>
    <mergeCell ref="C54:D54"/>
    <mergeCell ref="E54:G54"/>
    <mergeCell ref="H54:I54"/>
    <mergeCell ref="E55:G55"/>
    <mergeCell ref="H55:I55"/>
    <mergeCell ref="J57:K57"/>
    <mergeCell ref="L57:M57"/>
    <mergeCell ref="J58:K58"/>
    <mergeCell ref="L58:M58"/>
    <mergeCell ref="J59:K59"/>
    <mergeCell ref="L59:M59"/>
    <mergeCell ref="C55:D55"/>
    <mergeCell ref="C56:D56"/>
    <mergeCell ref="E56:G56"/>
    <mergeCell ref="H56:I56"/>
    <mergeCell ref="J56:K56"/>
    <mergeCell ref="L56:M56"/>
    <mergeCell ref="C57:D57"/>
    <mergeCell ref="E57:G57"/>
    <mergeCell ref="H57:I57"/>
    <mergeCell ref="C58:D58"/>
    <mergeCell ref="E58:G58"/>
    <mergeCell ref="H58:I58"/>
    <mergeCell ref="E59:G59"/>
    <mergeCell ref="H59:I59"/>
    <mergeCell ref="J61:K61"/>
    <mergeCell ref="L61:M61"/>
  </mergeCells>
  <conditionalFormatting sqref="F17:G38">
    <cfRule type="cellIs" dxfId="0" priority="1" operator="lessThan">
      <formula>0</formula>
    </cfRule>
  </conditionalFormatting>
  <conditionalFormatting sqref="F17:G38">
    <cfRule type="cellIs" dxfId="1" priority="2" operator="greaterThan">
      <formula>0</formula>
    </cfRule>
  </conditionalFormatting>
  <conditionalFormatting sqref="M18:M37">
    <cfRule type="cellIs" dxfId="0" priority="3" operator="lessThan">
      <formula>$B$23</formula>
    </cfRule>
  </conditionalFormatting>
  <conditionalFormatting sqref="M18:M37">
    <cfRule type="cellIs" dxfId="2" priority="4" operator="lessThan">
      <formula>"99%"</formula>
    </cfRule>
  </conditionalFormatting>
  <conditionalFormatting sqref="M18:M37">
    <cfRule type="cellIs" dxfId="1" priority="5" operator="greaterThan">
      <formula>$B$23</formula>
    </cfRule>
  </conditionalFormatting>
  <conditionalFormatting sqref="M3:M13">
    <cfRule type="cellIs" dxfId="1" priority="6" operator="greaterThan">
      <formula>$B$23</formula>
    </cfRule>
  </conditionalFormatting>
  <conditionalFormatting sqref="M3:M13">
    <cfRule type="cellIs" dxfId="0" priority="7" operator="lessThan">
      <formula>$B$23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6" max="7" width="7.38"/>
    <col hidden="1" min="10" max="10" width="12.63"/>
    <col customWidth="1" min="11" max="11" width="15.5"/>
  </cols>
  <sheetData>
    <row r="1">
      <c r="A1" s="52" t="s">
        <v>0</v>
      </c>
      <c r="B1" s="53"/>
      <c r="C1" s="53"/>
      <c r="D1" s="53"/>
      <c r="E1" s="53"/>
      <c r="F1" s="53"/>
      <c r="G1" s="53"/>
      <c r="H1" s="54"/>
      <c r="I1" s="55"/>
      <c r="J1" s="55"/>
      <c r="K1" s="56" t="s">
        <v>57</v>
      </c>
    </row>
    <row r="2">
      <c r="A2" s="57" t="s">
        <v>58</v>
      </c>
      <c r="B2" s="58">
        <v>45949.0</v>
      </c>
      <c r="C2" s="6"/>
      <c r="D2" s="7" t="s">
        <v>2</v>
      </c>
      <c r="E2" s="7" t="s">
        <v>3</v>
      </c>
      <c r="F2" s="59" t="s">
        <v>4</v>
      </c>
      <c r="G2" s="54"/>
      <c r="H2" s="60" t="s">
        <v>5</v>
      </c>
      <c r="I2" s="7" t="s">
        <v>59</v>
      </c>
      <c r="J2" s="61" t="s">
        <v>60</v>
      </c>
      <c r="K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63">
        <v>100927.2</v>
      </c>
      <c r="G3" s="64"/>
      <c r="H3" s="65">
        <f t="shared" ref="H3:H8" si="1">$F3/D3</f>
        <v>0.3565853348</v>
      </c>
      <c r="I3" s="68">
        <f t="shared" ref="I3:I13" si="2">F3-J3</f>
        <v>-194201.2</v>
      </c>
      <c r="J3" s="68">
        <f t="shared" ref="J3:J13" si="3">E3*$B$23</f>
        <v>295128.4</v>
      </c>
      <c r="K3" s="69">
        <f t="shared" ref="K3:K14" si="4">$F3/E3</f>
        <v>0.319178771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63">
        <v>105819.91</v>
      </c>
      <c r="G4" s="64"/>
      <c r="H4" s="65">
        <f t="shared" si="1"/>
        <v>0.5249680514</v>
      </c>
      <c r="I4" s="68">
        <f t="shared" si="2"/>
        <v>-138341.0233</v>
      </c>
      <c r="J4" s="68">
        <f t="shared" si="3"/>
        <v>244160.9333</v>
      </c>
      <c r="K4" s="69">
        <f t="shared" si="4"/>
        <v>0.404508813</v>
      </c>
    </row>
    <row r="5">
      <c r="A5" s="10" t="s">
        <v>11</v>
      </c>
      <c r="B5" s="70">
        <v>1352545.25</v>
      </c>
      <c r="C5" s="12" t="s">
        <v>61</v>
      </c>
      <c r="D5" s="71">
        <v>402427.0</v>
      </c>
      <c r="E5" s="13">
        <v>501170.0</v>
      </c>
      <c r="F5" s="63">
        <v>303142.79</v>
      </c>
      <c r="G5" s="64"/>
      <c r="H5" s="65">
        <f t="shared" si="1"/>
        <v>0.7532864097</v>
      </c>
      <c r="I5" s="68">
        <f t="shared" si="2"/>
        <v>-164615.8767</v>
      </c>
      <c r="J5" s="68">
        <f t="shared" si="3"/>
        <v>467758.6667</v>
      </c>
      <c r="K5" s="69">
        <f t="shared" si="4"/>
        <v>0.6048701838</v>
      </c>
    </row>
    <row r="6">
      <c r="A6" s="10" t="s">
        <v>62</v>
      </c>
      <c r="B6" s="70">
        <v>193665.95</v>
      </c>
      <c r="C6" s="12" t="s">
        <v>12</v>
      </c>
      <c r="D6" s="13">
        <v>360402.0</v>
      </c>
      <c r="E6" s="13">
        <v>316209.0</v>
      </c>
      <c r="F6" s="63">
        <v>115827.59</v>
      </c>
      <c r="G6" s="64"/>
      <c r="H6" s="65">
        <f t="shared" si="1"/>
        <v>0.3213844263</v>
      </c>
      <c r="I6" s="68">
        <f t="shared" si="2"/>
        <v>-179300.81</v>
      </c>
      <c r="J6" s="68">
        <f t="shared" si="3"/>
        <v>295128.4</v>
      </c>
      <c r="K6" s="69">
        <f t="shared" si="4"/>
        <v>0.3663007378</v>
      </c>
    </row>
    <row r="7">
      <c r="A7" s="32" t="s">
        <v>63</v>
      </c>
      <c r="B7" s="72">
        <f>B5-B3</f>
        <v>-1087670.75</v>
      </c>
      <c r="C7" s="12" t="s">
        <v>14</v>
      </c>
      <c r="D7" s="13">
        <v>467711.0</v>
      </c>
      <c r="E7" s="13">
        <v>302557.0</v>
      </c>
      <c r="F7" s="63">
        <v>239840.1</v>
      </c>
      <c r="G7" s="64"/>
      <c r="H7" s="65">
        <f t="shared" si="1"/>
        <v>0.5127955083</v>
      </c>
      <c r="I7" s="68">
        <f t="shared" si="2"/>
        <v>-42546.43333</v>
      </c>
      <c r="J7" s="68">
        <f t="shared" si="3"/>
        <v>282386.5333</v>
      </c>
      <c r="K7" s="69">
        <f t="shared" si="4"/>
        <v>0.7927104645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63">
        <v>142457.14</v>
      </c>
      <c r="G8" s="64"/>
      <c r="H8" s="65">
        <f t="shared" si="1"/>
        <v>1.122735254</v>
      </c>
      <c r="I8" s="68">
        <f t="shared" si="2"/>
        <v>-101703.7933</v>
      </c>
      <c r="J8" s="68">
        <f t="shared" si="3"/>
        <v>244160.9333</v>
      </c>
      <c r="K8" s="69">
        <f t="shared" si="4"/>
        <v>0.5445588511</v>
      </c>
    </row>
    <row r="9">
      <c r="A9" s="19" t="s">
        <v>17</v>
      </c>
      <c r="B9" s="20">
        <f>(B4-B5)/30</f>
        <v>25325.95067</v>
      </c>
      <c r="C9" s="12" t="s">
        <v>18</v>
      </c>
      <c r="D9" s="13">
        <v>175140.0</v>
      </c>
      <c r="E9" s="13">
        <v>261601.0</v>
      </c>
      <c r="F9" s="63">
        <v>137014.6</v>
      </c>
      <c r="G9" s="64"/>
      <c r="H9" s="65">
        <f t="shared" ref="H9:H13" si="5">$F9/$D$9</f>
        <v>0.7823147197</v>
      </c>
      <c r="I9" s="68">
        <f t="shared" si="2"/>
        <v>-107146.3333</v>
      </c>
      <c r="J9" s="68">
        <f t="shared" si="3"/>
        <v>244160.9333</v>
      </c>
      <c r="K9" s="69">
        <f t="shared" si="4"/>
        <v>0.5237541141</v>
      </c>
    </row>
    <row r="10">
      <c r="A10" s="19" t="s">
        <v>19</v>
      </c>
      <c r="B10" s="21">
        <f>(B4-B6)/30</f>
        <v>63955.26067</v>
      </c>
      <c r="C10" s="12" t="s">
        <v>20</v>
      </c>
      <c r="D10" s="13">
        <v>0.0</v>
      </c>
      <c r="E10" s="13">
        <v>192680.0</v>
      </c>
      <c r="F10" s="63">
        <v>82262.38</v>
      </c>
      <c r="G10" s="64"/>
      <c r="H10" s="65">
        <f t="shared" si="5"/>
        <v>0.4696949869</v>
      </c>
      <c r="I10" s="68">
        <f t="shared" si="2"/>
        <v>-97572.28667</v>
      </c>
      <c r="J10" s="68">
        <f t="shared" si="3"/>
        <v>179834.6667</v>
      </c>
      <c r="K10" s="69">
        <f t="shared" si="4"/>
        <v>0.4269378244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63">
        <v>70710.4</v>
      </c>
      <c r="G11" s="64"/>
      <c r="H11" s="65">
        <f t="shared" si="5"/>
        <v>0.4037364394</v>
      </c>
      <c r="I11" s="68">
        <f t="shared" si="2"/>
        <v>24743.73333</v>
      </c>
      <c r="J11" s="68">
        <f t="shared" si="3"/>
        <v>45966.66667</v>
      </c>
      <c r="K11" s="73">
        <f t="shared" si="4"/>
        <v>1.435744162</v>
      </c>
    </row>
    <row r="12">
      <c r="A12" s="17"/>
      <c r="B12" s="22"/>
      <c r="C12" s="12" t="s">
        <v>65</v>
      </c>
      <c r="D12" s="13">
        <v>0.0</v>
      </c>
      <c r="E12" s="13">
        <v>49520.0</v>
      </c>
      <c r="F12" s="63">
        <v>40693.17</v>
      </c>
      <c r="G12" s="64"/>
      <c r="H12" s="65">
        <f t="shared" si="5"/>
        <v>0.2323465228</v>
      </c>
      <c r="I12" s="68">
        <f t="shared" si="2"/>
        <v>-5525.496667</v>
      </c>
      <c r="J12" s="68">
        <f t="shared" si="3"/>
        <v>46218.66667</v>
      </c>
      <c r="K12" s="69">
        <f t="shared" si="4"/>
        <v>0.8217522213</v>
      </c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63">
        <v>13849.97</v>
      </c>
      <c r="G13" s="64"/>
      <c r="H13" s="76">
        <f t="shared" si="5"/>
        <v>0.07907942218</v>
      </c>
      <c r="I13" s="173">
        <f t="shared" si="2"/>
        <v>-33750.03</v>
      </c>
      <c r="J13" s="80">
        <f t="shared" si="3"/>
        <v>47600</v>
      </c>
      <c r="K13" s="81">
        <f t="shared" si="4"/>
        <v>0.2715680392</v>
      </c>
    </row>
    <row r="14">
      <c r="A14" s="19" t="s">
        <v>24</v>
      </c>
      <c r="B14" s="21">
        <f>(B3-B5)/(B19-B22)</f>
        <v>543835.375</v>
      </c>
      <c r="C14" s="29" t="s">
        <v>66</v>
      </c>
      <c r="D14" s="82">
        <f t="shared" ref="D14:F14" si="6">SUM(D3:D13)</f>
        <v>2122320</v>
      </c>
      <c r="E14" s="82">
        <f t="shared" si="6"/>
        <v>2563398</v>
      </c>
      <c r="F14" s="82">
        <f t="shared" si="6"/>
        <v>1352545.25</v>
      </c>
      <c r="G14" s="172"/>
      <c r="H14" s="83">
        <f>$F14/D14</f>
        <v>0.6372956246</v>
      </c>
      <c r="I14" s="83"/>
      <c r="J14" s="83"/>
      <c r="K14" s="84">
        <f t="shared" si="4"/>
        <v>0.5276376318</v>
      </c>
    </row>
    <row r="15">
      <c r="A15" s="19" t="s">
        <v>31</v>
      </c>
      <c r="B15" s="20">
        <f>B22*B13</f>
        <v>2277534.933</v>
      </c>
      <c r="C15" s="85"/>
      <c r="D15" s="85"/>
      <c r="E15" s="85"/>
      <c r="F15" s="85"/>
      <c r="G15" s="85"/>
      <c r="H15" s="85"/>
      <c r="I15" s="85"/>
      <c r="J15" s="85"/>
      <c r="K15" s="85"/>
    </row>
    <row r="16">
      <c r="A16" s="19" t="s">
        <v>67</v>
      </c>
      <c r="B16" s="20">
        <f>B5-B15</f>
        <v>-924989.6833</v>
      </c>
      <c r="C16" s="27" t="s">
        <v>68</v>
      </c>
      <c r="K16" s="28"/>
    </row>
    <row r="17">
      <c r="A17" s="19" t="s">
        <v>69</v>
      </c>
      <c r="B17" s="20">
        <f>B5-B4</f>
        <v>-759778.52</v>
      </c>
      <c r="C17" s="86"/>
      <c r="D17" s="87" t="s">
        <v>70</v>
      </c>
      <c r="E17" s="87" t="s">
        <v>71</v>
      </c>
      <c r="F17" s="88" t="s">
        <v>72</v>
      </c>
      <c r="G17" s="54"/>
      <c r="H17" s="87"/>
      <c r="I17" s="174" t="s">
        <v>59</v>
      </c>
      <c r="J17" s="61" t="s">
        <v>60</v>
      </c>
      <c r="K17" s="90" t="s">
        <v>6</v>
      </c>
    </row>
    <row r="18">
      <c r="A18" s="19" t="s">
        <v>73</v>
      </c>
      <c r="B18" s="20">
        <f>(B5-B4)-B6</f>
        <v>-953444.47</v>
      </c>
      <c r="C18" s="91" t="s">
        <v>32</v>
      </c>
      <c r="D18" s="92">
        <v>79808.0</v>
      </c>
      <c r="E18" s="93">
        <v>33131.0</v>
      </c>
      <c r="F18" s="94">
        <f t="shared" ref="F18:F38" si="7">E18-D18</f>
        <v>-46677</v>
      </c>
      <c r="G18" s="95"/>
      <c r="H18" s="175"/>
      <c r="I18" s="96">
        <f t="shared" ref="I18:I37" si="8">E18-J18</f>
        <v>-41356.46667</v>
      </c>
      <c r="J18" s="97">
        <f t="shared" ref="J18:J37" si="9">D18*$B$23</f>
        <v>74487.46667</v>
      </c>
      <c r="K18" s="98">
        <f t="shared" ref="K18:K37" si="10">E18/D18</f>
        <v>0.4151338212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26436.0</v>
      </c>
      <c r="F19" s="96">
        <f t="shared" si="7"/>
        <v>-116677</v>
      </c>
      <c r="G19" s="64"/>
      <c r="H19" s="36"/>
      <c r="I19" s="96">
        <f t="shared" si="8"/>
        <v>-107136.1333</v>
      </c>
      <c r="J19" s="97">
        <f t="shared" si="9"/>
        <v>133572.1333</v>
      </c>
      <c r="K19" s="15">
        <f t="shared" si="10"/>
        <v>0.1847211644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32998.0</v>
      </c>
      <c r="F20" s="96">
        <f t="shared" si="7"/>
        <v>-46810</v>
      </c>
      <c r="G20" s="64"/>
      <c r="H20" s="176"/>
      <c r="I20" s="96">
        <f t="shared" si="8"/>
        <v>-41489.46667</v>
      </c>
      <c r="J20" s="97">
        <f t="shared" si="9"/>
        <v>74487.46667</v>
      </c>
      <c r="K20" s="15">
        <f t="shared" si="10"/>
        <v>0.4134673216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19390.0</v>
      </c>
      <c r="F21" s="96">
        <f t="shared" si="7"/>
        <v>-96422</v>
      </c>
      <c r="G21" s="64"/>
      <c r="H21" s="36"/>
      <c r="I21" s="96">
        <f t="shared" si="8"/>
        <v>-88701.2</v>
      </c>
      <c r="J21" s="97">
        <f t="shared" si="9"/>
        <v>108091.2</v>
      </c>
      <c r="K21" s="15">
        <f t="shared" si="10"/>
        <v>0.1674265188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82591.0</v>
      </c>
      <c r="F22" s="96">
        <f t="shared" si="7"/>
        <v>14331</v>
      </c>
      <c r="G22" s="64"/>
      <c r="H22" s="36"/>
      <c r="I22" s="96">
        <f t="shared" si="8"/>
        <v>18881.66667</v>
      </c>
      <c r="J22" s="97">
        <f t="shared" si="9"/>
        <v>63709.33333</v>
      </c>
      <c r="K22" s="15">
        <f t="shared" si="10"/>
        <v>1.20994726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>
        <v>20125.0</v>
      </c>
      <c r="F23" s="96">
        <f t="shared" si="7"/>
        <v>-41079</v>
      </c>
      <c r="G23" s="64"/>
      <c r="H23" s="36"/>
      <c r="I23" s="96">
        <f t="shared" si="8"/>
        <v>-36998.73333</v>
      </c>
      <c r="J23" s="97">
        <f t="shared" si="9"/>
        <v>57123.73333</v>
      </c>
      <c r="K23" s="15">
        <f t="shared" si="10"/>
        <v>0.3288183779</v>
      </c>
    </row>
    <row r="24">
      <c r="A24" s="43" t="s">
        <v>44</v>
      </c>
      <c r="B24" s="44">
        <f>B5/B3</f>
        <v>0.554272757</v>
      </c>
      <c r="C24" s="91" t="s">
        <v>43</v>
      </c>
      <c r="D24" s="13">
        <v>120764.0</v>
      </c>
      <c r="E24" s="99">
        <v>52994.0</v>
      </c>
      <c r="F24" s="96">
        <f t="shared" si="7"/>
        <v>-67770</v>
      </c>
      <c r="G24" s="64"/>
      <c r="H24" s="36"/>
      <c r="I24" s="96">
        <f t="shared" si="8"/>
        <v>-59719.06667</v>
      </c>
      <c r="J24" s="97">
        <f t="shared" si="9"/>
        <v>112713.0667</v>
      </c>
      <c r="K24" s="15">
        <f t="shared" si="10"/>
        <v>0.438822828</v>
      </c>
    </row>
    <row r="25">
      <c r="A25" s="17" t="s">
        <v>75</v>
      </c>
      <c r="C25" s="91" t="s">
        <v>45</v>
      </c>
      <c r="D25" s="13">
        <v>120764.0</v>
      </c>
      <c r="E25" s="99">
        <v>19490.0</v>
      </c>
      <c r="F25" s="96">
        <f t="shared" si="7"/>
        <v>-101274</v>
      </c>
      <c r="G25" s="64"/>
      <c r="H25" s="36"/>
      <c r="I25" s="96">
        <f t="shared" si="8"/>
        <v>-93223.06667</v>
      </c>
      <c r="J25" s="97">
        <f t="shared" si="9"/>
        <v>112713.0667</v>
      </c>
      <c r="K25" s="15">
        <f t="shared" si="10"/>
        <v>0.1613891557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141029.0</v>
      </c>
      <c r="F26" s="96">
        <f t="shared" si="7"/>
        <v>38869</v>
      </c>
      <c r="G26" s="64"/>
      <c r="H26" s="36"/>
      <c r="I26" s="96">
        <f t="shared" si="8"/>
        <v>45679.66667</v>
      </c>
      <c r="J26" s="97">
        <f t="shared" si="9"/>
        <v>95349.33333</v>
      </c>
      <c r="K26" s="15">
        <f t="shared" si="10"/>
        <v>1.380471809</v>
      </c>
    </row>
    <row r="27">
      <c r="A27" s="12" t="s">
        <v>8</v>
      </c>
      <c r="B27" s="102">
        <v>1.0</v>
      </c>
      <c r="C27" s="91" t="s">
        <v>47</v>
      </c>
      <c r="D27" s="13">
        <v>102160.0</v>
      </c>
      <c r="E27" s="99">
        <v>69407.0</v>
      </c>
      <c r="F27" s="96">
        <f t="shared" si="7"/>
        <v>-32753</v>
      </c>
      <c r="G27" s="64"/>
      <c r="H27" s="36"/>
      <c r="I27" s="96">
        <f t="shared" si="8"/>
        <v>-25942.33333</v>
      </c>
      <c r="J27" s="97">
        <f t="shared" si="9"/>
        <v>95349.33333</v>
      </c>
      <c r="K27" s="15">
        <f t="shared" si="10"/>
        <v>0.6793950666</v>
      </c>
    </row>
    <row r="28">
      <c r="A28" s="12" t="s">
        <v>10</v>
      </c>
      <c r="B28" s="102"/>
      <c r="C28" s="91" t="s">
        <v>48</v>
      </c>
      <c r="D28" s="13">
        <v>102160.0</v>
      </c>
      <c r="E28" s="99">
        <v>37197.0</v>
      </c>
      <c r="F28" s="96">
        <f t="shared" si="7"/>
        <v>-64963</v>
      </c>
      <c r="G28" s="64"/>
      <c r="H28" s="36"/>
      <c r="I28" s="96">
        <f t="shared" si="8"/>
        <v>-58152.33333</v>
      </c>
      <c r="J28" s="97">
        <f t="shared" si="9"/>
        <v>95349.33333</v>
      </c>
      <c r="K28" s="15">
        <f t="shared" si="10"/>
        <v>0.364105325</v>
      </c>
    </row>
    <row r="29">
      <c r="A29" s="12" t="s">
        <v>12</v>
      </c>
      <c r="B29" s="102">
        <v>1.0</v>
      </c>
      <c r="C29" s="91" t="s">
        <v>49</v>
      </c>
      <c r="D29" s="13">
        <v>115812.0</v>
      </c>
      <c r="E29" s="99">
        <v>101170.0</v>
      </c>
      <c r="F29" s="96">
        <f t="shared" si="7"/>
        <v>-14642</v>
      </c>
      <c r="G29" s="64"/>
      <c r="H29" s="36"/>
      <c r="I29" s="96">
        <f t="shared" si="8"/>
        <v>-6921.2</v>
      </c>
      <c r="J29" s="97">
        <f t="shared" si="9"/>
        <v>108091.2</v>
      </c>
      <c r="K29" s="15">
        <f t="shared" si="10"/>
        <v>0.8735709598</v>
      </c>
    </row>
    <row r="30">
      <c r="A30" s="12" t="s">
        <v>14</v>
      </c>
      <c r="B30" s="102"/>
      <c r="C30" s="32" t="s">
        <v>78</v>
      </c>
      <c r="D30" s="13">
        <v>54608.0</v>
      </c>
      <c r="E30" s="99">
        <v>34747.0</v>
      </c>
      <c r="F30" s="96">
        <f t="shared" si="7"/>
        <v>-19861</v>
      </c>
      <c r="G30" s="64"/>
      <c r="I30" s="96">
        <f t="shared" si="8"/>
        <v>-16220.46667</v>
      </c>
      <c r="J30" s="97">
        <f t="shared" si="9"/>
        <v>50967.46667</v>
      </c>
      <c r="K30" s="15">
        <f t="shared" si="10"/>
        <v>0.6362987108</v>
      </c>
    </row>
    <row r="31">
      <c r="A31" s="12" t="s">
        <v>16</v>
      </c>
      <c r="B31" s="102">
        <v>1.0</v>
      </c>
      <c r="C31" s="91" t="s">
        <v>51</v>
      </c>
      <c r="D31" s="13">
        <v>115812.0</v>
      </c>
      <c r="E31" s="99">
        <v>56450.0</v>
      </c>
      <c r="F31" s="96">
        <f t="shared" si="7"/>
        <v>-59362</v>
      </c>
      <c r="G31" s="64"/>
      <c r="H31" s="36"/>
      <c r="I31" s="96">
        <f t="shared" si="8"/>
        <v>-51641.2</v>
      </c>
      <c r="J31" s="97">
        <f t="shared" si="9"/>
        <v>108091.2</v>
      </c>
      <c r="K31" s="15">
        <f t="shared" si="10"/>
        <v>0.4874279004</v>
      </c>
    </row>
    <row r="32">
      <c r="A32" s="12" t="s">
        <v>18</v>
      </c>
      <c r="B32" s="102">
        <v>1.0</v>
      </c>
      <c r="C32" s="91" t="s">
        <v>52</v>
      </c>
      <c r="D32" s="13">
        <v>115812.0</v>
      </c>
      <c r="E32" s="99">
        <v>48978.0</v>
      </c>
      <c r="F32" s="96">
        <f t="shared" si="7"/>
        <v>-66834</v>
      </c>
      <c r="G32" s="64"/>
      <c r="H32" s="36"/>
      <c r="I32" s="96">
        <f t="shared" si="8"/>
        <v>-59113.2</v>
      </c>
      <c r="J32" s="97">
        <f t="shared" si="9"/>
        <v>108091.2</v>
      </c>
      <c r="K32" s="15">
        <f t="shared" si="10"/>
        <v>0.4229095431</v>
      </c>
    </row>
    <row r="33">
      <c r="A33" s="12" t="s">
        <v>20</v>
      </c>
      <c r="B33" s="102"/>
      <c r="C33" s="91" t="s">
        <v>53</v>
      </c>
      <c r="D33" s="13">
        <v>151816.0</v>
      </c>
      <c r="E33" s="99">
        <v>39046.0</v>
      </c>
      <c r="F33" s="96">
        <f t="shared" si="7"/>
        <v>-112770</v>
      </c>
      <c r="G33" s="64"/>
      <c r="H33" s="36"/>
      <c r="I33" s="96">
        <f t="shared" si="8"/>
        <v>-102648.9333</v>
      </c>
      <c r="J33" s="97">
        <f t="shared" si="9"/>
        <v>141694.9333</v>
      </c>
      <c r="K33" s="15">
        <f t="shared" si="10"/>
        <v>0.2571929177</v>
      </c>
    </row>
    <row r="34">
      <c r="A34" s="103" t="s">
        <v>79</v>
      </c>
      <c r="B34" s="102"/>
      <c r="C34" s="91" t="s">
        <v>80</v>
      </c>
      <c r="D34" s="13">
        <v>54608.0</v>
      </c>
      <c r="E34" s="99">
        <v>41973.0</v>
      </c>
      <c r="F34" s="96">
        <f t="shared" si="7"/>
        <v>-12635</v>
      </c>
      <c r="G34" s="64"/>
      <c r="H34" s="36"/>
      <c r="I34" s="96">
        <f t="shared" si="8"/>
        <v>-8994.466667</v>
      </c>
      <c r="J34" s="97">
        <f t="shared" si="9"/>
        <v>50967.46667</v>
      </c>
      <c r="K34" s="15">
        <f t="shared" si="10"/>
        <v>0.7686236449</v>
      </c>
    </row>
    <row r="35">
      <c r="A35" s="104" t="s">
        <v>81</v>
      </c>
      <c r="B35" s="102">
        <v>1.0</v>
      </c>
      <c r="C35" s="91" t="s">
        <v>82</v>
      </c>
      <c r="D35" s="13">
        <v>49656.0</v>
      </c>
      <c r="E35" s="99">
        <v>35611.0</v>
      </c>
      <c r="F35" s="96">
        <f t="shared" si="7"/>
        <v>-14045</v>
      </c>
      <c r="G35" s="64"/>
      <c r="H35" s="36"/>
      <c r="I35" s="96">
        <f t="shared" si="8"/>
        <v>-10734.6</v>
      </c>
      <c r="J35" s="97">
        <f t="shared" si="9"/>
        <v>46345.6</v>
      </c>
      <c r="K35" s="15">
        <f t="shared" si="10"/>
        <v>0.7171540197</v>
      </c>
    </row>
    <row r="36">
      <c r="A36" s="105" t="s">
        <v>66</v>
      </c>
      <c r="B36" s="106">
        <f>SUM(B27:B35)</f>
        <v>5</v>
      </c>
      <c r="C36" s="91" t="s">
        <v>83</v>
      </c>
      <c r="D36" s="13">
        <v>49656.0</v>
      </c>
      <c r="E36" s="99">
        <v>28959.0</v>
      </c>
      <c r="F36" s="96">
        <f t="shared" si="7"/>
        <v>-20697</v>
      </c>
      <c r="G36" s="64"/>
      <c r="H36" s="36"/>
      <c r="I36" s="96">
        <f t="shared" si="8"/>
        <v>-17386.6</v>
      </c>
      <c r="J36" s="97">
        <f t="shared" si="9"/>
        <v>46345.6</v>
      </c>
      <c r="K36" s="15">
        <f t="shared" si="10"/>
        <v>0.5831923635</v>
      </c>
    </row>
    <row r="37">
      <c r="C37" s="107" t="s">
        <v>84</v>
      </c>
      <c r="D37" s="75">
        <v>49656.0</v>
      </c>
      <c r="E37" s="108">
        <v>23736.0</v>
      </c>
      <c r="F37" s="96">
        <f t="shared" si="7"/>
        <v>-25920</v>
      </c>
      <c r="G37" s="64"/>
      <c r="H37" s="177"/>
      <c r="I37" s="96">
        <f t="shared" si="8"/>
        <v>-22609.6</v>
      </c>
      <c r="J37" s="109">
        <f t="shared" si="9"/>
        <v>46345.6</v>
      </c>
      <c r="K37" s="110">
        <f t="shared" si="10"/>
        <v>0.4780086999</v>
      </c>
    </row>
    <row r="38">
      <c r="C38" s="111" t="s">
        <v>85</v>
      </c>
      <c r="D38" s="112">
        <v>186172.0</v>
      </c>
      <c r="E38" s="112"/>
      <c r="F38" s="113">
        <f t="shared" si="7"/>
        <v>-186172</v>
      </c>
      <c r="G38" s="2"/>
      <c r="H38" s="86"/>
      <c r="I38" s="86"/>
      <c r="J38" s="86"/>
      <c r="K38" s="114" t="s">
        <v>86</v>
      </c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6"/>
      <c r="J39" s="116"/>
      <c r="K39" s="117"/>
    </row>
    <row r="40">
      <c r="A40" s="6"/>
      <c r="B40" s="59" t="s">
        <v>88</v>
      </c>
      <c r="C40" s="178" t="s">
        <v>89</v>
      </c>
      <c r="D40" s="178" t="s">
        <v>90</v>
      </c>
      <c r="E40" s="178" t="s">
        <v>91</v>
      </c>
      <c r="F40" s="118" t="s">
        <v>92</v>
      </c>
      <c r="G40" s="119"/>
      <c r="H40" s="178" t="s">
        <v>93</v>
      </c>
      <c r="I40" s="178"/>
      <c r="J40" s="178"/>
      <c r="K40" s="179"/>
    </row>
    <row r="41">
      <c r="A41" s="91" t="s">
        <v>32</v>
      </c>
      <c r="B41" s="129" t="s">
        <v>94</v>
      </c>
      <c r="C41" s="147">
        <v>15.0</v>
      </c>
      <c r="D41" s="147">
        <v>3.0</v>
      </c>
      <c r="E41" s="147">
        <v>3.0</v>
      </c>
      <c r="F41" s="122"/>
      <c r="G41" s="123"/>
      <c r="H41" s="147">
        <f>'1012025'!G40+'1022025'!G40+'1032025'!G40+'1042025'!G40+'1052025'!G41+'1062025'!G41</f>
        <v>0</v>
      </c>
      <c r="I41" s="128"/>
      <c r="J41" s="128"/>
      <c r="K41" s="180"/>
    </row>
    <row r="42">
      <c r="A42" s="91" t="s">
        <v>34</v>
      </c>
      <c r="B42" s="129" t="s">
        <v>94</v>
      </c>
      <c r="C42" s="102">
        <v>1.0</v>
      </c>
      <c r="D42" s="102">
        <v>1.0</v>
      </c>
      <c r="E42" s="102">
        <v>2.0</v>
      </c>
      <c r="F42" s="127">
        <v>3.0</v>
      </c>
      <c r="G42" s="126"/>
      <c r="H42" s="102">
        <f>'1012025'!G41+'1022025'!G41+'1032025'!G41+'1042025'!G41+'1052025'!G42+'1062025'!G42</f>
        <v>0</v>
      </c>
      <c r="I42" s="181"/>
      <c r="J42" s="181"/>
      <c r="K42" s="182"/>
    </row>
    <row r="43">
      <c r="A43" s="91" t="s">
        <v>55</v>
      </c>
      <c r="B43" s="129" t="s">
        <v>94</v>
      </c>
      <c r="C43" s="102">
        <v>2.0</v>
      </c>
      <c r="D43" s="102">
        <v>1.0</v>
      </c>
      <c r="E43" s="102">
        <v>1.0</v>
      </c>
      <c r="F43" s="127">
        <v>2.0</v>
      </c>
      <c r="G43" s="126"/>
      <c r="H43" s="102">
        <f>'1012025'!G42+'1022025'!G42+'1032025'!G42+'1042025'!G42+'1052025'!G43+'1062025'!G43</f>
        <v>0</v>
      </c>
      <c r="I43" s="181"/>
      <c r="J43" s="181"/>
      <c r="K43" s="182"/>
    </row>
    <row r="44">
      <c r="A44" s="91" t="s">
        <v>38</v>
      </c>
      <c r="B44" s="129" t="s">
        <v>94</v>
      </c>
      <c r="C44" s="102">
        <v>10.0</v>
      </c>
      <c r="D44" s="102">
        <v>1.0</v>
      </c>
      <c r="E44" s="102">
        <v>20.0</v>
      </c>
      <c r="F44" s="127">
        <v>24.0</v>
      </c>
      <c r="G44" s="126"/>
      <c r="H44" s="102">
        <f>'1012025'!G43+'1022025'!G43+'1032025'!G43+'1042025'!G43+'1052025'!G44+'1062025'!G44</f>
        <v>0</v>
      </c>
      <c r="I44" s="181"/>
      <c r="J44" s="181"/>
      <c r="K44" s="182"/>
    </row>
    <row r="45">
      <c r="A45" s="91" t="s">
        <v>39</v>
      </c>
      <c r="B45" s="129" t="s">
        <v>94</v>
      </c>
      <c r="C45" s="102"/>
      <c r="D45" s="102"/>
      <c r="E45" s="102"/>
      <c r="F45" s="127"/>
      <c r="G45" s="126"/>
      <c r="H45" s="102">
        <f>'1012025'!G44+'1022025'!G44+'1032025'!G44+'1042025'!G44+'1052025'!G45+'1062025'!G45</f>
        <v>0</v>
      </c>
      <c r="I45" s="181"/>
      <c r="J45" s="181"/>
      <c r="K45" s="182"/>
    </row>
    <row r="46">
      <c r="A46" s="91" t="s">
        <v>41</v>
      </c>
      <c r="B46" s="121"/>
      <c r="C46" s="102"/>
      <c r="D46" s="102"/>
      <c r="E46" s="102"/>
      <c r="F46" s="127"/>
      <c r="G46" s="126"/>
      <c r="H46" s="102">
        <f>'1012025'!G45+'1022025'!G45+'1032025'!G45+'1042025'!G45+'1052025'!G46+'1062025'!G46</f>
        <v>0</v>
      </c>
      <c r="I46" s="181"/>
      <c r="J46" s="181"/>
      <c r="K46" s="182"/>
    </row>
    <row r="47">
      <c r="A47" s="91" t="s">
        <v>43</v>
      </c>
      <c r="B47" s="129" t="s">
        <v>94</v>
      </c>
      <c r="C47" s="102">
        <v>2.0</v>
      </c>
      <c r="D47" s="102"/>
      <c r="E47" s="102">
        <v>3.0</v>
      </c>
      <c r="F47" s="127">
        <v>1.0</v>
      </c>
      <c r="G47" s="126"/>
      <c r="H47" s="102">
        <f>'1012025'!G46+'1022025'!G46+'1032025'!G46+'1042025'!G46+'1052025'!G47+'1062025'!G47</f>
        <v>0</v>
      </c>
      <c r="I47" s="181"/>
      <c r="J47" s="181"/>
      <c r="K47" s="182"/>
    </row>
    <row r="48">
      <c r="A48" s="91" t="s">
        <v>45</v>
      </c>
      <c r="B48" s="129" t="s">
        <v>94</v>
      </c>
      <c r="C48" s="102"/>
      <c r="D48" s="102"/>
      <c r="E48" s="102"/>
      <c r="F48" s="127"/>
      <c r="G48" s="126"/>
      <c r="H48" s="102">
        <f>'1012025'!G47+'1022025'!G47+'1032025'!G47+'1042025'!G47+'1052025'!G48+'1062025'!G48</f>
        <v>0</v>
      </c>
      <c r="I48" s="181"/>
      <c r="J48" s="181"/>
      <c r="K48" s="182"/>
    </row>
    <row r="49">
      <c r="A49" s="91" t="s">
        <v>46</v>
      </c>
      <c r="B49" s="121"/>
      <c r="C49" s="102"/>
      <c r="D49" s="102">
        <v>2.0</v>
      </c>
      <c r="E49" s="102">
        <v>2.0</v>
      </c>
      <c r="F49" s="127"/>
      <c r="G49" s="126"/>
      <c r="H49" s="102">
        <f>'1012025'!G48+'1022025'!G48+'1032025'!G48+'1042025'!G48+'1052025'!G49+'1062025'!G49</f>
        <v>0</v>
      </c>
      <c r="I49" s="181"/>
      <c r="J49" s="181"/>
      <c r="K49" s="182"/>
    </row>
    <row r="50">
      <c r="A50" s="91" t="s">
        <v>47</v>
      </c>
      <c r="B50" s="129" t="s">
        <v>94</v>
      </c>
      <c r="C50" s="102"/>
      <c r="D50" s="102"/>
      <c r="E50" s="102"/>
      <c r="F50" s="127"/>
      <c r="G50" s="126"/>
      <c r="H50" s="102">
        <f>'1012025'!G49+'1022025'!G49+'1032025'!G49+'1042025'!G49+'1052025'!G50+'1062025'!G50</f>
        <v>0</v>
      </c>
      <c r="I50" s="181"/>
      <c r="J50" s="181"/>
      <c r="K50" s="182"/>
    </row>
    <row r="51">
      <c r="A51" s="91" t="s">
        <v>48</v>
      </c>
      <c r="B51" s="129" t="s">
        <v>94</v>
      </c>
      <c r="C51" s="102">
        <v>3.0</v>
      </c>
      <c r="D51" s="102"/>
      <c r="E51" s="102">
        <v>2.0</v>
      </c>
      <c r="F51" s="127">
        <v>14.0</v>
      </c>
      <c r="G51" s="126"/>
      <c r="H51" s="102">
        <f>'1012025'!G50+'1022025'!G50+'1032025'!G50+'1042025'!G50+'1052025'!G51+'1062025'!G51</f>
        <v>0</v>
      </c>
      <c r="I51" s="181"/>
      <c r="J51" s="181"/>
      <c r="K51" s="182"/>
    </row>
    <row r="52">
      <c r="A52" s="91" t="s">
        <v>49</v>
      </c>
      <c r="B52" s="121"/>
      <c r="C52" s="102"/>
      <c r="D52" s="102"/>
      <c r="E52" s="102"/>
      <c r="F52" s="127">
        <v>14.0</v>
      </c>
      <c r="G52" s="126"/>
      <c r="H52" s="102">
        <f>'1012025'!G51+'1022025'!G51+'1032025'!G51+'1042025'!G51+'1052025'!G52+'1062025'!G52</f>
        <v>0</v>
      </c>
      <c r="I52" s="127"/>
      <c r="J52" s="127"/>
      <c r="K52" s="182"/>
    </row>
    <row r="53">
      <c r="A53" s="91" t="s">
        <v>51</v>
      </c>
      <c r="B53" s="129" t="s">
        <v>94</v>
      </c>
      <c r="C53" s="102">
        <v>4.0</v>
      </c>
      <c r="D53" s="102"/>
      <c r="E53" s="102">
        <v>5.0</v>
      </c>
      <c r="F53" s="127">
        <v>8.0</v>
      </c>
      <c r="G53" s="126"/>
      <c r="H53" s="102">
        <f>'1012025'!G52+'1022025'!G52+'1032025'!G52+'1042025'!G52+'1052025'!G53+'1062025'!G53</f>
        <v>0</v>
      </c>
      <c r="I53" s="181"/>
      <c r="J53" s="181"/>
      <c r="K53" s="182"/>
    </row>
    <row r="54">
      <c r="A54" s="91" t="s">
        <v>52</v>
      </c>
      <c r="B54" s="129" t="s">
        <v>94</v>
      </c>
      <c r="C54" s="102">
        <v>3.0</v>
      </c>
      <c r="D54" s="102"/>
      <c r="E54" s="102">
        <v>13.0</v>
      </c>
      <c r="F54" s="127">
        <v>23.0</v>
      </c>
      <c r="G54" s="126"/>
      <c r="H54" s="102">
        <f>'1012025'!G53+'1022025'!G53+'1032025'!G53+'1042025'!G53+'1052025'!G54+'1062025'!G54</f>
        <v>0</v>
      </c>
      <c r="I54" s="181"/>
      <c r="J54" s="181"/>
      <c r="K54" s="182"/>
    </row>
    <row r="55">
      <c r="A55" s="91" t="s">
        <v>53</v>
      </c>
      <c r="B55" s="129" t="s">
        <v>94</v>
      </c>
      <c r="C55" s="102">
        <v>5.0</v>
      </c>
      <c r="D55" s="102"/>
      <c r="E55" s="102">
        <v>10.0</v>
      </c>
      <c r="F55" s="127">
        <v>8.0</v>
      </c>
      <c r="G55" s="126"/>
      <c r="H55" s="102">
        <f>'1012025'!G54+'1022025'!G54+'1032025'!G54+'1042025'!G54+'1052025'!G55+'1062025'!G55</f>
        <v>0</v>
      </c>
      <c r="I55" s="181"/>
      <c r="J55" s="181"/>
      <c r="K55" s="182"/>
    </row>
    <row r="56">
      <c r="A56" s="91" t="s">
        <v>82</v>
      </c>
      <c r="B56" s="129" t="s">
        <v>94</v>
      </c>
      <c r="C56" s="102"/>
      <c r="D56" s="102"/>
      <c r="E56" s="102"/>
      <c r="F56" s="127"/>
      <c r="G56" s="126"/>
      <c r="H56" s="102">
        <f>'1012025'!G55+'1022025'!G55+'1032025'!G55+'1042025'!G55+'1052025'!G56+'1062025'!G56</f>
        <v>0</v>
      </c>
      <c r="I56" s="181"/>
      <c r="J56" s="181"/>
      <c r="K56" s="182"/>
    </row>
    <row r="57">
      <c r="A57" s="91" t="s">
        <v>83</v>
      </c>
      <c r="B57" s="129" t="s">
        <v>94</v>
      </c>
      <c r="C57" s="102"/>
      <c r="D57" s="102"/>
      <c r="E57" s="102"/>
      <c r="F57" s="127"/>
      <c r="G57" s="126"/>
      <c r="H57" s="102">
        <f>'1012025'!G56+'1022025'!G56+'1032025'!G56+'1042025'!G56+'1052025'!G57+'1062025'!G57</f>
        <v>0</v>
      </c>
      <c r="I57" s="181"/>
      <c r="J57" s="181"/>
      <c r="K57" s="182"/>
    </row>
    <row r="58">
      <c r="A58" s="91" t="s">
        <v>80</v>
      </c>
      <c r="B58" s="129" t="s">
        <v>94</v>
      </c>
      <c r="C58" s="102"/>
      <c r="D58" s="102"/>
      <c r="E58" s="102"/>
      <c r="F58" s="127"/>
      <c r="G58" s="126"/>
      <c r="H58" s="102">
        <f>'1012025'!G57+'1022025'!G57+'1032025'!G57+'1042025'!G57+'1052025'!G58+'1062025'!G58</f>
        <v>0</v>
      </c>
      <c r="I58" s="181"/>
      <c r="J58" s="181"/>
      <c r="K58" s="182"/>
    </row>
    <row r="59">
      <c r="A59" s="107" t="s">
        <v>78</v>
      </c>
      <c r="B59" s="130" t="s">
        <v>94</v>
      </c>
      <c r="C59" s="102"/>
      <c r="D59" s="102"/>
      <c r="E59" s="102"/>
      <c r="F59" s="127"/>
      <c r="G59" s="126"/>
      <c r="H59" s="102">
        <f>'1012025'!G58+'1022025'!G58+'1032025'!G58+'1042025'!G58+'1052025'!G59+'1062025'!G59</f>
        <v>0</v>
      </c>
      <c r="I59" s="183"/>
      <c r="J59" s="183"/>
      <c r="K59" s="184"/>
    </row>
    <row r="60">
      <c r="A60" s="107" t="s">
        <v>84</v>
      </c>
      <c r="B60" s="130" t="s">
        <v>94</v>
      </c>
      <c r="C60" s="102"/>
      <c r="D60" s="102"/>
      <c r="E60" s="102"/>
      <c r="F60" s="127"/>
      <c r="G60" s="126"/>
      <c r="H60" s="102">
        <f>'1012025'!G59+'1022025'!G59+'1032025'!G59+'1042025'!G59+'1052025'!G60+'1062025'!G60</f>
        <v>0</v>
      </c>
      <c r="I60" s="183"/>
      <c r="J60" s="183"/>
      <c r="K60" s="184"/>
    </row>
    <row r="61">
      <c r="A61" s="131" t="s">
        <v>56</v>
      </c>
      <c r="B61" s="132"/>
      <c r="C61" s="185"/>
      <c r="D61" s="185"/>
      <c r="E61" s="185"/>
      <c r="F61" s="185"/>
      <c r="G61" s="185"/>
      <c r="H61" s="185"/>
      <c r="I61" s="186"/>
      <c r="J61" s="186"/>
      <c r="K61" s="187"/>
    </row>
    <row r="62">
      <c r="A62" s="27" t="s">
        <v>95</v>
      </c>
      <c r="K62" s="28"/>
    </row>
    <row r="63">
      <c r="A63" s="141" t="s">
        <v>25</v>
      </c>
      <c r="B63" s="138" t="s">
        <v>26</v>
      </c>
      <c r="C63" s="142" t="s">
        <v>27</v>
      </c>
      <c r="D63" s="142" t="s">
        <v>28</v>
      </c>
      <c r="E63" s="142" t="s">
        <v>29</v>
      </c>
      <c r="F63" s="142" t="s">
        <v>96</v>
      </c>
      <c r="G63" s="142"/>
      <c r="H63" s="188" t="s">
        <v>97</v>
      </c>
      <c r="I63" s="188" t="s">
        <v>98</v>
      </c>
      <c r="J63" s="188"/>
      <c r="K63" s="189" t="s">
        <v>111</v>
      </c>
    </row>
    <row r="64">
      <c r="A64" s="146" t="s">
        <v>32</v>
      </c>
      <c r="B64" s="147"/>
      <c r="C64" s="147"/>
      <c r="D64" s="147"/>
      <c r="E64" s="147"/>
      <c r="F64" s="147"/>
      <c r="G64" s="147"/>
      <c r="H64" s="147"/>
      <c r="I64" s="147">
        <f>'1012025'!H63+'1022025'!H63+'1032025'!H63+'1042025'!H63+'1052025'!H64+'1062025'!H64</f>
        <v>0</v>
      </c>
      <c r="J64" s="31"/>
      <c r="K64" s="74" t="str">
        <f t="shared" ref="K64:K91" si="11">iferror(F64/B64,"")</f>
        <v/>
      </c>
    </row>
    <row r="65">
      <c r="A65" s="146" t="s">
        <v>34</v>
      </c>
      <c r="B65" s="102"/>
      <c r="C65" s="102"/>
      <c r="D65" s="102">
        <v>1.0</v>
      </c>
      <c r="E65" s="102"/>
      <c r="F65" s="102"/>
      <c r="G65" s="102"/>
      <c r="H65" s="102"/>
      <c r="I65" s="102">
        <f>'1012025'!H64+'1022025'!H64+'1032025'!H64+'1042025'!H64+'1052025'!H65+'1062025'!H65</f>
        <v>0</v>
      </c>
      <c r="J65" s="31"/>
      <c r="K65" s="74" t="str">
        <f t="shared" si="11"/>
        <v/>
      </c>
    </row>
    <row r="66">
      <c r="A66" s="146" t="s">
        <v>55</v>
      </c>
      <c r="B66" s="102"/>
      <c r="C66" s="102">
        <v>1.0</v>
      </c>
      <c r="D66" s="102"/>
      <c r="E66" s="102"/>
      <c r="F66" s="102"/>
      <c r="G66" s="102"/>
      <c r="H66" s="102"/>
      <c r="I66" s="102">
        <f>'1012025'!H65+'1022025'!H65+'1032025'!H65+'1042025'!H65+'1052025'!H66+'1062025'!H66</f>
        <v>0</v>
      </c>
      <c r="J66" s="31"/>
      <c r="K66" s="74" t="str">
        <f t="shared" si="11"/>
        <v/>
      </c>
    </row>
    <row r="67">
      <c r="A67" s="146" t="s">
        <v>38</v>
      </c>
      <c r="B67" s="102"/>
      <c r="C67" s="102"/>
      <c r="D67" s="102"/>
      <c r="E67" s="102"/>
      <c r="F67" s="102"/>
      <c r="G67" s="102"/>
      <c r="H67" s="102"/>
      <c r="I67" s="102">
        <f>'1012025'!H66+'1022025'!H66+'1032025'!H66+'1042025'!H66+'1052025'!H67+'1062025'!H67</f>
        <v>0</v>
      </c>
      <c r="J67" s="31"/>
      <c r="K67" s="74" t="str">
        <f t="shared" si="11"/>
        <v/>
      </c>
    </row>
    <row r="68">
      <c r="A68" s="146" t="s">
        <v>39</v>
      </c>
      <c r="B68" s="102"/>
      <c r="C68" s="102"/>
      <c r="D68" s="102"/>
      <c r="E68" s="102"/>
      <c r="F68" s="102"/>
      <c r="G68" s="102"/>
      <c r="H68" s="102">
        <v>1.0</v>
      </c>
      <c r="I68" s="102">
        <f>'1012025'!H67+'1022025'!H67+'1032025'!H67+'1042025'!H67+'1052025'!H68+'1062025'!H68</f>
        <v>0</v>
      </c>
      <c r="J68" s="31"/>
      <c r="K68" s="74" t="str">
        <f t="shared" si="11"/>
        <v/>
      </c>
    </row>
    <row r="69">
      <c r="A69" s="146" t="s">
        <v>41</v>
      </c>
      <c r="B69" s="102"/>
      <c r="C69" s="102"/>
      <c r="D69" s="102"/>
      <c r="E69" s="102"/>
      <c r="F69" s="102"/>
      <c r="G69" s="102"/>
      <c r="H69" s="102"/>
      <c r="I69" s="102">
        <f>'1012025'!H68+'1022025'!H68+'1032025'!H68+'1042025'!H68+'1052025'!H69+'1062025'!H69</f>
        <v>0</v>
      </c>
      <c r="J69" s="31"/>
      <c r="K69" s="74" t="str">
        <f t="shared" si="11"/>
        <v/>
      </c>
    </row>
    <row r="70">
      <c r="A70" s="146" t="s">
        <v>43</v>
      </c>
      <c r="B70" s="102">
        <v>1.0</v>
      </c>
      <c r="C70" s="102"/>
      <c r="D70" s="102"/>
      <c r="E70" s="102"/>
      <c r="F70" s="102"/>
      <c r="G70" s="102"/>
      <c r="H70" s="102"/>
      <c r="I70" s="102">
        <f>'1012025'!H69+'1022025'!H69+'1032025'!H69+'1042025'!H69+'1052025'!H70+'1062025'!H70</f>
        <v>0</v>
      </c>
      <c r="J70" s="31"/>
      <c r="K70" s="74">
        <f t="shared" si="11"/>
        <v>0</v>
      </c>
    </row>
    <row r="71">
      <c r="A71" s="146" t="s">
        <v>45</v>
      </c>
      <c r="B71" s="102"/>
      <c r="C71" s="102"/>
      <c r="D71" s="102"/>
      <c r="E71" s="102"/>
      <c r="F71" s="102"/>
      <c r="G71" s="102"/>
      <c r="H71" s="102"/>
      <c r="I71" s="102">
        <f>'1012025'!H70+'1022025'!H70+'1032025'!H70+'1042025'!H70+'1052025'!H71+'1062025'!H71</f>
        <v>0</v>
      </c>
      <c r="J71" s="31"/>
      <c r="K71" s="74" t="str">
        <f t="shared" si="11"/>
        <v/>
      </c>
    </row>
    <row r="72">
      <c r="A72" s="146" t="s">
        <v>46</v>
      </c>
      <c r="B72" s="102"/>
      <c r="C72" s="102"/>
      <c r="D72" s="102"/>
      <c r="E72" s="102"/>
      <c r="F72" s="102"/>
      <c r="G72" s="102"/>
      <c r="H72" s="102"/>
      <c r="I72" s="102">
        <f>'1012025'!H71+'1022025'!H71+'1032025'!H71+'1042025'!H71+'1052025'!H72+'1062025'!H72</f>
        <v>0</v>
      </c>
      <c r="J72" s="31"/>
      <c r="K72" s="74" t="str">
        <f t="shared" si="11"/>
        <v/>
      </c>
    </row>
    <row r="73">
      <c r="A73" s="146" t="s">
        <v>47</v>
      </c>
      <c r="B73" s="102">
        <v>2.0</v>
      </c>
      <c r="C73" s="102"/>
      <c r="D73" s="102"/>
      <c r="E73" s="102"/>
      <c r="F73" s="102"/>
      <c r="G73" s="102"/>
      <c r="H73" s="102"/>
      <c r="I73" s="102">
        <f>'1012025'!H72+'1022025'!H72+'1032025'!H72+'1042025'!H72+'1052025'!H73+'1062025'!H73</f>
        <v>0</v>
      </c>
      <c r="J73" s="31"/>
      <c r="K73" s="74">
        <f t="shared" si="11"/>
        <v>0</v>
      </c>
    </row>
    <row r="74">
      <c r="A74" s="146" t="s">
        <v>48</v>
      </c>
      <c r="B74" s="102"/>
      <c r="C74" s="102">
        <v>1.0</v>
      </c>
      <c r="D74" s="102"/>
      <c r="E74" s="102"/>
      <c r="F74" s="102"/>
      <c r="G74" s="102"/>
      <c r="H74" s="102"/>
      <c r="I74" s="102">
        <f>'1012025'!H73+'1022025'!H73+'1032025'!H73+'1042025'!H73+'1052025'!H74+'1062025'!H74</f>
        <v>0</v>
      </c>
      <c r="J74" s="31"/>
      <c r="K74" s="74" t="str">
        <f t="shared" si="11"/>
        <v/>
      </c>
    </row>
    <row r="75">
      <c r="A75" s="146" t="s">
        <v>49</v>
      </c>
      <c r="B75" s="102"/>
      <c r="C75" s="102"/>
      <c r="D75" s="102"/>
      <c r="E75" s="102"/>
      <c r="F75" s="102">
        <v>1.0</v>
      </c>
      <c r="G75" s="102"/>
      <c r="H75" s="102"/>
      <c r="I75" s="102">
        <f>'1012025'!H74+'1022025'!H74+'1032025'!H74+'1042025'!H74+'1052025'!H75+'1062025'!H75</f>
        <v>0</v>
      </c>
      <c r="J75" s="31"/>
      <c r="K75" s="74" t="str">
        <f t="shared" si="11"/>
        <v/>
      </c>
    </row>
    <row r="76">
      <c r="A76" s="146" t="s">
        <v>50</v>
      </c>
      <c r="B76" s="102"/>
      <c r="C76" s="102"/>
      <c r="D76" s="102"/>
      <c r="E76" s="102"/>
      <c r="F76" s="102"/>
      <c r="G76" s="102"/>
      <c r="H76" s="102"/>
      <c r="I76" s="102">
        <f>'1012025'!H75+'1022025'!H75+'1032025'!H75+'1042025'!H75+'1052025'!H76+'1062025'!H76</f>
        <v>0</v>
      </c>
      <c r="J76" s="31"/>
      <c r="K76" s="74" t="str">
        <f t="shared" si="11"/>
        <v/>
      </c>
    </row>
    <row r="77">
      <c r="A77" s="146" t="s">
        <v>51</v>
      </c>
      <c r="B77" s="102">
        <v>1.0</v>
      </c>
      <c r="C77" s="102"/>
      <c r="D77" s="102"/>
      <c r="E77" s="102"/>
      <c r="F77" s="102">
        <v>1.0</v>
      </c>
      <c r="G77" s="102"/>
      <c r="H77" s="102"/>
      <c r="I77" s="102">
        <f>'1012025'!H76+'1022025'!H76+'1032025'!H76+'1042025'!H76+'1052025'!H77+'1062025'!H77</f>
        <v>0</v>
      </c>
      <c r="J77" s="31"/>
      <c r="K77" s="74">
        <f t="shared" si="11"/>
        <v>1</v>
      </c>
    </row>
    <row r="78">
      <c r="A78" s="146" t="s">
        <v>52</v>
      </c>
      <c r="B78" s="102"/>
      <c r="C78" s="102"/>
      <c r="D78" s="102"/>
      <c r="E78" s="102"/>
      <c r="F78" s="102"/>
      <c r="G78" s="102"/>
      <c r="H78" s="102"/>
      <c r="I78" s="102">
        <f>'1012025'!H77+'1022025'!H77+'1032025'!H77+'1042025'!H77+'1052025'!H78+'1062025'!H78</f>
        <v>0</v>
      </c>
      <c r="J78" s="31"/>
      <c r="K78" s="74" t="str">
        <f t="shared" si="11"/>
        <v/>
      </c>
    </row>
    <row r="79">
      <c r="A79" s="146" t="s">
        <v>53</v>
      </c>
      <c r="B79" s="102"/>
      <c r="C79" s="102"/>
      <c r="D79" s="102"/>
      <c r="E79" s="102"/>
      <c r="F79" s="102"/>
      <c r="G79" s="102"/>
      <c r="H79" s="102"/>
      <c r="I79" s="102">
        <f>'1012025'!H78+'1022025'!H78+'1032025'!H78+'1042025'!H78+'1052025'!H79+'1062025'!H79</f>
        <v>0</v>
      </c>
      <c r="J79" s="31"/>
      <c r="K79" s="74" t="str">
        <f t="shared" si="11"/>
        <v/>
      </c>
    </row>
    <row r="80">
      <c r="A80" s="146" t="s">
        <v>82</v>
      </c>
      <c r="B80" s="102"/>
      <c r="C80" s="102"/>
      <c r="D80" s="102"/>
      <c r="E80" s="102"/>
      <c r="F80" s="102"/>
      <c r="G80" s="102"/>
      <c r="H80" s="102"/>
      <c r="I80" s="102">
        <f>'1012025'!H79+'1022025'!H79+'1032025'!H79+'1042025'!H79+'1052025'!H80+'1062025'!H80</f>
        <v>0</v>
      </c>
      <c r="J80" s="31"/>
      <c r="K80" s="74" t="str">
        <f t="shared" si="11"/>
        <v/>
      </c>
    </row>
    <row r="81">
      <c r="A81" s="146" t="s">
        <v>83</v>
      </c>
      <c r="B81" s="102"/>
      <c r="C81" s="102"/>
      <c r="D81" s="102"/>
      <c r="E81" s="102"/>
      <c r="F81" s="102"/>
      <c r="G81" s="102"/>
      <c r="H81" s="102"/>
      <c r="I81" s="102">
        <f>'1012025'!H80+'1022025'!H80+'1032025'!H80+'1042025'!H80+'1052025'!H81+'1062025'!H81</f>
        <v>0</v>
      </c>
      <c r="J81" s="31"/>
      <c r="K81" s="74" t="str">
        <f t="shared" si="11"/>
        <v/>
      </c>
    </row>
    <row r="82">
      <c r="A82" s="146" t="s">
        <v>80</v>
      </c>
      <c r="B82" s="102"/>
      <c r="C82" s="102"/>
      <c r="D82" s="102"/>
      <c r="E82" s="102"/>
      <c r="F82" s="102"/>
      <c r="G82" s="102"/>
      <c r="H82" s="102"/>
      <c r="I82" s="102">
        <f>'1012025'!H81+'1022025'!H81+'1032025'!H81+'1042025'!H81+'1052025'!H82+'1062025'!H82</f>
        <v>0</v>
      </c>
      <c r="J82" s="31"/>
      <c r="K82" s="74" t="str">
        <f t="shared" si="11"/>
        <v/>
      </c>
    </row>
    <row r="83">
      <c r="A83" s="146" t="s">
        <v>84</v>
      </c>
      <c r="B83" s="102"/>
      <c r="C83" s="102"/>
      <c r="D83" s="102"/>
      <c r="E83" s="102"/>
      <c r="F83" s="102"/>
      <c r="G83" s="102"/>
      <c r="H83" s="102"/>
      <c r="I83" s="102">
        <f>'1012025'!H82+'1022025'!H82+'1032025'!H82+'1042025'!H82+'1052025'!H83+'1062025'!H83</f>
        <v>0</v>
      </c>
      <c r="J83" s="31"/>
      <c r="K83" s="74" t="str">
        <f t="shared" si="11"/>
        <v/>
      </c>
    </row>
    <row r="84">
      <c r="A84" s="146" t="s">
        <v>78</v>
      </c>
      <c r="B84" s="102"/>
      <c r="C84" s="102"/>
      <c r="D84" s="102"/>
      <c r="E84" s="102"/>
      <c r="F84" s="102"/>
      <c r="G84" s="102"/>
      <c r="H84" s="102"/>
      <c r="I84" s="102">
        <f>'1012025'!H83+'1022025'!H83+'1032025'!H83+'1042025'!H83+'1052025'!H84+'1062025'!H84</f>
        <v>0</v>
      </c>
      <c r="J84" s="31"/>
      <c r="K84" s="74" t="str">
        <f t="shared" si="11"/>
        <v/>
      </c>
    </row>
    <row r="85">
      <c r="A85" s="154" t="s">
        <v>102</v>
      </c>
      <c r="B85" s="155"/>
      <c r="C85" s="102"/>
      <c r="D85" s="102"/>
      <c r="E85" s="102"/>
      <c r="F85" s="102">
        <v>1.0</v>
      </c>
      <c r="G85" s="102"/>
      <c r="H85" s="102"/>
      <c r="I85" s="102">
        <f>'1012025'!H84+'1022025'!H84+'1032025'!H84+'1042025'!H84+'1052025'!H85+'1062025'!H85</f>
        <v>0</v>
      </c>
      <c r="J85" s="31"/>
      <c r="K85" s="74" t="str">
        <f t="shared" si="11"/>
        <v/>
      </c>
    </row>
    <row r="86">
      <c r="A86" s="154"/>
      <c r="B86" s="155"/>
      <c r="C86" s="102"/>
      <c r="D86" s="102"/>
      <c r="E86" s="102"/>
      <c r="F86" s="102"/>
      <c r="G86" s="102"/>
      <c r="H86" s="102"/>
      <c r="I86" s="102">
        <f>'1012025'!H85+'1022025'!H85+'1032025'!H85+'1042025'!H85+'1052025'!H86+'1062025'!H86</f>
        <v>0</v>
      </c>
      <c r="J86" s="31"/>
      <c r="K86" s="74" t="str">
        <f t="shared" si="11"/>
        <v/>
      </c>
    </row>
    <row r="87">
      <c r="A87" s="154" t="s">
        <v>103</v>
      </c>
      <c r="B87" s="155"/>
      <c r="C87" s="102"/>
      <c r="D87" s="102"/>
      <c r="E87" s="102"/>
      <c r="F87" s="102"/>
      <c r="G87" s="102"/>
      <c r="H87" s="102"/>
      <c r="I87" s="102">
        <f>'1012025'!H86+'1022025'!H86+'1032025'!H86+'1042025'!H86+'1052025'!H87+'1062025'!H87</f>
        <v>0</v>
      </c>
      <c r="J87" s="31"/>
      <c r="K87" s="74" t="str">
        <f t="shared" si="11"/>
        <v/>
      </c>
    </row>
    <row r="88">
      <c r="A88" s="154" t="s">
        <v>104</v>
      </c>
      <c r="B88" s="155"/>
      <c r="C88" s="102"/>
      <c r="D88" s="102"/>
      <c r="E88" s="102"/>
      <c r="F88" s="102"/>
      <c r="G88" s="102"/>
      <c r="H88" s="102"/>
      <c r="I88" s="102">
        <f>'1012025'!H87+'1022025'!H87+'1032025'!H87+'1042025'!H87+'1052025'!H88+'1062025'!H88</f>
        <v>0</v>
      </c>
      <c r="J88" s="31"/>
      <c r="K88" s="74" t="str">
        <f t="shared" si="11"/>
        <v/>
      </c>
    </row>
    <row r="89">
      <c r="A89" s="154" t="s">
        <v>105</v>
      </c>
      <c r="B89" s="155"/>
      <c r="C89" s="102"/>
      <c r="D89" s="102"/>
      <c r="E89" s="102"/>
      <c r="F89" s="102"/>
      <c r="G89" s="102"/>
      <c r="H89" s="102"/>
      <c r="I89" s="102">
        <f>'1012025'!H88+'1022025'!H88+'1032025'!H88+'1042025'!H88+'1052025'!H89+'1062025'!H89</f>
        <v>0</v>
      </c>
      <c r="J89" s="31"/>
      <c r="K89" s="74" t="str">
        <f t="shared" si="11"/>
        <v/>
      </c>
    </row>
    <row r="90">
      <c r="A90" s="156" t="s">
        <v>21</v>
      </c>
      <c r="B90" s="157"/>
      <c r="C90" s="158"/>
      <c r="D90" s="158"/>
      <c r="E90" s="158"/>
      <c r="F90" s="158"/>
      <c r="G90" s="158"/>
      <c r="H90" s="158"/>
      <c r="I90" s="158">
        <f>'1012025'!H89+'1022025'!H89+'1032025'!H89+'1042025'!H89+'1052025'!H90+'1062025'!H90</f>
        <v>0</v>
      </c>
      <c r="J90" s="31"/>
      <c r="K90" s="74" t="str">
        <f t="shared" si="11"/>
        <v/>
      </c>
    </row>
    <row r="91">
      <c r="A91" s="154" t="s">
        <v>66</v>
      </c>
      <c r="B91" s="162">
        <f t="shared" ref="B91:F91" si="12">SUM(B64:B90)</f>
        <v>4</v>
      </c>
      <c r="C91" s="163">
        <f t="shared" si="12"/>
        <v>2</v>
      </c>
      <c r="D91" s="163">
        <f t="shared" si="12"/>
        <v>1</v>
      </c>
      <c r="E91" s="163">
        <f t="shared" si="12"/>
        <v>0</v>
      </c>
      <c r="F91" s="165">
        <f t="shared" si="12"/>
        <v>3</v>
      </c>
      <c r="G91" s="165"/>
      <c r="H91" s="165">
        <f t="shared" ref="H91:I91" si="13">SUM(H64:H90)</f>
        <v>1</v>
      </c>
      <c r="I91" s="165">
        <f t="shared" si="13"/>
        <v>0</v>
      </c>
      <c r="J91" s="165"/>
      <c r="K91" s="190">
        <f t="shared" si="11"/>
        <v>0.75</v>
      </c>
    </row>
    <row r="92">
      <c r="B92" s="167">
        <f>B91+C91+D91+E91</f>
        <v>7</v>
      </c>
      <c r="C92" s="120"/>
      <c r="D92" s="120"/>
      <c r="E92" s="119"/>
      <c r="F92" s="168">
        <v>4</v>
      </c>
      <c r="G92" s="120"/>
      <c r="H92" s="120"/>
      <c r="I92" s="119"/>
      <c r="J92" s="169"/>
      <c r="K92" s="170">
        <f>F92/B92</f>
        <v>0.5714285714</v>
      </c>
    </row>
  </sheetData>
  <mergeCells count="62">
    <mergeCell ref="F54:G54"/>
    <mergeCell ref="F55:G55"/>
    <mergeCell ref="F56:G56"/>
    <mergeCell ref="F57:G57"/>
    <mergeCell ref="F58:G58"/>
    <mergeCell ref="F59:G59"/>
    <mergeCell ref="F60:G60"/>
    <mergeCell ref="A62:K62"/>
    <mergeCell ref="B92:E92"/>
    <mergeCell ref="F92:I92"/>
    <mergeCell ref="F47:G47"/>
    <mergeCell ref="F48:G48"/>
    <mergeCell ref="F49:G49"/>
    <mergeCell ref="F50:G50"/>
    <mergeCell ref="F51:G51"/>
    <mergeCell ref="F52:G52"/>
    <mergeCell ref="F53:G53"/>
    <mergeCell ref="A1:H1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C16:K16"/>
    <mergeCell ref="F24:G24"/>
    <mergeCell ref="A25:B25"/>
    <mergeCell ref="F25:G25"/>
    <mergeCell ref="F17:G17"/>
    <mergeCell ref="F18:G18"/>
    <mergeCell ref="F19:G19"/>
    <mergeCell ref="F20:G20"/>
    <mergeCell ref="F21:G21"/>
    <mergeCell ref="F22:G22"/>
    <mergeCell ref="F23:G23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A39:K39"/>
    <mergeCell ref="F40:G40"/>
    <mergeCell ref="F41:G41"/>
    <mergeCell ref="F42:G42"/>
    <mergeCell ref="F43:G43"/>
    <mergeCell ref="F44:G44"/>
    <mergeCell ref="F45:G45"/>
    <mergeCell ref="F46:G46"/>
  </mergeCells>
  <conditionalFormatting sqref="F17:G38">
    <cfRule type="cellIs" dxfId="0" priority="1" operator="lessThan">
      <formula>0</formula>
    </cfRule>
  </conditionalFormatting>
  <conditionalFormatting sqref="F17:G38">
    <cfRule type="cellIs" dxfId="1" priority="2" operator="greaterThan">
      <formula>0</formula>
    </cfRule>
  </conditionalFormatting>
  <conditionalFormatting sqref="K18:K37">
    <cfRule type="cellIs" dxfId="1" priority="3" operator="greaterThan">
      <formula>$B$23</formula>
    </cfRule>
  </conditionalFormatting>
  <conditionalFormatting sqref="K18:K37">
    <cfRule type="cellIs" dxfId="0" priority="4" operator="lessThan">
      <formula>$B$23</formula>
    </cfRule>
  </conditionalFormatting>
  <conditionalFormatting sqref="K3:K13">
    <cfRule type="cellIs" dxfId="1" priority="5" operator="greaterThan">
      <formula>$B$23</formula>
    </cfRule>
  </conditionalFormatting>
  <conditionalFormatting sqref="K3:K13">
    <cfRule type="cellIs" dxfId="0" priority="6" operator="lessThan">
      <formula>$B$23</formula>
    </cfRule>
  </conditionalFormatting>
  <conditionalFormatting sqref="K18:K37">
    <cfRule type="notContainsBlanks" dxfId="1" priority="7">
      <formula>LEN(TRIM(K18))&gt;0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6" max="7" width="7.38"/>
    <col hidden="1" min="10" max="10" width="12.63"/>
    <col customWidth="1" min="11" max="11" width="15.5"/>
  </cols>
  <sheetData>
    <row r="1">
      <c r="A1" s="52" t="s">
        <v>0</v>
      </c>
      <c r="B1" s="53"/>
      <c r="C1" s="53"/>
      <c r="D1" s="53"/>
      <c r="E1" s="53"/>
      <c r="F1" s="53"/>
      <c r="G1" s="53"/>
      <c r="H1" s="54"/>
      <c r="I1" s="55"/>
      <c r="J1" s="55"/>
      <c r="K1" s="56" t="s">
        <v>57</v>
      </c>
    </row>
    <row r="2">
      <c r="A2" s="57" t="s">
        <v>58</v>
      </c>
      <c r="B2" s="58">
        <v>45948.0</v>
      </c>
      <c r="C2" s="6"/>
      <c r="D2" s="7" t="s">
        <v>2</v>
      </c>
      <c r="E2" s="7" t="s">
        <v>3</v>
      </c>
      <c r="F2" s="59" t="s">
        <v>4</v>
      </c>
      <c r="G2" s="54"/>
      <c r="H2" s="60" t="s">
        <v>5</v>
      </c>
      <c r="I2" s="7" t="s">
        <v>59</v>
      </c>
      <c r="J2" s="61" t="s">
        <v>60</v>
      </c>
      <c r="K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63">
        <v>100317.7</v>
      </c>
      <c r="G3" s="64"/>
      <c r="H3" s="65">
        <f t="shared" ref="H3:H8" si="1">$F3/D3</f>
        <v>0.3544319137</v>
      </c>
      <c r="I3" s="68">
        <f t="shared" ref="I3:I13" si="2">F3-J3</f>
        <v>-194810.7</v>
      </c>
      <c r="J3" s="68">
        <f t="shared" ref="J3:J13" si="3">E3*$B$23</f>
        <v>295128.4</v>
      </c>
      <c r="K3" s="69">
        <f t="shared" ref="K3:K14" si="4">$F3/E3</f>
        <v>0.3172512484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63">
        <v>95982.98</v>
      </c>
      <c r="G4" s="64"/>
      <c r="H4" s="65">
        <f t="shared" si="1"/>
        <v>0.4761674621</v>
      </c>
      <c r="I4" s="68">
        <f t="shared" si="2"/>
        <v>-148177.9533</v>
      </c>
      <c r="J4" s="68">
        <f t="shared" si="3"/>
        <v>244160.9333</v>
      </c>
      <c r="K4" s="69">
        <f t="shared" si="4"/>
        <v>0.3669060134</v>
      </c>
    </row>
    <row r="5">
      <c r="A5" s="10" t="s">
        <v>11</v>
      </c>
      <c r="B5" s="70">
        <v>1279935.04</v>
      </c>
      <c r="C5" s="12" t="s">
        <v>61</v>
      </c>
      <c r="D5" s="71">
        <v>402427.0</v>
      </c>
      <c r="E5" s="13">
        <v>501170.0</v>
      </c>
      <c r="F5" s="63">
        <v>303142.79</v>
      </c>
      <c r="G5" s="64"/>
      <c r="H5" s="65">
        <f t="shared" si="1"/>
        <v>0.7532864097</v>
      </c>
      <c r="I5" s="68">
        <f t="shared" si="2"/>
        <v>-164615.8767</v>
      </c>
      <c r="J5" s="68">
        <f t="shared" si="3"/>
        <v>467758.6667</v>
      </c>
      <c r="K5" s="69">
        <f t="shared" si="4"/>
        <v>0.6048701838</v>
      </c>
    </row>
    <row r="6">
      <c r="A6" s="10" t="s">
        <v>62</v>
      </c>
      <c r="B6" s="70">
        <v>193665.95</v>
      </c>
      <c r="C6" s="12" t="s">
        <v>12</v>
      </c>
      <c r="D6" s="13">
        <v>360402.0</v>
      </c>
      <c r="E6" s="13">
        <v>316209.0</v>
      </c>
      <c r="F6" s="63">
        <v>102874.64</v>
      </c>
      <c r="G6" s="64"/>
      <c r="H6" s="65">
        <f t="shared" si="1"/>
        <v>0.2854441429</v>
      </c>
      <c r="I6" s="68">
        <f t="shared" si="2"/>
        <v>-192253.76</v>
      </c>
      <c r="J6" s="68">
        <f t="shared" si="3"/>
        <v>295128.4</v>
      </c>
      <c r="K6" s="69">
        <f t="shared" si="4"/>
        <v>0.3253374825</v>
      </c>
    </row>
    <row r="7">
      <c r="A7" s="32" t="s">
        <v>63</v>
      </c>
      <c r="B7" s="72">
        <f>B5-B3</f>
        <v>-1160280.96</v>
      </c>
      <c r="C7" s="12" t="s">
        <v>14</v>
      </c>
      <c r="D7" s="13">
        <v>467711.0</v>
      </c>
      <c r="E7" s="13">
        <v>302557.0</v>
      </c>
      <c r="F7" s="63">
        <v>239628.14</v>
      </c>
      <c r="G7" s="64"/>
      <c r="H7" s="65">
        <f t="shared" si="1"/>
        <v>0.5123423225</v>
      </c>
      <c r="I7" s="68">
        <f t="shared" si="2"/>
        <v>-42758.39333</v>
      </c>
      <c r="J7" s="68">
        <f t="shared" si="3"/>
        <v>282386.5333</v>
      </c>
      <c r="K7" s="69">
        <f t="shared" si="4"/>
        <v>0.7920099023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63">
        <v>115841.24</v>
      </c>
      <c r="G8" s="64"/>
      <c r="H8" s="65">
        <f t="shared" si="1"/>
        <v>0.9129696416</v>
      </c>
      <c r="I8" s="68">
        <f t="shared" si="2"/>
        <v>-128319.6933</v>
      </c>
      <c r="J8" s="68">
        <f t="shared" si="3"/>
        <v>244160.9333</v>
      </c>
      <c r="K8" s="69">
        <f t="shared" si="4"/>
        <v>0.442816503</v>
      </c>
    </row>
    <row r="9">
      <c r="A9" s="19" t="s">
        <v>17</v>
      </c>
      <c r="B9" s="20">
        <f>(B4-B5)/30</f>
        <v>27746.291</v>
      </c>
      <c r="C9" s="12" t="s">
        <v>18</v>
      </c>
      <c r="D9" s="13">
        <v>175140.0</v>
      </c>
      <c r="E9" s="13">
        <v>261601.0</v>
      </c>
      <c r="F9" s="63">
        <v>114631.63</v>
      </c>
      <c r="G9" s="64"/>
      <c r="H9" s="65">
        <f t="shared" ref="H9:H13" si="5">$F9/$D$9</f>
        <v>0.6545142743</v>
      </c>
      <c r="I9" s="68">
        <f t="shared" si="2"/>
        <v>-129529.3033</v>
      </c>
      <c r="J9" s="68">
        <f t="shared" si="3"/>
        <v>244160.9333</v>
      </c>
      <c r="K9" s="69">
        <f t="shared" si="4"/>
        <v>0.4381926292</v>
      </c>
    </row>
    <row r="10">
      <c r="A10" s="19" t="s">
        <v>19</v>
      </c>
      <c r="B10" s="21">
        <f>(B4-B6)/30</f>
        <v>63955.26067</v>
      </c>
      <c r="C10" s="12" t="s">
        <v>20</v>
      </c>
      <c r="D10" s="13">
        <v>0.0</v>
      </c>
      <c r="E10" s="13">
        <v>192680.0</v>
      </c>
      <c r="F10" s="63">
        <v>82262.38</v>
      </c>
      <c r="G10" s="64"/>
      <c r="H10" s="65">
        <f t="shared" si="5"/>
        <v>0.4696949869</v>
      </c>
      <c r="I10" s="68">
        <f t="shared" si="2"/>
        <v>-97572.28667</v>
      </c>
      <c r="J10" s="68">
        <f t="shared" si="3"/>
        <v>179834.6667</v>
      </c>
      <c r="K10" s="69">
        <f t="shared" si="4"/>
        <v>0.4269378244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63">
        <v>70710.4</v>
      </c>
      <c r="G11" s="64"/>
      <c r="H11" s="65">
        <f t="shared" si="5"/>
        <v>0.4037364394</v>
      </c>
      <c r="I11" s="68">
        <f t="shared" si="2"/>
        <v>24743.73333</v>
      </c>
      <c r="J11" s="68">
        <f t="shared" si="3"/>
        <v>45966.66667</v>
      </c>
      <c r="K11" s="73">
        <f t="shared" si="4"/>
        <v>1.435744162</v>
      </c>
    </row>
    <row r="12">
      <c r="A12" s="17"/>
      <c r="B12" s="22"/>
      <c r="C12" s="12" t="s">
        <v>65</v>
      </c>
      <c r="D12" s="13">
        <v>0.0</v>
      </c>
      <c r="E12" s="13">
        <v>49520.0</v>
      </c>
      <c r="F12" s="63">
        <v>40693.17</v>
      </c>
      <c r="G12" s="64"/>
      <c r="H12" s="65">
        <f t="shared" si="5"/>
        <v>0.2323465228</v>
      </c>
      <c r="I12" s="68">
        <f t="shared" si="2"/>
        <v>-5525.496667</v>
      </c>
      <c r="J12" s="68">
        <f t="shared" si="3"/>
        <v>46218.66667</v>
      </c>
      <c r="K12" s="69">
        <f t="shared" si="4"/>
        <v>0.8217522213</v>
      </c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63">
        <v>13849.97</v>
      </c>
      <c r="G13" s="64"/>
      <c r="H13" s="76">
        <f t="shared" si="5"/>
        <v>0.07907942218</v>
      </c>
      <c r="I13" s="173">
        <f t="shared" si="2"/>
        <v>-33750.03</v>
      </c>
      <c r="J13" s="80">
        <f t="shared" si="3"/>
        <v>47600</v>
      </c>
      <c r="K13" s="81">
        <f t="shared" si="4"/>
        <v>0.2715680392</v>
      </c>
    </row>
    <row r="14">
      <c r="A14" s="19" t="s">
        <v>24</v>
      </c>
      <c r="B14" s="21">
        <f>(B3-B5)/(B19-B22)</f>
        <v>580140.48</v>
      </c>
      <c r="C14" s="29" t="s">
        <v>66</v>
      </c>
      <c r="D14" s="82">
        <f t="shared" ref="D14:F14" si="6">SUM(D3:D13)</f>
        <v>2122320</v>
      </c>
      <c r="E14" s="82">
        <f t="shared" si="6"/>
        <v>2563398</v>
      </c>
      <c r="F14" s="82">
        <f t="shared" si="6"/>
        <v>1279935.04</v>
      </c>
      <c r="G14" s="172"/>
      <c r="H14" s="83">
        <f>$F14/D14</f>
        <v>0.6030829658</v>
      </c>
      <c r="I14" s="83"/>
      <c r="J14" s="83"/>
      <c r="K14" s="84">
        <f t="shared" si="4"/>
        <v>0.4993118665</v>
      </c>
    </row>
    <row r="15">
      <c r="A15" s="19" t="s">
        <v>31</v>
      </c>
      <c r="B15" s="20">
        <f>B22*B13</f>
        <v>2277534.933</v>
      </c>
      <c r="C15" s="85"/>
      <c r="D15" s="85"/>
      <c r="E15" s="85"/>
      <c r="F15" s="85"/>
      <c r="G15" s="85"/>
      <c r="H15" s="85"/>
      <c r="I15" s="85"/>
      <c r="J15" s="85"/>
      <c r="K15" s="85"/>
    </row>
    <row r="16">
      <c r="A16" s="19" t="s">
        <v>67</v>
      </c>
      <c r="B16" s="20">
        <f>B5-B15</f>
        <v>-997599.8933</v>
      </c>
      <c r="C16" s="27" t="s">
        <v>68</v>
      </c>
      <c r="K16" s="28"/>
    </row>
    <row r="17">
      <c r="A17" s="19" t="s">
        <v>69</v>
      </c>
      <c r="B17" s="20">
        <f>B5-B4</f>
        <v>-832388.73</v>
      </c>
      <c r="C17" s="86"/>
      <c r="D17" s="87" t="s">
        <v>70</v>
      </c>
      <c r="E17" s="87" t="s">
        <v>71</v>
      </c>
      <c r="F17" s="88" t="s">
        <v>72</v>
      </c>
      <c r="G17" s="54"/>
      <c r="H17" s="87"/>
      <c r="I17" s="174" t="s">
        <v>59</v>
      </c>
      <c r="J17" s="61" t="s">
        <v>60</v>
      </c>
      <c r="K17" s="90" t="s">
        <v>6</v>
      </c>
    </row>
    <row r="18">
      <c r="A18" s="19" t="s">
        <v>73</v>
      </c>
      <c r="B18" s="20">
        <f>(B5-B4)-B6</f>
        <v>-1026054.68</v>
      </c>
      <c r="C18" s="91" t="s">
        <v>32</v>
      </c>
      <c r="D18" s="92">
        <v>79808.0</v>
      </c>
      <c r="E18" s="93">
        <v>33131.0</v>
      </c>
      <c r="F18" s="94">
        <f t="shared" ref="F18:F38" si="7">E18-D18</f>
        <v>-46677</v>
      </c>
      <c r="G18" s="95"/>
      <c r="H18" s="175"/>
      <c r="I18" s="96">
        <f t="shared" ref="I18:I37" si="8">E18-J18</f>
        <v>-41356.46667</v>
      </c>
      <c r="J18" s="97">
        <f t="shared" ref="J18:J37" si="9">D18*$B$23</f>
        <v>74487.46667</v>
      </c>
      <c r="K18" s="98">
        <f t="shared" ref="K18:K37" si="10">E18/D18</f>
        <v>0.4151338212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26436.0</v>
      </c>
      <c r="F19" s="96">
        <f t="shared" si="7"/>
        <v>-116677</v>
      </c>
      <c r="G19" s="64"/>
      <c r="H19" s="36"/>
      <c r="I19" s="96">
        <f t="shared" si="8"/>
        <v>-107136.1333</v>
      </c>
      <c r="J19" s="97">
        <f t="shared" si="9"/>
        <v>133572.1333</v>
      </c>
      <c r="K19" s="15">
        <f t="shared" si="10"/>
        <v>0.1847211644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32998.0</v>
      </c>
      <c r="F20" s="96">
        <f t="shared" si="7"/>
        <v>-46810</v>
      </c>
      <c r="G20" s="64"/>
      <c r="H20" s="176"/>
      <c r="I20" s="96">
        <f t="shared" si="8"/>
        <v>-41489.46667</v>
      </c>
      <c r="J20" s="97">
        <f t="shared" si="9"/>
        <v>74487.46667</v>
      </c>
      <c r="K20" s="15">
        <f t="shared" si="10"/>
        <v>0.4134673216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19390.0</v>
      </c>
      <c r="F21" s="96">
        <f t="shared" si="7"/>
        <v>-96422</v>
      </c>
      <c r="G21" s="64"/>
      <c r="H21" s="36"/>
      <c r="I21" s="96">
        <f t="shared" si="8"/>
        <v>-88701.2</v>
      </c>
      <c r="J21" s="97">
        <f t="shared" si="9"/>
        <v>108091.2</v>
      </c>
      <c r="K21" s="15">
        <f t="shared" si="10"/>
        <v>0.1674265188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72892.0</v>
      </c>
      <c r="F22" s="96">
        <f t="shared" si="7"/>
        <v>4632</v>
      </c>
      <c r="G22" s="64"/>
      <c r="H22" s="36"/>
      <c r="I22" s="96">
        <f t="shared" si="8"/>
        <v>9182.666667</v>
      </c>
      <c r="J22" s="97">
        <f t="shared" si="9"/>
        <v>63709.33333</v>
      </c>
      <c r="K22" s="15">
        <f t="shared" si="10"/>
        <v>1.067858189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>
        <v>20125.0</v>
      </c>
      <c r="F23" s="96">
        <f t="shared" si="7"/>
        <v>-41079</v>
      </c>
      <c r="G23" s="64"/>
      <c r="H23" s="36"/>
      <c r="I23" s="96">
        <f t="shared" si="8"/>
        <v>-36998.73333</v>
      </c>
      <c r="J23" s="97">
        <f t="shared" si="9"/>
        <v>57123.73333</v>
      </c>
      <c r="K23" s="15">
        <f t="shared" si="10"/>
        <v>0.3288183779</v>
      </c>
    </row>
    <row r="24">
      <c r="A24" s="43" t="s">
        <v>44</v>
      </c>
      <c r="B24" s="44">
        <f>B5/B3</f>
        <v>0.5245171083</v>
      </c>
      <c r="C24" s="91" t="s">
        <v>43</v>
      </c>
      <c r="D24" s="13">
        <v>120764.0</v>
      </c>
      <c r="E24" s="99">
        <v>52994.0</v>
      </c>
      <c r="F24" s="96">
        <f t="shared" si="7"/>
        <v>-67770</v>
      </c>
      <c r="G24" s="64"/>
      <c r="H24" s="36"/>
      <c r="I24" s="96">
        <f t="shared" si="8"/>
        <v>-59719.06667</v>
      </c>
      <c r="J24" s="97">
        <f t="shared" si="9"/>
        <v>112713.0667</v>
      </c>
      <c r="K24" s="15">
        <f t="shared" si="10"/>
        <v>0.438822828</v>
      </c>
    </row>
    <row r="25">
      <c r="A25" s="17" t="s">
        <v>75</v>
      </c>
      <c r="C25" s="91" t="s">
        <v>45</v>
      </c>
      <c r="D25" s="13">
        <v>120764.0</v>
      </c>
      <c r="E25" s="99">
        <v>19490.0</v>
      </c>
      <c r="F25" s="96">
        <f t="shared" si="7"/>
        <v>-101274</v>
      </c>
      <c r="G25" s="64"/>
      <c r="H25" s="36"/>
      <c r="I25" s="96">
        <f t="shared" si="8"/>
        <v>-93223.06667</v>
      </c>
      <c r="J25" s="97">
        <f t="shared" si="9"/>
        <v>112713.0667</v>
      </c>
      <c r="K25" s="15">
        <f t="shared" si="10"/>
        <v>0.1613891557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141029.0</v>
      </c>
      <c r="F26" s="96">
        <f t="shared" si="7"/>
        <v>38869</v>
      </c>
      <c r="G26" s="64"/>
      <c r="H26" s="36"/>
      <c r="I26" s="96">
        <f t="shared" si="8"/>
        <v>45679.66667</v>
      </c>
      <c r="J26" s="97">
        <f t="shared" si="9"/>
        <v>95349.33333</v>
      </c>
      <c r="K26" s="15">
        <f t="shared" si="10"/>
        <v>1.380471809</v>
      </c>
    </row>
    <row r="27">
      <c r="A27" s="12" t="s">
        <v>8</v>
      </c>
      <c r="B27" s="102">
        <v>2.0</v>
      </c>
      <c r="C27" s="91" t="s">
        <v>47</v>
      </c>
      <c r="D27" s="13">
        <v>102160.0</v>
      </c>
      <c r="E27" s="99">
        <v>69280.0</v>
      </c>
      <c r="F27" s="96">
        <f t="shared" si="7"/>
        <v>-32880</v>
      </c>
      <c r="G27" s="64"/>
      <c r="H27" s="36"/>
      <c r="I27" s="96">
        <f t="shared" si="8"/>
        <v>-26069.33333</v>
      </c>
      <c r="J27" s="97">
        <f t="shared" si="9"/>
        <v>95349.33333</v>
      </c>
      <c r="K27" s="15">
        <f t="shared" si="10"/>
        <v>0.6781519186</v>
      </c>
    </row>
    <row r="28">
      <c r="A28" s="12" t="s">
        <v>10</v>
      </c>
      <c r="B28" s="102"/>
      <c r="C28" s="91" t="s">
        <v>48</v>
      </c>
      <c r="D28" s="13">
        <v>102160.0</v>
      </c>
      <c r="E28" s="99">
        <v>37112.0</v>
      </c>
      <c r="F28" s="96">
        <f t="shared" si="7"/>
        <v>-65048</v>
      </c>
      <c r="G28" s="64"/>
      <c r="H28" s="36"/>
      <c r="I28" s="96">
        <f t="shared" si="8"/>
        <v>-58237.33333</v>
      </c>
      <c r="J28" s="97">
        <f t="shared" si="9"/>
        <v>95349.33333</v>
      </c>
      <c r="K28" s="15">
        <f t="shared" si="10"/>
        <v>0.3632732968</v>
      </c>
    </row>
    <row r="29">
      <c r="A29" s="12" t="s">
        <v>12</v>
      </c>
      <c r="B29" s="102">
        <v>3.0</v>
      </c>
      <c r="C29" s="91" t="s">
        <v>49</v>
      </c>
      <c r="D29" s="13">
        <v>115812.0</v>
      </c>
      <c r="E29" s="99">
        <v>74029.0</v>
      </c>
      <c r="F29" s="96">
        <f t="shared" si="7"/>
        <v>-41783</v>
      </c>
      <c r="G29" s="64"/>
      <c r="H29" s="36"/>
      <c r="I29" s="96">
        <f t="shared" si="8"/>
        <v>-34062.2</v>
      </c>
      <c r="J29" s="97">
        <f t="shared" si="9"/>
        <v>108091.2</v>
      </c>
      <c r="K29" s="15">
        <f t="shared" si="10"/>
        <v>0.6392170069</v>
      </c>
    </row>
    <row r="30">
      <c r="A30" s="12" t="s">
        <v>14</v>
      </c>
      <c r="B30" s="102">
        <v>2.0</v>
      </c>
      <c r="C30" s="32" t="s">
        <v>78</v>
      </c>
      <c r="D30" s="13">
        <v>54608.0</v>
      </c>
      <c r="E30" s="99">
        <v>34747.0</v>
      </c>
      <c r="F30" s="96">
        <f t="shared" si="7"/>
        <v>-19861</v>
      </c>
      <c r="G30" s="64"/>
      <c r="I30" s="96">
        <f t="shared" si="8"/>
        <v>-16220.46667</v>
      </c>
      <c r="J30" s="97">
        <f t="shared" si="9"/>
        <v>50967.46667</v>
      </c>
      <c r="K30" s="15">
        <f t="shared" si="10"/>
        <v>0.6362987108</v>
      </c>
    </row>
    <row r="31">
      <c r="A31" s="12" t="s">
        <v>16</v>
      </c>
      <c r="B31" s="102"/>
      <c r="C31" s="91" t="s">
        <v>51</v>
      </c>
      <c r="D31" s="13">
        <v>115812.0</v>
      </c>
      <c r="E31" s="99">
        <v>34151.0</v>
      </c>
      <c r="F31" s="96">
        <f t="shared" si="7"/>
        <v>-81661</v>
      </c>
      <c r="G31" s="64"/>
      <c r="H31" s="36"/>
      <c r="I31" s="96">
        <f t="shared" si="8"/>
        <v>-73940.2</v>
      </c>
      <c r="J31" s="97">
        <f t="shared" si="9"/>
        <v>108091.2</v>
      </c>
      <c r="K31" s="15">
        <f t="shared" si="10"/>
        <v>0.2948830864</v>
      </c>
    </row>
    <row r="32">
      <c r="A32" s="12" t="s">
        <v>18</v>
      </c>
      <c r="B32" s="102">
        <v>1.0</v>
      </c>
      <c r="C32" s="91" t="s">
        <v>52</v>
      </c>
      <c r="D32" s="13">
        <v>115812.0</v>
      </c>
      <c r="E32" s="99">
        <v>48978.0</v>
      </c>
      <c r="F32" s="96">
        <f t="shared" si="7"/>
        <v>-66834</v>
      </c>
      <c r="G32" s="64"/>
      <c r="H32" s="36"/>
      <c r="I32" s="96">
        <f t="shared" si="8"/>
        <v>-59113.2</v>
      </c>
      <c r="J32" s="97">
        <f t="shared" si="9"/>
        <v>108091.2</v>
      </c>
      <c r="K32" s="15">
        <f t="shared" si="10"/>
        <v>0.4229095431</v>
      </c>
    </row>
    <row r="33">
      <c r="A33" s="12" t="s">
        <v>20</v>
      </c>
      <c r="B33" s="102">
        <v>1.0</v>
      </c>
      <c r="C33" s="91" t="s">
        <v>53</v>
      </c>
      <c r="D33" s="13">
        <v>151816.0</v>
      </c>
      <c r="E33" s="99">
        <v>39046.0</v>
      </c>
      <c r="F33" s="96">
        <f t="shared" si="7"/>
        <v>-112770</v>
      </c>
      <c r="G33" s="64"/>
      <c r="H33" s="36"/>
      <c r="I33" s="96">
        <f t="shared" si="8"/>
        <v>-102648.9333</v>
      </c>
      <c r="J33" s="97">
        <f t="shared" si="9"/>
        <v>141694.9333</v>
      </c>
      <c r="K33" s="15">
        <f t="shared" si="10"/>
        <v>0.2571929177</v>
      </c>
    </row>
    <row r="34">
      <c r="A34" s="103" t="s">
        <v>79</v>
      </c>
      <c r="B34" s="102"/>
      <c r="C34" s="91" t="s">
        <v>80</v>
      </c>
      <c r="D34" s="13">
        <v>54608.0</v>
      </c>
      <c r="E34" s="99">
        <v>41973.0</v>
      </c>
      <c r="F34" s="96">
        <f t="shared" si="7"/>
        <v>-12635</v>
      </c>
      <c r="G34" s="64"/>
      <c r="H34" s="36"/>
      <c r="I34" s="96">
        <f t="shared" si="8"/>
        <v>-8994.466667</v>
      </c>
      <c r="J34" s="97">
        <f t="shared" si="9"/>
        <v>50967.46667</v>
      </c>
      <c r="K34" s="15">
        <f t="shared" si="10"/>
        <v>0.7686236449</v>
      </c>
    </row>
    <row r="35">
      <c r="A35" s="104" t="s">
        <v>81</v>
      </c>
      <c r="B35" s="102">
        <v>2.0</v>
      </c>
      <c r="C35" s="91" t="s">
        <v>82</v>
      </c>
      <c r="D35" s="13">
        <v>49656.0</v>
      </c>
      <c r="E35" s="99">
        <v>35611.0</v>
      </c>
      <c r="F35" s="96">
        <f t="shared" si="7"/>
        <v>-14045</v>
      </c>
      <c r="G35" s="64"/>
      <c r="H35" s="36"/>
      <c r="I35" s="96">
        <f t="shared" si="8"/>
        <v>-10734.6</v>
      </c>
      <c r="J35" s="97">
        <f t="shared" si="9"/>
        <v>46345.6</v>
      </c>
      <c r="K35" s="15">
        <f t="shared" si="10"/>
        <v>0.7171540197</v>
      </c>
    </row>
    <row r="36">
      <c r="A36" s="105" t="s">
        <v>66</v>
      </c>
      <c r="B36" s="106">
        <f>SUM(B27:B35)</f>
        <v>11</v>
      </c>
      <c r="C36" s="91" t="s">
        <v>83</v>
      </c>
      <c r="D36" s="13">
        <v>49656.0</v>
      </c>
      <c r="E36" s="99">
        <v>28959.0</v>
      </c>
      <c r="F36" s="96">
        <f t="shared" si="7"/>
        <v>-20697</v>
      </c>
      <c r="G36" s="64"/>
      <c r="H36" s="36"/>
      <c r="I36" s="96">
        <f t="shared" si="8"/>
        <v>-17386.6</v>
      </c>
      <c r="J36" s="97">
        <f t="shared" si="9"/>
        <v>46345.6</v>
      </c>
      <c r="K36" s="15">
        <f t="shared" si="10"/>
        <v>0.5831923635</v>
      </c>
    </row>
    <row r="37">
      <c r="C37" s="107" t="s">
        <v>84</v>
      </c>
      <c r="D37" s="75">
        <v>49656.0</v>
      </c>
      <c r="E37" s="108">
        <v>23736.0</v>
      </c>
      <c r="F37" s="96">
        <f t="shared" si="7"/>
        <v>-25920</v>
      </c>
      <c r="G37" s="64"/>
      <c r="H37" s="177"/>
      <c r="I37" s="96">
        <f t="shared" si="8"/>
        <v>-22609.6</v>
      </c>
      <c r="J37" s="109">
        <f t="shared" si="9"/>
        <v>46345.6</v>
      </c>
      <c r="K37" s="110">
        <f t="shared" si="10"/>
        <v>0.4780086999</v>
      </c>
    </row>
    <row r="38">
      <c r="C38" s="111" t="s">
        <v>85</v>
      </c>
      <c r="D38" s="112">
        <v>186172.0</v>
      </c>
      <c r="E38" s="112"/>
      <c r="F38" s="113">
        <f t="shared" si="7"/>
        <v>-186172</v>
      </c>
      <c r="G38" s="2"/>
      <c r="H38" s="86"/>
      <c r="I38" s="86"/>
      <c r="J38" s="86"/>
      <c r="K38" s="114" t="s">
        <v>86</v>
      </c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6"/>
      <c r="J39" s="116"/>
      <c r="K39" s="117"/>
    </row>
    <row r="40">
      <c r="A40" s="6"/>
      <c r="B40" s="59" t="s">
        <v>88</v>
      </c>
      <c r="C40" s="178" t="s">
        <v>89</v>
      </c>
      <c r="D40" s="178" t="s">
        <v>90</v>
      </c>
      <c r="E40" s="178" t="s">
        <v>91</v>
      </c>
      <c r="F40" s="118" t="s">
        <v>92</v>
      </c>
      <c r="G40" s="119"/>
      <c r="H40" s="178" t="s">
        <v>93</v>
      </c>
      <c r="I40" s="178"/>
      <c r="J40" s="178"/>
      <c r="K40" s="179"/>
    </row>
    <row r="41">
      <c r="A41" s="91" t="s">
        <v>32</v>
      </c>
      <c r="B41" s="129" t="s">
        <v>94</v>
      </c>
      <c r="C41" s="147">
        <v>24.0</v>
      </c>
      <c r="D41" s="147"/>
      <c r="E41" s="147">
        <v>4.0</v>
      </c>
      <c r="F41" s="122"/>
      <c r="G41" s="123"/>
      <c r="H41" s="147">
        <f>'1012025'!G40+'1022025'!G40+'1032025'!G40+'1042025'!G40+'1052025'!G41+'1062025'!G41</f>
        <v>0</v>
      </c>
      <c r="I41" s="128"/>
      <c r="J41" s="128"/>
      <c r="K41" s="180"/>
    </row>
    <row r="42">
      <c r="A42" s="91" t="s">
        <v>34</v>
      </c>
      <c r="B42" s="121"/>
      <c r="C42" s="102"/>
      <c r="D42" s="102"/>
      <c r="E42" s="102"/>
      <c r="F42" s="127">
        <v>1.0</v>
      </c>
      <c r="G42" s="126"/>
      <c r="H42" s="102">
        <f>'1012025'!G41+'1022025'!G41+'1032025'!G41+'1042025'!G41+'1052025'!G42+'1062025'!G42</f>
        <v>0</v>
      </c>
      <c r="I42" s="181"/>
      <c r="J42" s="181"/>
      <c r="K42" s="182"/>
    </row>
    <row r="43">
      <c r="A43" s="91" t="s">
        <v>55</v>
      </c>
      <c r="B43" s="129" t="s">
        <v>94</v>
      </c>
      <c r="C43" s="102">
        <v>6.0</v>
      </c>
      <c r="D43" s="102"/>
      <c r="E43" s="102">
        <v>12.0</v>
      </c>
      <c r="F43" s="127">
        <v>5.0</v>
      </c>
      <c r="G43" s="126"/>
      <c r="H43" s="102">
        <f>'1012025'!G42+'1022025'!G42+'1032025'!G42+'1042025'!G42+'1052025'!G43+'1062025'!G43</f>
        <v>0</v>
      </c>
      <c r="I43" s="181"/>
      <c r="J43" s="181"/>
      <c r="K43" s="182"/>
    </row>
    <row r="44">
      <c r="A44" s="91" t="s">
        <v>38</v>
      </c>
      <c r="B44" s="129" t="s">
        <v>94</v>
      </c>
      <c r="C44" s="102">
        <v>24.0</v>
      </c>
      <c r="D44" s="102">
        <v>1.0</v>
      </c>
      <c r="E44" s="102">
        <v>55.0</v>
      </c>
      <c r="F44" s="127">
        <v>54.0</v>
      </c>
      <c r="G44" s="126"/>
      <c r="H44" s="102">
        <f>'1012025'!G43+'1022025'!G43+'1032025'!G43+'1042025'!G43+'1052025'!G44+'1062025'!G44</f>
        <v>0</v>
      </c>
      <c r="I44" s="181"/>
      <c r="J44" s="181"/>
      <c r="K44" s="182"/>
    </row>
    <row r="45">
      <c r="A45" s="91" t="s">
        <v>39</v>
      </c>
      <c r="B45" s="129" t="s">
        <v>94</v>
      </c>
      <c r="C45" s="102"/>
      <c r="D45" s="102"/>
      <c r="E45" s="102"/>
      <c r="F45" s="127"/>
      <c r="G45" s="126"/>
      <c r="H45" s="102">
        <f>'1012025'!G44+'1022025'!G44+'1032025'!G44+'1042025'!G44+'1052025'!G45+'1062025'!G45</f>
        <v>0</v>
      </c>
      <c r="I45" s="181"/>
      <c r="J45" s="181"/>
      <c r="K45" s="182"/>
    </row>
    <row r="46">
      <c r="A46" s="91" t="s">
        <v>41</v>
      </c>
      <c r="B46" s="121"/>
      <c r="C46" s="102"/>
      <c r="D46" s="102"/>
      <c r="E46" s="102"/>
      <c r="F46" s="127"/>
      <c r="G46" s="126"/>
      <c r="H46" s="102">
        <f>'1012025'!G45+'1022025'!G45+'1032025'!G45+'1042025'!G45+'1052025'!G46+'1062025'!G46</f>
        <v>0</v>
      </c>
      <c r="I46" s="181"/>
      <c r="J46" s="181"/>
      <c r="K46" s="182"/>
    </row>
    <row r="47">
      <c r="A47" s="91" t="s">
        <v>43</v>
      </c>
      <c r="B47" s="129" t="s">
        <v>94</v>
      </c>
      <c r="C47" s="102">
        <v>1.0</v>
      </c>
      <c r="D47" s="102"/>
      <c r="E47" s="102">
        <v>8.0</v>
      </c>
      <c r="F47" s="127">
        <v>3.0</v>
      </c>
      <c r="G47" s="126"/>
      <c r="H47" s="102">
        <f>'1012025'!G46+'1022025'!G46+'1032025'!G46+'1042025'!G46+'1052025'!G47+'1062025'!G47</f>
        <v>0</v>
      </c>
      <c r="I47" s="181"/>
      <c r="J47" s="181"/>
      <c r="K47" s="182"/>
    </row>
    <row r="48">
      <c r="A48" s="91" t="s">
        <v>45</v>
      </c>
      <c r="B48" s="129" t="s">
        <v>94</v>
      </c>
      <c r="C48" s="102">
        <v>6.0</v>
      </c>
      <c r="D48" s="102"/>
      <c r="E48" s="102"/>
      <c r="F48" s="127"/>
      <c r="G48" s="126"/>
      <c r="H48" s="102">
        <f>'1012025'!G47+'1022025'!G47+'1032025'!G47+'1042025'!G47+'1052025'!G48+'1062025'!G48</f>
        <v>0</v>
      </c>
      <c r="I48" s="181"/>
      <c r="J48" s="181"/>
      <c r="K48" s="182"/>
    </row>
    <row r="49">
      <c r="A49" s="91" t="s">
        <v>46</v>
      </c>
      <c r="B49" s="129" t="s">
        <v>94</v>
      </c>
      <c r="C49" s="102">
        <v>4.0</v>
      </c>
      <c r="D49" s="102"/>
      <c r="E49" s="102">
        <v>5.0</v>
      </c>
      <c r="F49" s="127">
        <v>15.0</v>
      </c>
      <c r="G49" s="126"/>
      <c r="H49" s="102">
        <f>'1012025'!G48+'1022025'!G48+'1032025'!G48+'1042025'!G48+'1052025'!G49+'1062025'!G49</f>
        <v>0</v>
      </c>
      <c r="I49" s="181"/>
      <c r="J49" s="181"/>
      <c r="K49" s="182"/>
    </row>
    <row r="50">
      <c r="A50" s="91" t="s">
        <v>47</v>
      </c>
      <c r="B50" s="129" t="s">
        <v>94</v>
      </c>
      <c r="C50" s="102">
        <v>5.0</v>
      </c>
      <c r="D50" s="102">
        <v>1.0</v>
      </c>
      <c r="E50" s="102">
        <v>3.0</v>
      </c>
      <c r="F50" s="127">
        <v>13.0</v>
      </c>
      <c r="G50" s="126"/>
      <c r="H50" s="102">
        <f>'1012025'!G49+'1022025'!G49+'1032025'!G49+'1042025'!G49+'1052025'!G50+'1062025'!G50</f>
        <v>0</v>
      </c>
      <c r="I50" s="181"/>
      <c r="J50" s="181"/>
      <c r="K50" s="182"/>
    </row>
    <row r="51">
      <c r="A51" s="91" t="s">
        <v>48</v>
      </c>
      <c r="B51" s="121"/>
      <c r="C51" s="102">
        <v>6.0</v>
      </c>
      <c r="D51" s="102"/>
      <c r="E51" s="102">
        <v>8.0</v>
      </c>
      <c r="F51" s="127">
        <v>20.0</v>
      </c>
      <c r="G51" s="126"/>
      <c r="H51" s="102">
        <f>'1012025'!G50+'1022025'!G50+'1032025'!G50+'1042025'!G50+'1052025'!G51+'1062025'!G51</f>
        <v>0</v>
      </c>
      <c r="I51" s="181"/>
      <c r="J51" s="181"/>
      <c r="K51" s="182"/>
    </row>
    <row r="52">
      <c r="A52" s="91" t="s">
        <v>49</v>
      </c>
      <c r="B52" s="121"/>
      <c r="C52" s="102"/>
      <c r="D52" s="102"/>
      <c r="E52" s="102"/>
      <c r="F52" s="127">
        <v>2.0</v>
      </c>
      <c r="G52" s="126"/>
      <c r="H52" s="102">
        <f>'1012025'!G51+'1022025'!G51+'1032025'!G51+'1042025'!G51+'1052025'!G52+'1062025'!G52</f>
        <v>0</v>
      </c>
      <c r="I52" s="127"/>
      <c r="J52" s="127"/>
      <c r="K52" s="182"/>
    </row>
    <row r="53">
      <c r="A53" s="91" t="s">
        <v>51</v>
      </c>
      <c r="B53" s="129" t="s">
        <v>94</v>
      </c>
      <c r="C53" s="102">
        <v>6.0</v>
      </c>
      <c r="D53" s="102">
        <v>8.0</v>
      </c>
      <c r="E53" s="102">
        <v>1.0</v>
      </c>
      <c r="F53" s="127">
        <v>23.0</v>
      </c>
      <c r="G53" s="126"/>
      <c r="H53" s="102">
        <f>'1012025'!G52+'1022025'!G52+'1032025'!G52+'1042025'!G52+'1052025'!G53+'1062025'!G53</f>
        <v>0</v>
      </c>
      <c r="I53" s="181"/>
      <c r="J53" s="181"/>
      <c r="K53" s="182"/>
    </row>
    <row r="54">
      <c r="A54" s="91" t="s">
        <v>52</v>
      </c>
      <c r="B54" s="129" t="s">
        <v>94</v>
      </c>
      <c r="C54" s="102">
        <v>1.0</v>
      </c>
      <c r="D54" s="102"/>
      <c r="E54" s="102">
        <v>8.0</v>
      </c>
      <c r="F54" s="127">
        <v>39.0</v>
      </c>
      <c r="G54" s="126"/>
      <c r="H54" s="102">
        <f>'1012025'!G53+'1022025'!G53+'1032025'!G53+'1042025'!G53+'1052025'!G54+'1062025'!G54</f>
        <v>0</v>
      </c>
      <c r="I54" s="181"/>
      <c r="J54" s="181"/>
      <c r="K54" s="182"/>
    </row>
    <row r="55">
      <c r="A55" s="91" t="s">
        <v>53</v>
      </c>
      <c r="B55" s="129" t="s">
        <v>94</v>
      </c>
      <c r="C55" s="102">
        <v>5.0</v>
      </c>
      <c r="D55" s="102"/>
      <c r="E55" s="102">
        <v>5.0</v>
      </c>
      <c r="F55" s="127">
        <v>23.0</v>
      </c>
      <c r="G55" s="126"/>
      <c r="H55" s="102">
        <f>'1012025'!G54+'1022025'!G54+'1032025'!G54+'1042025'!G54+'1052025'!G55+'1062025'!G55</f>
        <v>0</v>
      </c>
      <c r="I55" s="181"/>
      <c r="J55" s="181"/>
      <c r="K55" s="182"/>
    </row>
    <row r="56">
      <c r="A56" s="91" t="s">
        <v>82</v>
      </c>
      <c r="B56" s="129" t="s">
        <v>94</v>
      </c>
      <c r="C56" s="102"/>
      <c r="D56" s="102"/>
      <c r="E56" s="102">
        <v>2.0</v>
      </c>
      <c r="F56" s="127"/>
      <c r="G56" s="126"/>
      <c r="H56" s="102">
        <f>'1012025'!G55+'1022025'!G55+'1032025'!G55+'1042025'!G55+'1052025'!G56+'1062025'!G56</f>
        <v>0</v>
      </c>
      <c r="I56" s="181"/>
      <c r="J56" s="181"/>
      <c r="K56" s="182"/>
    </row>
    <row r="57">
      <c r="A57" s="91" t="s">
        <v>83</v>
      </c>
      <c r="B57" s="129" t="s">
        <v>94</v>
      </c>
      <c r="C57" s="102"/>
      <c r="D57" s="102"/>
      <c r="E57" s="102"/>
      <c r="F57" s="127"/>
      <c r="G57" s="126"/>
      <c r="H57" s="102">
        <f>'1012025'!G56+'1022025'!G56+'1032025'!G56+'1042025'!G56+'1052025'!G57+'1062025'!G57</f>
        <v>0</v>
      </c>
      <c r="I57" s="181"/>
      <c r="J57" s="181"/>
      <c r="K57" s="182"/>
    </row>
    <row r="58">
      <c r="A58" s="91" t="s">
        <v>80</v>
      </c>
      <c r="B58" s="129" t="s">
        <v>94</v>
      </c>
      <c r="C58" s="102"/>
      <c r="D58" s="102"/>
      <c r="E58" s="102"/>
      <c r="F58" s="127"/>
      <c r="G58" s="126"/>
      <c r="H58" s="102">
        <f>'1012025'!G57+'1022025'!G57+'1032025'!G57+'1042025'!G57+'1052025'!G58+'1062025'!G58</f>
        <v>0</v>
      </c>
      <c r="I58" s="181"/>
      <c r="J58" s="181"/>
      <c r="K58" s="182"/>
    </row>
    <row r="59">
      <c r="A59" s="107" t="s">
        <v>78</v>
      </c>
      <c r="B59" s="130" t="s">
        <v>94</v>
      </c>
      <c r="C59" s="102"/>
      <c r="D59" s="102"/>
      <c r="E59" s="102"/>
      <c r="F59" s="127"/>
      <c r="G59" s="126"/>
      <c r="H59" s="102">
        <f>'1012025'!G58+'1022025'!G58+'1032025'!G58+'1042025'!G58+'1052025'!G59+'1062025'!G59</f>
        <v>0</v>
      </c>
      <c r="I59" s="183"/>
      <c r="J59" s="183"/>
      <c r="K59" s="184"/>
    </row>
    <row r="60">
      <c r="A60" s="107" t="s">
        <v>84</v>
      </c>
      <c r="B60" s="130" t="s">
        <v>94</v>
      </c>
      <c r="C60" s="102"/>
      <c r="D60" s="102"/>
      <c r="E60" s="102"/>
      <c r="F60" s="127">
        <v>1.0</v>
      </c>
      <c r="G60" s="126"/>
      <c r="H60" s="102">
        <f>'1012025'!G59+'1022025'!G59+'1032025'!G59+'1042025'!G59+'1052025'!G60+'1062025'!G60</f>
        <v>0</v>
      </c>
      <c r="I60" s="183"/>
      <c r="J60" s="183"/>
      <c r="K60" s="184"/>
    </row>
    <row r="61">
      <c r="A61" s="131" t="s">
        <v>56</v>
      </c>
      <c r="B61" s="132"/>
      <c r="C61" s="185"/>
      <c r="D61" s="185"/>
      <c r="E61" s="185"/>
      <c r="F61" s="185"/>
      <c r="G61" s="185"/>
      <c r="H61" s="185"/>
      <c r="I61" s="186"/>
      <c r="J61" s="186"/>
      <c r="K61" s="187"/>
    </row>
    <row r="62">
      <c r="A62" s="27" t="s">
        <v>95</v>
      </c>
      <c r="K62" s="28"/>
    </row>
    <row r="63">
      <c r="A63" s="141" t="s">
        <v>25</v>
      </c>
      <c r="B63" s="138" t="s">
        <v>26</v>
      </c>
      <c r="C63" s="142" t="s">
        <v>27</v>
      </c>
      <c r="D63" s="142" t="s">
        <v>28</v>
      </c>
      <c r="E63" s="142" t="s">
        <v>29</v>
      </c>
      <c r="F63" s="142" t="s">
        <v>96</v>
      </c>
      <c r="G63" s="142"/>
      <c r="H63" s="188" t="s">
        <v>97</v>
      </c>
      <c r="I63" s="188" t="s">
        <v>98</v>
      </c>
      <c r="J63" s="188"/>
      <c r="K63" s="189" t="s">
        <v>111</v>
      </c>
    </row>
    <row r="64">
      <c r="A64" s="146" t="s">
        <v>32</v>
      </c>
      <c r="B64" s="147">
        <v>1.0</v>
      </c>
      <c r="C64" s="147"/>
      <c r="D64" s="147">
        <v>1.0</v>
      </c>
      <c r="E64" s="147"/>
      <c r="F64" s="147"/>
      <c r="G64" s="147"/>
      <c r="H64" s="147"/>
      <c r="I64" s="147">
        <f>'1012025'!H63+'1022025'!H63+'1032025'!H63+'1042025'!H63+'1052025'!H64+'1062025'!H64</f>
        <v>0</v>
      </c>
      <c r="J64" s="31"/>
      <c r="K64" s="74">
        <f t="shared" ref="K64:K91" si="11">iferror(F64/B64,"")</f>
        <v>0</v>
      </c>
    </row>
    <row r="65">
      <c r="A65" s="146" t="s">
        <v>34</v>
      </c>
      <c r="B65" s="102"/>
      <c r="C65" s="102"/>
      <c r="D65" s="102"/>
      <c r="E65" s="102"/>
      <c r="F65" s="102"/>
      <c r="G65" s="102"/>
      <c r="H65" s="102"/>
      <c r="I65" s="102">
        <f>'1012025'!H64+'1022025'!H64+'1032025'!H64+'1042025'!H64+'1052025'!H65+'1062025'!H65</f>
        <v>0</v>
      </c>
      <c r="J65" s="31"/>
      <c r="K65" s="74" t="str">
        <f t="shared" si="11"/>
        <v/>
      </c>
    </row>
    <row r="66">
      <c r="A66" s="146" t="s">
        <v>55</v>
      </c>
      <c r="B66" s="102"/>
      <c r="C66" s="102"/>
      <c r="D66" s="102">
        <v>1.0</v>
      </c>
      <c r="E66" s="102"/>
      <c r="F66" s="102"/>
      <c r="G66" s="102"/>
      <c r="H66" s="102"/>
      <c r="I66" s="102">
        <f>'1012025'!H65+'1022025'!H65+'1032025'!H65+'1042025'!H65+'1052025'!H66+'1062025'!H66</f>
        <v>0</v>
      </c>
      <c r="J66" s="31"/>
      <c r="K66" s="74" t="str">
        <f t="shared" si="11"/>
        <v/>
      </c>
    </row>
    <row r="67">
      <c r="A67" s="146" t="s">
        <v>38</v>
      </c>
      <c r="B67" s="102">
        <v>1.0</v>
      </c>
      <c r="C67" s="102"/>
      <c r="D67" s="102"/>
      <c r="E67" s="102"/>
      <c r="F67" s="102"/>
      <c r="G67" s="102"/>
      <c r="H67" s="102"/>
      <c r="I67" s="102">
        <f>'1012025'!H66+'1022025'!H66+'1032025'!H66+'1042025'!H66+'1052025'!H67+'1062025'!H67</f>
        <v>0</v>
      </c>
      <c r="J67" s="31"/>
      <c r="K67" s="74">
        <f t="shared" si="11"/>
        <v>0</v>
      </c>
    </row>
    <row r="68">
      <c r="A68" s="146" t="s">
        <v>39</v>
      </c>
      <c r="B68" s="102"/>
      <c r="C68" s="102"/>
      <c r="D68" s="102"/>
      <c r="E68" s="102"/>
      <c r="F68" s="102"/>
      <c r="G68" s="102"/>
      <c r="H68" s="102"/>
      <c r="I68" s="102">
        <f>'1012025'!H67+'1022025'!H67+'1032025'!H67+'1042025'!H67+'1052025'!H68+'1062025'!H68</f>
        <v>0</v>
      </c>
      <c r="J68" s="31"/>
      <c r="K68" s="74" t="str">
        <f t="shared" si="11"/>
        <v/>
      </c>
    </row>
    <row r="69">
      <c r="A69" s="146" t="s">
        <v>41</v>
      </c>
      <c r="B69" s="102"/>
      <c r="C69" s="102"/>
      <c r="D69" s="102"/>
      <c r="E69" s="102"/>
      <c r="F69" s="102"/>
      <c r="G69" s="102"/>
      <c r="H69" s="102"/>
      <c r="I69" s="102">
        <f>'1012025'!H68+'1022025'!H68+'1032025'!H68+'1042025'!H68+'1052025'!H69+'1062025'!H69</f>
        <v>0</v>
      </c>
      <c r="J69" s="31"/>
      <c r="K69" s="74" t="str">
        <f t="shared" si="11"/>
        <v/>
      </c>
    </row>
    <row r="70">
      <c r="A70" s="146" t="s">
        <v>43</v>
      </c>
      <c r="B70" s="102">
        <v>2.0</v>
      </c>
      <c r="C70" s="102"/>
      <c r="D70" s="102"/>
      <c r="E70" s="102"/>
      <c r="F70" s="102"/>
      <c r="G70" s="102"/>
      <c r="H70" s="102"/>
      <c r="I70" s="102">
        <f>'1012025'!H69+'1022025'!H69+'1032025'!H69+'1042025'!H69+'1052025'!H70+'1062025'!H70</f>
        <v>0</v>
      </c>
      <c r="J70" s="31"/>
      <c r="K70" s="74">
        <f t="shared" si="11"/>
        <v>0</v>
      </c>
    </row>
    <row r="71">
      <c r="A71" s="146" t="s">
        <v>45</v>
      </c>
      <c r="B71" s="102">
        <v>1.0</v>
      </c>
      <c r="C71" s="102">
        <v>1.0</v>
      </c>
      <c r="D71" s="102"/>
      <c r="E71" s="102"/>
      <c r="F71" s="102"/>
      <c r="G71" s="102"/>
      <c r="H71" s="102"/>
      <c r="I71" s="102">
        <f>'1012025'!H70+'1022025'!H70+'1032025'!H70+'1042025'!H70+'1052025'!H71+'1062025'!H71</f>
        <v>0</v>
      </c>
      <c r="J71" s="31"/>
      <c r="K71" s="74">
        <f t="shared" si="11"/>
        <v>0</v>
      </c>
    </row>
    <row r="72">
      <c r="A72" s="146" t="s">
        <v>46</v>
      </c>
      <c r="B72" s="102">
        <v>2.0</v>
      </c>
      <c r="C72" s="102"/>
      <c r="D72" s="102"/>
      <c r="E72" s="102"/>
      <c r="F72" s="102">
        <v>2.0</v>
      </c>
      <c r="G72" s="102">
        <v>1.0</v>
      </c>
      <c r="H72" s="102"/>
      <c r="I72" s="102">
        <f>'1012025'!H71+'1022025'!H71+'1032025'!H71+'1042025'!H71+'1052025'!H72+'1062025'!H72</f>
        <v>0</v>
      </c>
      <c r="J72" s="31"/>
      <c r="K72" s="74">
        <f t="shared" si="11"/>
        <v>1</v>
      </c>
    </row>
    <row r="73">
      <c r="A73" s="146" t="s">
        <v>47</v>
      </c>
      <c r="B73" s="102">
        <v>1.0</v>
      </c>
      <c r="C73" s="102">
        <v>1.0</v>
      </c>
      <c r="D73" s="102"/>
      <c r="E73" s="102"/>
      <c r="F73" s="102">
        <v>1.0</v>
      </c>
      <c r="G73" s="102"/>
      <c r="H73" s="102"/>
      <c r="I73" s="102">
        <f>'1012025'!H72+'1022025'!H72+'1032025'!H72+'1042025'!H72+'1052025'!H73+'1062025'!H73</f>
        <v>0</v>
      </c>
      <c r="J73" s="31"/>
      <c r="K73" s="74">
        <f t="shared" si="11"/>
        <v>1</v>
      </c>
    </row>
    <row r="74">
      <c r="A74" s="146" t="s">
        <v>48</v>
      </c>
      <c r="B74" s="102"/>
      <c r="C74" s="102"/>
      <c r="D74" s="102"/>
      <c r="E74" s="102"/>
      <c r="F74" s="102"/>
      <c r="G74" s="102"/>
      <c r="H74" s="102"/>
      <c r="I74" s="102">
        <f>'1012025'!H73+'1022025'!H73+'1032025'!H73+'1042025'!H73+'1052025'!H74+'1062025'!H74</f>
        <v>0</v>
      </c>
      <c r="J74" s="31"/>
      <c r="K74" s="74" t="str">
        <f t="shared" si="11"/>
        <v/>
      </c>
    </row>
    <row r="75">
      <c r="A75" s="146" t="s">
        <v>49</v>
      </c>
      <c r="B75" s="102"/>
      <c r="C75" s="102"/>
      <c r="D75" s="102"/>
      <c r="E75" s="102"/>
      <c r="F75" s="102"/>
      <c r="G75" s="102"/>
      <c r="H75" s="102"/>
      <c r="I75" s="102">
        <f>'1012025'!H74+'1022025'!H74+'1032025'!H74+'1042025'!H74+'1052025'!H75+'1062025'!H75</f>
        <v>0</v>
      </c>
      <c r="J75" s="31"/>
      <c r="K75" s="74" t="str">
        <f t="shared" si="11"/>
        <v/>
      </c>
    </row>
    <row r="76">
      <c r="A76" s="146" t="s">
        <v>50</v>
      </c>
      <c r="B76" s="102"/>
      <c r="C76" s="102"/>
      <c r="D76" s="102"/>
      <c r="E76" s="102"/>
      <c r="F76" s="102"/>
      <c r="G76" s="102"/>
      <c r="H76" s="102"/>
      <c r="I76" s="102">
        <f>'1012025'!H75+'1022025'!H75+'1032025'!H75+'1042025'!H75+'1052025'!H76+'1062025'!H76</f>
        <v>0</v>
      </c>
      <c r="J76" s="31"/>
      <c r="K76" s="74" t="str">
        <f t="shared" si="11"/>
        <v/>
      </c>
    </row>
    <row r="77">
      <c r="A77" s="146" t="s">
        <v>51</v>
      </c>
      <c r="B77" s="102"/>
      <c r="C77" s="102"/>
      <c r="D77" s="102"/>
      <c r="E77" s="102"/>
      <c r="F77" s="102"/>
      <c r="G77" s="102"/>
      <c r="H77" s="102"/>
      <c r="I77" s="102">
        <f>'1012025'!H76+'1022025'!H76+'1032025'!H76+'1042025'!H76+'1052025'!H77+'1062025'!H77</f>
        <v>0</v>
      </c>
      <c r="J77" s="31"/>
      <c r="K77" s="74" t="str">
        <f t="shared" si="11"/>
        <v/>
      </c>
    </row>
    <row r="78">
      <c r="A78" s="146" t="s">
        <v>52</v>
      </c>
      <c r="B78" s="102"/>
      <c r="C78" s="102"/>
      <c r="D78" s="102">
        <v>1.0</v>
      </c>
      <c r="E78" s="102"/>
      <c r="F78" s="102"/>
      <c r="G78" s="102"/>
      <c r="H78" s="102"/>
      <c r="I78" s="102">
        <f>'1012025'!H77+'1022025'!H77+'1032025'!H77+'1042025'!H77+'1052025'!H78+'1062025'!H78</f>
        <v>0</v>
      </c>
      <c r="J78" s="31"/>
      <c r="K78" s="74" t="str">
        <f t="shared" si="11"/>
        <v/>
      </c>
    </row>
    <row r="79">
      <c r="A79" s="146" t="s">
        <v>53</v>
      </c>
      <c r="B79" s="102"/>
      <c r="C79" s="102"/>
      <c r="D79" s="102">
        <v>1.0</v>
      </c>
      <c r="E79" s="102"/>
      <c r="F79" s="102">
        <v>1.0</v>
      </c>
      <c r="G79" s="102"/>
      <c r="H79" s="102"/>
      <c r="I79" s="102">
        <f>'1012025'!H78+'1022025'!H78+'1032025'!H78+'1042025'!H78+'1052025'!H79+'1062025'!H79</f>
        <v>0</v>
      </c>
      <c r="J79" s="31"/>
      <c r="K79" s="74" t="str">
        <f t="shared" si="11"/>
        <v/>
      </c>
    </row>
    <row r="80">
      <c r="A80" s="146" t="s">
        <v>82</v>
      </c>
      <c r="B80" s="102">
        <v>1.0</v>
      </c>
      <c r="C80" s="102"/>
      <c r="D80" s="102"/>
      <c r="E80" s="102"/>
      <c r="F80" s="102">
        <v>0.5</v>
      </c>
      <c r="G80" s="102"/>
      <c r="H80" s="102"/>
      <c r="I80" s="102">
        <f>'1012025'!H79+'1022025'!H79+'1032025'!H79+'1042025'!H79+'1052025'!H80+'1062025'!H80</f>
        <v>0</v>
      </c>
      <c r="J80" s="31"/>
      <c r="K80" s="74">
        <f t="shared" si="11"/>
        <v>0.5</v>
      </c>
    </row>
    <row r="81">
      <c r="A81" s="146" t="s">
        <v>83</v>
      </c>
      <c r="B81" s="102"/>
      <c r="C81" s="102"/>
      <c r="D81" s="102"/>
      <c r="E81" s="102"/>
      <c r="F81" s="102">
        <v>0.5</v>
      </c>
      <c r="G81" s="102"/>
      <c r="H81" s="102">
        <v>0.5</v>
      </c>
      <c r="I81" s="102">
        <f>'1012025'!H80+'1022025'!H80+'1032025'!H80+'1042025'!H80+'1052025'!H81+'1062025'!H81</f>
        <v>0</v>
      </c>
      <c r="J81" s="31"/>
      <c r="K81" s="74" t="str">
        <f t="shared" si="11"/>
        <v/>
      </c>
    </row>
    <row r="82">
      <c r="A82" s="146" t="s">
        <v>80</v>
      </c>
      <c r="B82" s="102">
        <v>1.0</v>
      </c>
      <c r="C82" s="102"/>
      <c r="D82" s="102"/>
      <c r="E82" s="102"/>
      <c r="F82" s="102"/>
      <c r="G82" s="102"/>
      <c r="H82" s="102"/>
      <c r="I82" s="102">
        <f>'1012025'!H81+'1022025'!H81+'1032025'!H81+'1042025'!H81+'1052025'!H82+'1062025'!H82</f>
        <v>0</v>
      </c>
      <c r="J82" s="31"/>
      <c r="K82" s="74">
        <f t="shared" si="11"/>
        <v>0</v>
      </c>
    </row>
    <row r="83">
      <c r="A83" s="146" t="s">
        <v>84</v>
      </c>
      <c r="B83" s="102"/>
      <c r="C83" s="102"/>
      <c r="D83" s="102"/>
      <c r="E83" s="102"/>
      <c r="F83" s="102"/>
      <c r="G83" s="102"/>
      <c r="H83" s="102"/>
      <c r="I83" s="102">
        <f>'1012025'!H82+'1022025'!H82+'1032025'!H82+'1042025'!H82+'1052025'!H83+'1062025'!H83</f>
        <v>0</v>
      </c>
      <c r="J83" s="31"/>
      <c r="K83" s="74" t="str">
        <f t="shared" si="11"/>
        <v/>
      </c>
    </row>
    <row r="84">
      <c r="A84" s="146" t="s">
        <v>78</v>
      </c>
      <c r="B84" s="102">
        <v>2.0</v>
      </c>
      <c r="C84" s="102"/>
      <c r="D84" s="102"/>
      <c r="E84" s="102"/>
      <c r="F84" s="102"/>
      <c r="G84" s="102"/>
      <c r="H84" s="102"/>
      <c r="I84" s="102">
        <f>'1012025'!H83+'1022025'!H83+'1032025'!H83+'1042025'!H83+'1052025'!H84+'1062025'!H84</f>
        <v>0</v>
      </c>
      <c r="J84" s="31"/>
      <c r="K84" s="74">
        <f t="shared" si="11"/>
        <v>0</v>
      </c>
    </row>
    <row r="85">
      <c r="A85" s="154" t="s">
        <v>102</v>
      </c>
      <c r="B85" s="155"/>
      <c r="C85" s="102"/>
      <c r="D85" s="102"/>
      <c r="E85" s="102"/>
      <c r="F85" s="102">
        <v>1.0</v>
      </c>
      <c r="G85" s="102"/>
      <c r="H85" s="102">
        <v>0.5</v>
      </c>
      <c r="I85" s="102">
        <f>'1012025'!H84+'1022025'!H84+'1032025'!H84+'1042025'!H84+'1052025'!H85+'1062025'!H85</f>
        <v>0</v>
      </c>
      <c r="J85" s="31"/>
      <c r="K85" s="74" t="str">
        <f t="shared" si="11"/>
        <v/>
      </c>
    </row>
    <row r="86">
      <c r="A86" s="154"/>
      <c r="B86" s="155"/>
      <c r="C86" s="102"/>
      <c r="D86" s="102"/>
      <c r="E86" s="102"/>
      <c r="F86" s="102"/>
      <c r="G86" s="102"/>
      <c r="H86" s="102"/>
      <c r="I86" s="102">
        <f>'1012025'!H85+'1022025'!H85+'1032025'!H85+'1042025'!H85+'1052025'!H86+'1062025'!H86</f>
        <v>0</v>
      </c>
      <c r="J86" s="31"/>
      <c r="K86" s="74" t="str">
        <f t="shared" si="11"/>
        <v/>
      </c>
    </row>
    <row r="87">
      <c r="A87" s="154" t="s">
        <v>103</v>
      </c>
      <c r="B87" s="155"/>
      <c r="C87" s="102"/>
      <c r="D87" s="102"/>
      <c r="E87" s="102"/>
      <c r="F87" s="102"/>
      <c r="G87" s="102"/>
      <c r="H87" s="102"/>
      <c r="I87" s="102">
        <f>'1012025'!H86+'1022025'!H86+'1032025'!H86+'1042025'!H86+'1052025'!H87+'1062025'!H87</f>
        <v>0</v>
      </c>
      <c r="J87" s="31"/>
      <c r="K87" s="74" t="str">
        <f t="shared" si="11"/>
        <v/>
      </c>
    </row>
    <row r="88">
      <c r="A88" s="154" t="s">
        <v>104</v>
      </c>
      <c r="B88" s="155"/>
      <c r="C88" s="102"/>
      <c r="D88" s="102"/>
      <c r="E88" s="102"/>
      <c r="F88" s="102"/>
      <c r="G88" s="102"/>
      <c r="H88" s="102"/>
      <c r="I88" s="102">
        <f>'1012025'!H87+'1022025'!H87+'1032025'!H87+'1042025'!H87+'1052025'!H88+'1062025'!H88</f>
        <v>0</v>
      </c>
      <c r="J88" s="31"/>
      <c r="K88" s="74" t="str">
        <f t="shared" si="11"/>
        <v/>
      </c>
    </row>
    <row r="89">
      <c r="A89" s="154" t="s">
        <v>105</v>
      </c>
      <c r="B89" s="155"/>
      <c r="C89" s="102"/>
      <c r="D89" s="102"/>
      <c r="E89" s="102"/>
      <c r="F89" s="102"/>
      <c r="G89" s="102"/>
      <c r="H89" s="102"/>
      <c r="I89" s="102">
        <f>'1012025'!H88+'1022025'!H88+'1032025'!H88+'1042025'!H88+'1052025'!H89+'1062025'!H89</f>
        <v>0</v>
      </c>
      <c r="J89" s="31"/>
      <c r="K89" s="74" t="str">
        <f t="shared" si="11"/>
        <v/>
      </c>
    </row>
    <row r="90">
      <c r="A90" s="156" t="s">
        <v>21</v>
      </c>
      <c r="B90" s="157"/>
      <c r="C90" s="158"/>
      <c r="D90" s="158"/>
      <c r="E90" s="158"/>
      <c r="F90" s="158"/>
      <c r="G90" s="158"/>
      <c r="H90" s="158"/>
      <c r="I90" s="158">
        <f>'1012025'!H89+'1022025'!H89+'1032025'!H89+'1042025'!H89+'1052025'!H90+'1062025'!H90</f>
        <v>0</v>
      </c>
      <c r="J90" s="31"/>
      <c r="K90" s="74" t="str">
        <f t="shared" si="11"/>
        <v/>
      </c>
    </row>
    <row r="91">
      <c r="A91" s="154" t="s">
        <v>66</v>
      </c>
      <c r="B91" s="162">
        <f t="shared" ref="B91:F91" si="12">SUM(B64:B90)</f>
        <v>12</v>
      </c>
      <c r="C91" s="163">
        <f t="shared" si="12"/>
        <v>2</v>
      </c>
      <c r="D91" s="163">
        <f t="shared" si="12"/>
        <v>4</v>
      </c>
      <c r="E91" s="163">
        <f t="shared" si="12"/>
        <v>0</v>
      </c>
      <c r="F91" s="165">
        <f t="shared" si="12"/>
        <v>6</v>
      </c>
      <c r="G91" s="165"/>
      <c r="H91" s="165">
        <f t="shared" ref="H91:I91" si="13">SUM(H64:H90)</f>
        <v>1</v>
      </c>
      <c r="I91" s="165">
        <f t="shared" si="13"/>
        <v>0</v>
      </c>
      <c r="J91" s="165"/>
      <c r="K91" s="190">
        <f t="shared" si="11"/>
        <v>0.5</v>
      </c>
    </row>
    <row r="92">
      <c r="B92" s="167">
        <f>B91+C91+D91+E91</f>
        <v>18</v>
      </c>
      <c r="C92" s="120"/>
      <c r="D92" s="120"/>
      <c r="E92" s="119"/>
      <c r="F92" s="168">
        <v>7</v>
      </c>
      <c r="G92" s="120"/>
      <c r="H92" s="120"/>
      <c r="I92" s="119"/>
      <c r="J92" s="169"/>
      <c r="K92" s="170">
        <f>F92/B92</f>
        <v>0.3888888889</v>
      </c>
    </row>
  </sheetData>
  <mergeCells count="62">
    <mergeCell ref="F54:G54"/>
    <mergeCell ref="F55:G55"/>
    <mergeCell ref="F56:G56"/>
    <mergeCell ref="F57:G57"/>
    <mergeCell ref="F58:G58"/>
    <mergeCell ref="F59:G59"/>
    <mergeCell ref="F60:G60"/>
    <mergeCell ref="A62:K62"/>
    <mergeCell ref="B92:E92"/>
    <mergeCell ref="F92:I92"/>
    <mergeCell ref="F47:G47"/>
    <mergeCell ref="F48:G48"/>
    <mergeCell ref="F49:G49"/>
    <mergeCell ref="F50:G50"/>
    <mergeCell ref="F51:G51"/>
    <mergeCell ref="F52:G52"/>
    <mergeCell ref="F53:G53"/>
    <mergeCell ref="A1:H1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C16:K16"/>
    <mergeCell ref="F24:G24"/>
    <mergeCell ref="A25:B25"/>
    <mergeCell ref="F25:G25"/>
    <mergeCell ref="F17:G17"/>
    <mergeCell ref="F18:G18"/>
    <mergeCell ref="F19:G19"/>
    <mergeCell ref="F20:G20"/>
    <mergeCell ref="F21:G21"/>
    <mergeCell ref="F22:G22"/>
    <mergeCell ref="F23:G23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A39:K39"/>
    <mergeCell ref="F40:G40"/>
    <mergeCell ref="F41:G41"/>
    <mergeCell ref="F42:G42"/>
    <mergeCell ref="F43:G43"/>
    <mergeCell ref="F44:G44"/>
    <mergeCell ref="F45:G45"/>
    <mergeCell ref="F46:G46"/>
  </mergeCells>
  <conditionalFormatting sqref="F17:G38">
    <cfRule type="cellIs" dxfId="0" priority="1" operator="lessThan">
      <formula>0</formula>
    </cfRule>
  </conditionalFormatting>
  <conditionalFormatting sqref="F17:G38">
    <cfRule type="cellIs" dxfId="1" priority="2" operator="greaterThan">
      <formula>0</formula>
    </cfRule>
  </conditionalFormatting>
  <conditionalFormatting sqref="K18:K37">
    <cfRule type="cellIs" dxfId="1" priority="3" operator="greaterThan">
      <formula>$B$23</formula>
    </cfRule>
  </conditionalFormatting>
  <conditionalFormatting sqref="K18:K37">
    <cfRule type="cellIs" dxfId="0" priority="4" operator="lessThan">
      <formula>$B$23</formula>
    </cfRule>
  </conditionalFormatting>
  <conditionalFormatting sqref="K3:K13">
    <cfRule type="cellIs" dxfId="1" priority="5" operator="greaterThan">
      <formula>$B$23</formula>
    </cfRule>
  </conditionalFormatting>
  <conditionalFormatting sqref="K3:K13">
    <cfRule type="cellIs" dxfId="0" priority="6" operator="lessThan">
      <formula>$B$23</formula>
    </cfRule>
  </conditionalFormatting>
  <conditionalFormatting sqref="K18:K37">
    <cfRule type="notContainsBlanks" dxfId="1" priority="7">
      <formula>LEN(TRIM(K18))&gt;0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6" max="7" width="7.38"/>
    <col customWidth="1" min="10" max="10" width="15.5"/>
  </cols>
  <sheetData>
    <row r="1">
      <c r="A1" s="52" t="s">
        <v>0</v>
      </c>
      <c r="B1" s="53"/>
      <c r="C1" s="53"/>
      <c r="D1" s="53"/>
      <c r="E1" s="53"/>
      <c r="F1" s="53"/>
      <c r="G1" s="53"/>
      <c r="H1" s="54"/>
      <c r="I1" s="55"/>
      <c r="J1" s="56" t="s">
        <v>57</v>
      </c>
    </row>
    <row r="2">
      <c r="A2" s="57" t="s">
        <v>58</v>
      </c>
      <c r="B2" s="58">
        <v>45947.0</v>
      </c>
      <c r="C2" s="6"/>
      <c r="D2" s="7" t="s">
        <v>2</v>
      </c>
      <c r="E2" s="7" t="s">
        <v>3</v>
      </c>
      <c r="F2" s="59" t="s">
        <v>4</v>
      </c>
      <c r="G2" s="54"/>
      <c r="H2" s="60" t="s">
        <v>5</v>
      </c>
      <c r="I2" s="8"/>
      <c r="J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63">
        <v>99843.53</v>
      </c>
      <c r="G3" s="64"/>
      <c r="H3" s="65">
        <f t="shared" ref="H3:H8" si="1">$F3/D3</f>
        <v>0.3527566263</v>
      </c>
      <c r="I3" s="14"/>
      <c r="J3" s="69">
        <f t="shared" ref="J3:J14" si="2">$F3/E3</f>
        <v>0.3157517022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63">
        <v>95982.98</v>
      </c>
      <c r="G4" s="64"/>
      <c r="H4" s="65">
        <f t="shared" si="1"/>
        <v>0.4761674621</v>
      </c>
      <c r="I4" s="14"/>
      <c r="J4" s="69">
        <f t="shared" si="2"/>
        <v>0.3669060134</v>
      </c>
    </row>
    <row r="5">
      <c r="A5" s="10" t="s">
        <v>11</v>
      </c>
      <c r="B5" s="70">
        <v>1131065.26</v>
      </c>
      <c r="C5" s="12" t="s">
        <v>61</v>
      </c>
      <c r="D5" s="71">
        <v>402427.0</v>
      </c>
      <c r="E5" s="13">
        <v>501170.0</v>
      </c>
      <c r="F5" s="63">
        <v>303142.79</v>
      </c>
      <c r="G5" s="64"/>
      <c r="H5" s="65">
        <f t="shared" si="1"/>
        <v>0.7532864097</v>
      </c>
      <c r="I5" s="14"/>
      <c r="J5" s="69">
        <f t="shared" si="2"/>
        <v>0.6048701838</v>
      </c>
    </row>
    <row r="6">
      <c r="A6" s="10" t="s">
        <v>62</v>
      </c>
      <c r="B6" s="70">
        <v>142112.03</v>
      </c>
      <c r="C6" s="12" t="s">
        <v>12</v>
      </c>
      <c r="D6" s="13">
        <v>360402.0</v>
      </c>
      <c r="E6" s="13">
        <v>316209.0</v>
      </c>
      <c r="F6" s="63">
        <v>102468.75</v>
      </c>
      <c r="G6" s="64"/>
      <c r="H6" s="65">
        <f t="shared" si="1"/>
        <v>0.2843179283</v>
      </c>
      <c r="I6" s="14"/>
      <c r="J6" s="69">
        <f t="shared" si="2"/>
        <v>0.3240538694</v>
      </c>
    </row>
    <row r="7">
      <c r="A7" s="32" t="s">
        <v>63</v>
      </c>
      <c r="B7" s="72">
        <f>B5-B3</f>
        <v>-1309150.74</v>
      </c>
      <c r="C7" s="12" t="s">
        <v>14</v>
      </c>
      <c r="D7" s="13">
        <v>467711.0</v>
      </c>
      <c r="E7" s="13">
        <v>302557.0</v>
      </c>
      <c r="F7" s="63">
        <v>143885.34</v>
      </c>
      <c r="G7" s="64"/>
      <c r="H7" s="65">
        <f t="shared" si="1"/>
        <v>0.3076372803</v>
      </c>
      <c r="I7" s="14"/>
      <c r="J7" s="69">
        <f t="shared" si="2"/>
        <v>0.475564406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63">
        <v>115440.16</v>
      </c>
      <c r="G8" s="64"/>
      <c r="H8" s="65">
        <f t="shared" si="1"/>
        <v>0.9098086441</v>
      </c>
      <c r="I8" s="14"/>
      <c r="J8" s="69">
        <f t="shared" si="2"/>
        <v>0.4412833284</v>
      </c>
    </row>
    <row r="9">
      <c r="A9" s="19" t="s">
        <v>17</v>
      </c>
      <c r="B9" s="20">
        <f>(B4-B5)/30</f>
        <v>32708.617</v>
      </c>
      <c r="C9" s="12" t="s">
        <v>18</v>
      </c>
      <c r="D9" s="13">
        <v>175140.0</v>
      </c>
      <c r="E9" s="13">
        <v>261601.0</v>
      </c>
      <c r="F9" s="63">
        <v>114339.71</v>
      </c>
      <c r="G9" s="64"/>
      <c r="H9" s="65">
        <f t="shared" ref="H9:H13" si="3">$F9/$D$9</f>
        <v>0.6528474934</v>
      </c>
      <c r="I9" s="14"/>
      <c r="J9" s="69">
        <f t="shared" si="2"/>
        <v>0.4370767314</v>
      </c>
    </row>
    <row r="10">
      <c r="A10" s="19" t="s">
        <v>19</v>
      </c>
      <c r="B10" s="21">
        <f>(B4-B6)/30</f>
        <v>65673.72467</v>
      </c>
      <c r="C10" s="12" t="s">
        <v>20</v>
      </c>
      <c r="D10" s="13">
        <v>0.0</v>
      </c>
      <c r="E10" s="13">
        <v>192680.0</v>
      </c>
      <c r="F10" s="63">
        <v>66457.41</v>
      </c>
      <c r="G10" s="64"/>
      <c r="H10" s="65">
        <f t="shared" si="3"/>
        <v>0.3794530661</v>
      </c>
      <c r="I10" s="14"/>
      <c r="J10" s="69">
        <f t="shared" si="2"/>
        <v>0.3449107847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63">
        <v>34721.45</v>
      </c>
      <c r="G11" s="64"/>
      <c r="H11" s="65">
        <f t="shared" si="3"/>
        <v>0.198249686</v>
      </c>
      <c r="I11" s="14"/>
      <c r="J11" s="73">
        <f t="shared" si="2"/>
        <v>0.7050040609</v>
      </c>
    </row>
    <row r="12">
      <c r="A12" s="17"/>
      <c r="B12" s="22"/>
      <c r="C12" s="12" t="s">
        <v>65</v>
      </c>
      <c r="D12" s="13">
        <v>0.0</v>
      </c>
      <c r="E12" s="13">
        <v>49520.0</v>
      </c>
      <c r="F12" s="63">
        <v>40933.17</v>
      </c>
      <c r="G12" s="64"/>
      <c r="H12" s="65">
        <f t="shared" si="3"/>
        <v>0.2337168551</v>
      </c>
      <c r="I12" s="14"/>
      <c r="J12" s="69">
        <f t="shared" si="2"/>
        <v>0.826598748</v>
      </c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63">
        <v>13849.97</v>
      </c>
      <c r="G13" s="64"/>
      <c r="H13" s="76">
        <f t="shared" si="3"/>
        <v>0.07907942218</v>
      </c>
      <c r="I13" s="191"/>
      <c r="J13" s="81">
        <f t="shared" si="2"/>
        <v>0.2715680392</v>
      </c>
    </row>
    <row r="14">
      <c r="A14" s="19" t="s">
        <v>24</v>
      </c>
      <c r="B14" s="21">
        <f>(B3-B5)/(B19-B22)</f>
        <v>654575.37</v>
      </c>
      <c r="C14" s="29" t="s">
        <v>66</v>
      </c>
      <c r="D14" s="82">
        <f t="shared" ref="D14:F14" si="4">SUM(D3:D13)</f>
        <v>2122320</v>
      </c>
      <c r="E14" s="82">
        <f t="shared" si="4"/>
        <v>2563398</v>
      </c>
      <c r="F14" s="82">
        <f t="shared" si="4"/>
        <v>1131065.26</v>
      </c>
      <c r="G14" s="172"/>
      <c r="H14" s="83">
        <f>$F14/D14</f>
        <v>0.5329381337</v>
      </c>
      <c r="I14" s="83"/>
      <c r="J14" s="84">
        <f t="shared" si="2"/>
        <v>0.4412366944</v>
      </c>
    </row>
    <row r="15">
      <c r="A15" s="19" t="s">
        <v>31</v>
      </c>
      <c r="B15" s="20">
        <f>B22*B13</f>
        <v>2277534.933</v>
      </c>
      <c r="C15" s="85"/>
      <c r="D15" s="85"/>
      <c r="E15" s="85"/>
      <c r="F15" s="85"/>
      <c r="G15" s="85"/>
      <c r="H15" s="85"/>
      <c r="I15" s="85"/>
      <c r="J15" s="85"/>
    </row>
    <row r="16">
      <c r="A16" s="19" t="s">
        <v>67</v>
      </c>
      <c r="B16" s="20">
        <f>B5-B15</f>
        <v>-1146469.673</v>
      </c>
      <c r="C16" s="27" t="s">
        <v>68</v>
      </c>
      <c r="J16" s="28"/>
    </row>
    <row r="17">
      <c r="A17" s="19" t="s">
        <v>69</v>
      </c>
      <c r="B17" s="20">
        <f>B5-B4</f>
        <v>-981258.51</v>
      </c>
      <c r="D17" s="30" t="s">
        <v>70</v>
      </c>
      <c r="E17" s="30" t="s">
        <v>71</v>
      </c>
      <c r="F17" s="30" t="s">
        <v>72</v>
      </c>
      <c r="H17" s="30"/>
      <c r="I17" s="30"/>
      <c r="J17" s="192" t="s">
        <v>6</v>
      </c>
    </row>
    <row r="18">
      <c r="A18" s="19" t="s">
        <v>73</v>
      </c>
      <c r="B18" s="20">
        <f>(B5-B4)-B6</f>
        <v>-1123370.54</v>
      </c>
      <c r="C18" s="91" t="s">
        <v>32</v>
      </c>
      <c r="D18" s="13">
        <v>79808.0</v>
      </c>
      <c r="E18" s="99">
        <v>33131.0</v>
      </c>
      <c r="F18" s="96">
        <f t="shared" ref="F18:F38" si="5">E18-D18</f>
        <v>-46677</v>
      </c>
      <c r="G18" s="64"/>
      <c r="H18" s="36"/>
      <c r="I18" s="193"/>
      <c r="J18" s="98">
        <f t="shared" ref="J18:J37" si="6">E18/D18</f>
        <v>0.4151338212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26436.0</v>
      </c>
      <c r="F19" s="96">
        <f t="shared" si="5"/>
        <v>-116677</v>
      </c>
      <c r="G19" s="64"/>
      <c r="H19" s="36"/>
      <c r="I19" s="193"/>
      <c r="J19" s="15">
        <f t="shared" si="6"/>
        <v>0.1847211644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32998.0</v>
      </c>
      <c r="F20" s="96">
        <f t="shared" si="5"/>
        <v>-46810</v>
      </c>
      <c r="G20" s="64"/>
      <c r="H20" s="176"/>
      <c r="I20" s="194"/>
      <c r="J20" s="15">
        <f t="shared" si="6"/>
        <v>0.4134673216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19390.0</v>
      </c>
      <c r="F21" s="96">
        <f t="shared" si="5"/>
        <v>-96422</v>
      </c>
      <c r="G21" s="64"/>
      <c r="H21" s="36"/>
      <c r="I21" s="193"/>
      <c r="J21" s="15">
        <f t="shared" si="6"/>
        <v>0.1674265188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72892.0</v>
      </c>
      <c r="F22" s="96">
        <f t="shared" si="5"/>
        <v>4632</v>
      </c>
      <c r="G22" s="64"/>
      <c r="H22" s="36"/>
      <c r="I22" s="193"/>
      <c r="J22" s="15">
        <f t="shared" si="6"/>
        <v>1.067858189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>
        <v>20125.0</v>
      </c>
      <c r="F23" s="96">
        <f t="shared" si="5"/>
        <v>-41079</v>
      </c>
      <c r="G23" s="64"/>
      <c r="H23" s="36"/>
      <c r="I23" s="193"/>
      <c r="J23" s="15">
        <f t="shared" si="6"/>
        <v>0.3288183779</v>
      </c>
    </row>
    <row r="24">
      <c r="A24" s="43" t="s">
        <v>44</v>
      </c>
      <c r="B24" s="44">
        <f>B5/B3</f>
        <v>0.463510304</v>
      </c>
      <c r="C24" s="91" t="s">
        <v>43</v>
      </c>
      <c r="D24" s="13">
        <v>120764.0</v>
      </c>
      <c r="E24" s="99">
        <v>52994.0</v>
      </c>
      <c r="F24" s="96">
        <f t="shared" si="5"/>
        <v>-67770</v>
      </c>
      <c r="G24" s="64"/>
      <c r="H24" s="36"/>
      <c r="I24" s="193"/>
      <c r="J24" s="15">
        <f t="shared" si="6"/>
        <v>0.438822828</v>
      </c>
    </row>
    <row r="25">
      <c r="A25" s="17" t="s">
        <v>75</v>
      </c>
      <c r="C25" s="91" t="s">
        <v>45</v>
      </c>
      <c r="D25" s="13">
        <v>120764.0</v>
      </c>
      <c r="E25" s="99">
        <v>19490.0</v>
      </c>
      <c r="F25" s="96">
        <f t="shared" si="5"/>
        <v>-101274</v>
      </c>
      <c r="G25" s="64"/>
      <c r="H25" s="36"/>
      <c r="I25" s="193"/>
      <c r="J25" s="15">
        <f t="shared" si="6"/>
        <v>0.1613891557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65146.0</v>
      </c>
      <c r="F26" s="96">
        <f t="shared" si="5"/>
        <v>-37014</v>
      </c>
      <c r="G26" s="64"/>
      <c r="H26" s="36"/>
      <c r="I26" s="193"/>
      <c r="J26" s="15">
        <f t="shared" si="6"/>
        <v>0.6376859828</v>
      </c>
    </row>
    <row r="27">
      <c r="A27" s="12" t="s">
        <v>8</v>
      </c>
      <c r="B27" s="102">
        <v>1.0</v>
      </c>
      <c r="C27" s="91" t="s">
        <v>47</v>
      </c>
      <c r="D27" s="13">
        <v>102160.0</v>
      </c>
      <c r="E27" s="99">
        <v>49421.0</v>
      </c>
      <c r="F27" s="96">
        <f t="shared" si="5"/>
        <v>-52739</v>
      </c>
      <c r="G27" s="64"/>
      <c r="H27" s="36"/>
      <c r="I27" s="193"/>
      <c r="J27" s="15">
        <f t="shared" si="6"/>
        <v>0.4837607674</v>
      </c>
    </row>
    <row r="28">
      <c r="A28" s="12" t="s">
        <v>10</v>
      </c>
      <c r="B28" s="102"/>
      <c r="C28" s="91" t="s">
        <v>48</v>
      </c>
      <c r="D28" s="13">
        <v>102160.0</v>
      </c>
      <c r="E28" s="99">
        <v>37112.0</v>
      </c>
      <c r="F28" s="96">
        <f t="shared" si="5"/>
        <v>-65048</v>
      </c>
      <c r="G28" s="64"/>
      <c r="H28" s="36"/>
      <c r="I28" s="193"/>
      <c r="J28" s="15">
        <f t="shared" si="6"/>
        <v>0.3632732968</v>
      </c>
    </row>
    <row r="29">
      <c r="A29" s="12" t="s">
        <v>12</v>
      </c>
      <c r="B29" s="102">
        <v>1.0</v>
      </c>
      <c r="C29" s="91" t="s">
        <v>49</v>
      </c>
      <c r="D29" s="13">
        <v>115812.0</v>
      </c>
      <c r="E29" s="99">
        <v>74608.0</v>
      </c>
      <c r="F29" s="96">
        <f t="shared" si="5"/>
        <v>-41204</v>
      </c>
      <c r="G29" s="64"/>
      <c r="H29" s="36"/>
      <c r="I29" s="195"/>
      <c r="J29" s="15">
        <f t="shared" si="6"/>
        <v>0.6442164888</v>
      </c>
    </row>
    <row r="30">
      <c r="A30" s="12" t="s">
        <v>14</v>
      </c>
      <c r="B30" s="102">
        <v>2.0</v>
      </c>
      <c r="C30" s="32" t="s">
        <v>78</v>
      </c>
      <c r="D30" s="13">
        <v>54608.0</v>
      </c>
      <c r="E30" s="99">
        <v>34747.0</v>
      </c>
      <c r="F30" s="96">
        <f t="shared" si="5"/>
        <v>-19861</v>
      </c>
      <c r="G30" s="64"/>
      <c r="I30" s="36"/>
      <c r="J30" s="69">
        <f t="shared" si="6"/>
        <v>0.6362987108</v>
      </c>
    </row>
    <row r="31">
      <c r="A31" s="12" t="s">
        <v>16</v>
      </c>
      <c r="B31" s="102"/>
      <c r="C31" s="91" t="s">
        <v>51</v>
      </c>
      <c r="D31" s="13">
        <v>115812.0</v>
      </c>
      <c r="E31" s="99">
        <v>34151.0</v>
      </c>
      <c r="F31" s="96">
        <f t="shared" si="5"/>
        <v>-81661</v>
      </c>
      <c r="G31" s="64"/>
      <c r="H31" s="36"/>
      <c r="I31" s="196"/>
      <c r="J31" s="15">
        <f t="shared" si="6"/>
        <v>0.2948830864</v>
      </c>
    </row>
    <row r="32">
      <c r="A32" s="12" t="s">
        <v>18</v>
      </c>
      <c r="B32" s="102">
        <v>3.0</v>
      </c>
      <c r="C32" s="91" t="s">
        <v>52</v>
      </c>
      <c r="D32" s="13">
        <v>115812.0</v>
      </c>
      <c r="E32" s="99">
        <v>48978.0</v>
      </c>
      <c r="F32" s="96">
        <f t="shared" si="5"/>
        <v>-66834</v>
      </c>
      <c r="G32" s="64"/>
      <c r="H32" s="36"/>
      <c r="I32" s="193"/>
      <c r="J32" s="15">
        <f t="shared" si="6"/>
        <v>0.4229095431</v>
      </c>
    </row>
    <row r="33">
      <c r="A33" s="12" t="s">
        <v>20</v>
      </c>
      <c r="B33" s="102"/>
      <c r="C33" s="91" t="s">
        <v>53</v>
      </c>
      <c r="D33" s="13">
        <v>151816.0</v>
      </c>
      <c r="E33" s="99">
        <v>23241.0</v>
      </c>
      <c r="F33" s="96">
        <f t="shared" si="5"/>
        <v>-128575</v>
      </c>
      <c r="G33" s="64"/>
      <c r="H33" s="36"/>
      <c r="I33" s="193"/>
      <c r="J33" s="15">
        <f t="shared" si="6"/>
        <v>0.1530866312</v>
      </c>
    </row>
    <row r="34">
      <c r="A34" s="103" t="s">
        <v>79</v>
      </c>
      <c r="B34" s="102"/>
      <c r="C34" s="91" t="s">
        <v>80</v>
      </c>
      <c r="D34" s="13">
        <v>54608.0</v>
      </c>
      <c r="E34" s="99">
        <v>41973.0</v>
      </c>
      <c r="F34" s="96">
        <f t="shared" si="5"/>
        <v>-12635</v>
      </c>
      <c r="G34" s="64"/>
      <c r="H34" s="36"/>
      <c r="I34" s="193"/>
      <c r="J34" s="15">
        <f t="shared" si="6"/>
        <v>0.7686236449</v>
      </c>
    </row>
    <row r="35">
      <c r="A35" s="104" t="s">
        <v>81</v>
      </c>
      <c r="B35" s="102">
        <v>1.0</v>
      </c>
      <c r="C35" s="91" t="s">
        <v>82</v>
      </c>
      <c r="D35" s="13">
        <v>49656.0</v>
      </c>
      <c r="E35" s="99">
        <v>35851.0</v>
      </c>
      <c r="F35" s="96">
        <f t="shared" si="5"/>
        <v>-13805</v>
      </c>
      <c r="G35" s="64"/>
      <c r="H35" s="36"/>
      <c r="I35" s="193"/>
      <c r="J35" s="15">
        <f t="shared" si="6"/>
        <v>0.7219872724</v>
      </c>
    </row>
    <row r="36">
      <c r="A36" s="105" t="s">
        <v>66</v>
      </c>
      <c r="B36" s="106">
        <f>SUM(B27:B35)</f>
        <v>8</v>
      </c>
      <c r="C36" s="91" t="s">
        <v>83</v>
      </c>
      <c r="D36" s="13">
        <v>49656.0</v>
      </c>
      <c r="E36" s="99">
        <v>2247.0</v>
      </c>
      <c r="F36" s="96">
        <f t="shared" si="5"/>
        <v>-47409</v>
      </c>
      <c r="G36" s="64"/>
      <c r="H36" s="36"/>
      <c r="I36" s="193"/>
      <c r="J36" s="15">
        <f t="shared" si="6"/>
        <v>0.04525132914</v>
      </c>
    </row>
    <row r="37">
      <c r="C37" s="107" t="s">
        <v>84</v>
      </c>
      <c r="D37" s="75">
        <v>49656.0</v>
      </c>
      <c r="E37" s="108">
        <v>23736.0</v>
      </c>
      <c r="F37" s="96">
        <f t="shared" si="5"/>
        <v>-25920</v>
      </c>
      <c r="G37" s="64"/>
      <c r="H37" s="177"/>
      <c r="I37" s="195"/>
      <c r="J37" s="110">
        <f t="shared" si="6"/>
        <v>0.4780086999</v>
      </c>
    </row>
    <row r="38">
      <c r="C38" s="111" t="s">
        <v>85</v>
      </c>
      <c r="D38" s="112">
        <v>186172.0</v>
      </c>
      <c r="E38" s="112"/>
      <c r="F38" s="113">
        <f t="shared" si="5"/>
        <v>-186172</v>
      </c>
      <c r="G38" s="2"/>
      <c r="H38" s="86"/>
      <c r="I38" s="86"/>
      <c r="J38" s="114" t="s">
        <v>86</v>
      </c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6"/>
      <c r="J39" s="117"/>
    </row>
    <row r="40">
      <c r="A40" s="6"/>
      <c r="B40" s="59" t="s">
        <v>88</v>
      </c>
      <c r="C40" s="178" t="s">
        <v>89</v>
      </c>
      <c r="D40" s="178" t="s">
        <v>90</v>
      </c>
      <c r="E40" s="178" t="s">
        <v>91</v>
      </c>
      <c r="F40" s="178" t="s">
        <v>92</v>
      </c>
      <c r="G40" s="178"/>
      <c r="H40" s="178" t="s">
        <v>93</v>
      </c>
      <c r="I40" s="178"/>
      <c r="J40" s="179"/>
    </row>
    <row r="41">
      <c r="A41" s="91" t="s">
        <v>32</v>
      </c>
      <c r="B41" s="129" t="s">
        <v>94</v>
      </c>
      <c r="C41" s="147">
        <v>21.0</v>
      </c>
      <c r="D41" s="147"/>
      <c r="E41" s="147">
        <v>2.0</v>
      </c>
      <c r="F41" s="147">
        <v>1.0</v>
      </c>
      <c r="G41" s="147"/>
      <c r="H41" s="147">
        <f>'1012025'!G40+'1022025'!G40+'1032025'!G40+'1042025'!G40+'1052025'!G41+'1062025'!G41</f>
        <v>0</v>
      </c>
      <c r="I41" s="128"/>
      <c r="J41" s="180"/>
    </row>
    <row r="42">
      <c r="A42" s="91" t="s">
        <v>34</v>
      </c>
      <c r="B42" s="129" t="s">
        <v>94</v>
      </c>
      <c r="C42" s="102">
        <v>3.0</v>
      </c>
      <c r="D42" s="102"/>
      <c r="E42" s="102">
        <v>1.0</v>
      </c>
      <c r="F42" s="102">
        <v>17.0</v>
      </c>
      <c r="G42" s="102"/>
      <c r="H42" s="102">
        <f>'1012025'!G41+'1022025'!G41+'1032025'!G41+'1042025'!G41+'1052025'!G42+'1062025'!G42</f>
        <v>0</v>
      </c>
      <c r="I42" s="181"/>
      <c r="J42" s="182"/>
    </row>
    <row r="43">
      <c r="A43" s="91" t="s">
        <v>55</v>
      </c>
      <c r="B43" s="129" t="s">
        <v>94</v>
      </c>
      <c r="C43" s="102">
        <v>3.0</v>
      </c>
      <c r="D43" s="102"/>
      <c r="E43" s="102">
        <v>3.0</v>
      </c>
      <c r="F43" s="102">
        <v>42.0</v>
      </c>
      <c r="G43" s="102"/>
      <c r="H43" s="102">
        <f>'1012025'!G42+'1022025'!G42+'1032025'!G42+'1042025'!G42+'1052025'!G43+'1062025'!G43</f>
        <v>0</v>
      </c>
      <c r="I43" s="181"/>
      <c r="J43" s="182"/>
    </row>
    <row r="44">
      <c r="A44" s="91" t="s">
        <v>38</v>
      </c>
      <c r="B44" s="129" t="s">
        <v>94</v>
      </c>
      <c r="C44" s="102">
        <v>17.0</v>
      </c>
      <c r="D44" s="102">
        <v>1.0</v>
      </c>
      <c r="E44" s="102">
        <v>22.0</v>
      </c>
      <c r="F44" s="102">
        <v>5.0</v>
      </c>
      <c r="G44" s="102"/>
      <c r="H44" s="102">
        <f>'1012025'!G43+'1022025'!G43+'1032025'!G43+'1042025'!G43+'1052025'!G44+'1062025'!G44</f>
        <v>0</v>
      </c>
      <c r="I44" s="181"/>
      <c r="J44" s="182"/>
    </row>
    <row r="45">
      <c r="A45" s="91" t="s">
        <v>39</v>
      </c>
      <c r="B45" s="129" t="s">
        <v>94</v>
      </c>
      <c r="C45" s="102"/>
      <c r="D45" s="102"/>
      <c r="E45" s="102"/>
      <c r="F45" s="102"/>
      <c r="G45" s="102"/>
      <c r="H45" s="102">
        <f>'1012025'!G44+'1022025'!G44+'1032025'!G44+'1042025'!G44+'1052025'!G45+'1062025'!G45</f>
        <v>0</v>
      </c>
      <c r="I45" s="181"/>
      <c r="J45" s="182"/>
    </row>
    <row r="46">
      <c r="A46" s="91" t="s">
        <v>41</v>
      </c>
      <c r="B46" s="121"/>
      <c r="C46" s="102"/>
      <c r="D46" s="102"/>
      <c r="E46" s="102"/>
      <c r="F46" s="102"/>
      <c r="G46" s="102"/>
      <c r="H46" s="102">
        <f>'1012025'!G45+'1022025'!G45+'1032025'!G45+'1042025'!G45+'1052025'!G46+'1062025'!G46</f>
        <v>0</v>
      </c>
      <c r="I46" s="181"/>
      <c r="J46" s="182"/>
    </row>
    <row r="47">
      <c r="A47" s="91" t="s">
        <v>43</v>
      </c>
      <c r="B47" s="129" t="s">
        <v>94</v>
      </c>
      <c r="C47" s="102"/>
      <c r="D47" s="102"/>
      <c r="E47" s="102"/>
      <c r="F47" s="102">
        <v>2.0</v>
      </c>
      <c r="G47" s="102"/>
      <c r="H47" s="102">
        <f>'1012025'!G46+'1022025'!G46+'1032025'!G46+'1042025'!G46+'1052025'!G47+'1062025'!G47</f>
        <v>0</v>
      </c>
      <c r="I47" s="181"/>
      <c r="J47" s="182"/>
    </row>
    <row r="48">
      <c r="A48" s="91" t="s">
        <v>45</v>
      </c>
      <c r="B48" s="129" t="s">
        <v>94</v>
      </c>
      <c r="C48" s="102">
        <v>8.0</v>
      </c>
      <c r="D48" s="102"/>
      <c r="E48" s="102">
        <v>2.0</v>
      </c>
      <c r="F48" s="102"/>
      <c r="G48" s="102"/>
      <c r="H48" s="102">
        <f>'1012025'!G47+'1022025'!G47+'1032025'!G47+'1042025'!G47+'1052025'!G48+'1062025'!G48</f>
        <v>0</v>
      </c>
      <c r="I48" s="181"/>
      <c r="J48" s="182"/>
    </row>
    <row r="49">
      <c r="A49" s="91" t="s">
        <v>46</v>
      </c>
      <c r="B49" s="129" t="s">
        <v>94</v>
      </c>
      <c r="C49" s="102">
        <v>7.0</v>
      </c>
      <c r="D49" s="102">
        <v>4.0</v>
      </c>
      <c r="E49" s="102">
        <v>5.0</v>
      </c>
      <c r="F49" s="102">
        <v>5.0</v>
      </c>
      <c r="G49" s="102"/>
      <c r="H49" s="102">
        <f>'1012025'!G48+'1022025'!G48+'1032025'!G48+'1042025'!G48+'1052025'!G49+'1062025'!G49</f>
        <v>0</v>
      </c>
      <c r="I49" s="181"/>
      <c r="J49" s="182"/>
    </row>
    <row r="50">
      <c r="A50" s="91" t="s">
        <v>47</v>
      </c>
      <c r="B50" s="129" t="s">
        <v>94</v>
      </c>
      <c r="C50" s="102">
        <v>3.0</v>
      </c>
      <c r="D50" s="102">
        <v>1.0</v>
      </c>
      <c r="E50" s="102">
        <v>4.0</v>
      </c>
      <c r="F50" s="102">
        <v>9.0</v>
      </c>
      <c r="G50" s="102"/>
      <c r="H50" s="102">
        <f>'1012025'!G49+'1022025'!G49+'1032025'!G49+'1042025'!G49+'1052025'!G50+'1062025'!G50</f>
        <v>0</v>
      </c>
      <c r="I50" s="181"/>
      <c r="J50" s="182"/>
    </row>
    <row r="51">
      <c r="A51" s="91" t="s">
        <v>48</v>
      </c>
      <c r="B51" s="121"/>
      <c r="C51" s="102">
        <v>1.0</v>
      </c>
      <c r="D51" s="102"/>
      <c r="E51" s="102"/>
      <c r="F51" s="102"/>
      <c r="G51" s="102"/>
      <c r="H51" s="102">
        <f>'1012025'!G50+'1022025'!G50+'1032025'!G50+'1042025'!G50+'1052025'!G51+'1062025'!G51</f>
        <v>0</v>
      </c>
      <c r="I51" s="181"/>
      <c r="J51" s="182"/>
    </row>
    <row r="52">
      <c r="A52" s="91" t="s">
        <v>49</v>
      </c>
      <c r="B52" s="129" t="s">
        <v>94</v>
      </c>
      <c r="C52" s="102"/>
      <c r="D52" s="102"/>
      <c r="E52" s="102"/>
      <c r="F52" s="102">
        <v>22.0</v>
      </c>
      <c r="G52" s="102"/>
      <c r="H52" s="102">
        <f>'1012025'!G51+'1022025'!G51+'1032025'!G51+'1042025'!G51+'1052025'!G52+'1062025'!G52</f>
        <v>0</v>
      </c>
      <c r="I52" s="127"/>
      <c r="J52" s="182"/>
    </row>
    <row r="53">
      <c r="A53" s="91" t="s">
        <v>51</v>
      </c>
      <c r="B53" s="129" t="s">
        <v>94</v>
      </c>
      <c r="C53" s="102">
        <v>11.0</v>
      </c>
      <c r="D53" s="102"/>
      <c r="E53" s="102">
        <v>13.0</v>
      </c>
      <c r="F53" s="102">
        <v>26.0</v>
      </c>
      <c r="G53" s="102"/>
      <c r="H53" s="102">
        <f>'1012025'!G52+'1022025'!G52+'1032025'!G52+'1042025'!G52+'1052025'!G53+'1062025'!G53</f>
        <v>0</v>
      </c>
      <c r="I53" s="181"/>
      <c r="J53" s="182"/>
    </row>
    <row r="54">
      <c r="A54" s="91" t="s">
        <v>52</v>
      </c>
      <c r="B54" s="129" t="s">
        <v>94</v>
      </c>
      <c r="C54" s="102">
        <v>3.0</v>
      </c>
      <c r="D54" s="102">
        <v>3.0</v>
      </c>
      <c r="E54" s="102">
        <v>24.0</v>
      </c>
      <c r="F54" s="102">
        <v>33.0</v>
      </c>
      <c r="G54" s="102"/>
      <c r="H54" s="102">
        <f>'1012025'!G53+'1022025'!G53+'1032025'!G53+'1042025'!G53+'1052025'!G54+'1062025'!G54</f>
        <v>0</v>
      </c>
      <c r="I54" s="181"/>
      <c r="J54" s="182"/>
    </row>
    <row r="55">
      <c r="A55" s="91" t="s">
        <v>53</v>
      </c>
      <c r="B55" s="129" t="s">
        <v>94</v>
      </c>
      <c r="C55" s="102"/>
      <c r="D55" s="102"/>
      <c r="E55" s="102"/>
      <c r="F55" s="102"/>
      <c r="G55" s="102"/>
      <c r="H55" s="102">
        <f>'1012025'!G54+'1022025'!G54+'1032025'!G54+'1042025'!G54+'1052025'!G55+'1062025'!G55</f>
        <v>0</v>
      </c>
      <c r="I55" s="181"/>
      <c r="J55" s="182"/>
    </row>
    <row r="56">
      <c r="A56" s="91" t="s">
        <v>82</v>
      </c>
      <c r="B56" s="129" t="s">
        <v>94</v>
      </c>
      <c r="C56" s="102"/>
      <c r="D56" s="102">
        <v>1.0</v>
      </c>
      <c r="E56" s="102">
        <v>1.0</v>
      </c>
      <c r="F56" s="102"/>
      <c r="G56" s="102"/>
      <c r="H56" s="102">
        <f>'1012025'!G55+'1022025'!G55+'1032025'!G55+'1042025'!G55+'1052025'!G56+'1062025'!G56</f>
        <v>0</v>
      </c>
      <c r="I56" s="181"/>
      <c r="J56" s="182"/>
    </row>
    <row r="57">
      <c r="A57" s="91" t="s">
        <v>83</v>
      </c>
      <c r="B57" s="129" t="s">
        <v>94</v>
      </c>
      <c r="C57" s="102"/>
      <c r="D57" s="102"/>
      <c r="E57" s="102">
        <v>2.0</v>
      </c>
      <c r="F57" s="102"/>
      <c r="G57" s="102"/>
      <c r="H57" s="102">
        <f>'1012025'!G56+'1022025'!G56+'1032025'!G56+'1042025'!G56+'1052025'!G57+'1062025'!G57</f>
        <v>0</v>
      </c>
      <c r="I57" s="181"/>
      <c r="J57" s="182"/>
    </row>
    <row r="58">
      <c r="A58" s="91" t="s">
        <v>80</v>
      </c>
      <c r="B58" s="129" t="s">
        <v>94</v>
      </c>
      <c r="C58" s="102"/>
      <c r="D58" s="102"/>
      <c r="E58" s="102"/>
      <c r="F58" s="102"/>
      <c r="G58" s="102"/>
      <c r="H58" s="102">
        <f>'1012025'!G57+'1022025'!G57+'1032025'!G57+'1042025'!G57+'1052025'!G58+'1062025'!G58</f>
        <v>0</v>
      </c>
      <c r="I58" s="181"/>
      <c r="J58" s="182"/>
    </row>
    <row r="59">
      <c r="A59" s="107" t="s">
        <v>78</v>
      </c>
      <c r="B59" s="130" t="s">
        <v>94</v>
      </c>
      <c r="C59" s="102"/>
      <c r="D59" s="102"/>
      <c r="E59" s="102"/>
      <c r="F59" s="102"/>
      <c r="G59" s="102"/>
      <c r="H59" s="102">
        <f>'1012025'!G58+'1022025'!G58+'1032025'!G58+'1042025'!G58+'1052025'!G59+'1062025'!G59</f>
        <v>0</v>
      </c>
      <c r="I59" s="183"/>
      <c r="J59" s="184"/>
    </row>
    <row r="60">
      <c r="A60" s="107" t="s">
        <v>84</v>
      </c>
      <c r="B60" s="130" t="s">
        <v>94</v>
      </c>
      <c r="C60" s="102">
        <v>1.0</v>
      </c>
      <c r="D60" s="102"/>
      <c r="E60" s="102">
        <v>2.0</v>
      </c>
      <c r="F60" s="102"/>
      <c r="G60" s="102"/>
      <c r="H60" s="102">
        <f>'1012025'!G59+'1022025'!G59+'1032025'!G59+'1042025'!G59+'1052025'!G60+'1062025'!G60</f>
        <v>0</v>
      </c>
      <c r="I60" s="183"/>
      <c r="J60" s="184"/>
    </row>
    <row r="61">
      <c r="A61" s="131" t="s">
        <v>56</v>
      </c>
      <c r="B61" s="132"/>
      <c r="C61" s="185"/>
      <c r="D61" s="185"/>
      <c r="E61" s="185"/>
      <c r="F61" s="185"/>
      <c r="G61" s="185"/>
      <c r="H61" s="185"/>
      <c r="I61" s="186"/>
      <c r="J61" s="187"/>
    </row>
    <row r="62">
      <c r="A62" s="27" t="s">
        <v>95</v>
      </c>
      <c r="J62" s="28"/>
    </row>
    <row r="63">
      <c r="A63" s="141" t="s">
        <v>25</v>
      </c>
      <c r="B63" s="138" t="s">
        <v>26</v>
      </c>
      <c r="C63" s="142" t="s">
        <v>27</v>
      </c>
      <c r="D63" s="142" t="s">
        <v>28</v>
      </c>
      <c r="E63" s="142" t="s">
        <v>29</v>
      </c>
      <c r="F63" s="142" t="s">
        <v>96</v>
      </c>
      <c r="G63" s="142"/>
      <c r="H63" s="188" t="s">
        <v>97</v>
      </c>
      <c r="I63" s="188" t="s">
        <v>98</v>
      </c>
      <c r="J63" s="189" t="s">
        <v>111</v>
      </c>
    </row>
    <row r="64">
      <c r="A64" s="146" t="s">
        <v>32</v>
      </c>
      <c r="B64" s="147"/>
      <c r="C64" s="147"/>
      <c r="D64" s="147"/>
      <c r="E64" s="147"/>
      <c r="F64" s="147"/>
      <c r="G64" s="147"/>
      <c r="H64" s="147"/>
      <c r="I64" s="147">
        <f>'1012025'!H63+'1022025'!H63+'1032025'!H63+'1042025'!H63+'1052025'!H64+'1062025'!H64</f>
        <v>0</v>
      </c>
      <c r="J64" s="74" t="str">
        <f t="shared" ref="J64:J91" si="7">iferror(F64/B64,"")</f>
        <v/>
      </c>
    </row>
    <row r="65">
      <c r="A65" s="146" t="s">
        <v>34</v>
      </c>
      <c r="B65" s="102"/>
      <c r="C65" s="102"/>
      <c r="D65" s="102"/>
      <c r="E65" s="102"/>
      <c r="F65" s="102"/>
      <c r="G65" s="102"/>
      <c r="H65" s="102"/>
      <c r="I65" s="102">
        <f>'1012025'!H64+'1022025'!H64+'1032025'!H64+'1042025'!H64+'1052025'!H65+'1062025'!H65</f>
        <v>0</v>
      </c>
      <c r="J65" s="74" t="str">
        <f t="shared" si="7"/>
        <v/>
      </c>
    </row>
    <row r="66">
      <c r="A66" s="146" t="s">
        <v>55</v>
      </c>
      <c r="B66" s="102"/>
      <c r="C66" s="102"/>
      <c r="D66" s="102">
        <v>1.0</v>
      </c>
      <c r="E66" s="102"/>
      <c r="F66" s="102"/>
      <c r="G66" s="102"/>
      <c r="H66" s="102">
        <v>1.0</v>
      </c>
      <c r="I66" s="102">
        <f>'1012025'!H65+'1022025'!H65+'1032025'!H65+'1042025'!H65+'1052025'!H66+'1062025'!H66</f>
        <v>0</v>
      </c>
      <c r="J66" s="74" t="str">
        <f t="shared" si="7"/>
        <v/>
      </c>
    </row>
    <row r="67">
      <c r="A67" s="146" t="s">
        <v>38</v>
      </c>
      <c r="B67" s="102"/>
      <c r="C67" s="102"/>
      <c r="D67" s="102"/>
      <c r="E67" s="102"/>
      <c r="F67" s="102"/>
      <c r="G67" s="102"/>
      <c r="H67" s="102"/>
      <c r="I67" s="102">
        <f>'1012025'!H66+'1022025'!H66+'1032025'!H66+'1042025'!H66+'1052025'!H67+'1062025'!H67</f>
        <v>0</v>
      </c>
      <c r="J67" s="74" t="str">
        <f t="shared" si="7"/>
        <v/>
      </c>
    </row>
    <row r="68">
      <c r="A68" s="146" t="s">
        <v>39</v>
      </c>
      <c r="B68" s="102"/>
      <c r="C68" s="102"/>
      <c r="D68" s="102"/>
      <c r="E68" s="102"/>
      <c r="F68" s="102">
        <v>1.0</v>
      </c>
      <c r="G68" s="102"/>
      <c r="H68" s="102"/>
      <c r="I68" s="102">
        <f>'1012025'!H67+'1022025'!H67+'1032025'!H67+'1042025'!H67+'1052025'!H68+'1062025'!H68</f>
        <v>0</v>
      </c>
      <c r="J68" s="74" t="str">
        <f t="shared" si="7"/>
        <v/>
      </c>
    </row>
    <row r="69">
      <c r="A69" s="146" t="s">
        <v>41</v>
      </c>
      <c r="B69" s="102"/>
      <c r="C69" s="102"/>
      <c r="D69" s="102"/>
      <c r="E69" s="102"/>
      <c r="F69" s="102"/>
      <c r="G69" s="102"/>
      <c r="H69" s="102"/>
      <c r="I69" s="102">
        <f>'1012025'!H68+'1022025'!H68+'1032025'!H68+'1042025'!H68+'1052025'!H69+'1062025'!H69</f>
        <v>0</v>
      </c>
      <c r="J69" s="74" t="str">
        <f t="shared" si="7"/>
        <v/>
      </c>
    </row>
    <row r="70">
      <c r="A70" s="146" t="s">
        <v>43</v>
      </c>
      <c r="B70" s="102"/>
      <c r="C70" s="102"/>
      <c r="D70" s="102"/>
      <c r="E70" s="102"/>
      <c r="F70" s="102"/>
      <c r="G70" s="102"/>
      <c r="H70" s="102"/>
      <c r="I70" s="102">
        <f>'1012025'!H69+'1022025'!H69+'1032025'!H69+'1042025'!H69+'1052025'!H70+'1062025'!H70</f>
        <v>0</v>
      </c>
      <c r="J70" s="74" t="str">
        <f t="shared" si="7"/>
        <v/>
      </c>
    </row>
    <row r="71">
      <c r="A71" s="146" t="s">
        <v>45</v>
      </c>
      <c r="B71" s="102"/>
      <c r="C71" s="102"/>
      <c r="D71" s="102"/>
      <c r="E71" s="102"/>
      <c r="F71" s="102"/>
      <c r="G71" s="102"/>
      <c r="H71" s="102"/>
      <c r="I71" s="102">
        <f>'1012025'!H70+'1022025'!H70+'1032025'!H70+'1042025'!H70+'1052025'!H71+'1062025'!H71</f>
        <v>0</v>
      </c>
      <c r="J71" s="74" t="str">
        <f t="shared" si="7"/>
        <v/>
      </c>
    </row>
    <row r="72">
      <c r="A72" s="146" t="s">
        <v>46</v>
      </c>
      <c r="B72" s="102"/>
      <c r="C72" s="102"/>
      <c r="D72" s="102"/>
      <c r="E72" s="102"/>
      <c r="F72" s="102"/>
      <c r="G72" s="102"/>
      <c r="H72" s="102"/>
      <c r="I72" s="102">
        <f>'1012025'!H71+'1022025'!H71+'1032025'!H71+'1042025'!H71+'1052025'!H72+'1062025'!H72</f>
        <v>0</v>
      </c>
      <c r="J72" s="74" t="str">
        <f t="shared" si="7"/>
        <v/>
      </c>
    </row>
    <row r="73">
      <c r="A73" s="146" t="s">
        <v>47</v>
      </c>
      <c r="B73" s="102">
        <v>2.0</v>
      </c>
      <c r="C73" s="102"/>
      <c r="D73" s="102"/>
      <c r="E73" s="102"/>
      <c r="F73" s="102"/>
      <c r="G73" s="102"/>
      <c r="H73" s="102"/>
      <c r="I73" s="102">
        <f>'1012025'!H72+'1022025'!H72+'1032025'!H72+'1042025'!H72+'1052025'!H73+'1062025'!H73</f>
        <v>0</v>
      </c>
      <c r="J73" s="74">
        <f t="shared" si="7"/>
        <v>0</v>
      </c>
    </row>
    <row r="74">
      <c r="A74" s="146" t="s">
        <v>48</v>
      </c>
      <c r="B74" s="102"/>
      <c r="C74" s="102"/>
      <c r="D74" s="102"/>
      <c r="E74" s="102"/>
      <c r="F74" s="102"/>
      <c r="G74" s="102"/>
      <c r="H74" s="102"/>
      <c r="I74" s="102">
        <f>'1012025'!H73+'1022025'!H73+'1032025'!H73+'1042025'!H73+'1052025'!H74+'1062025'!H74</f>
        <v>0</v>
      </c>
      <c r="J74" s="74" t="str">
        <f t="shared" si="7"/>
        <v/>
      </c>
    </row>
    <row r="75">
      <c r="A75" s="146" t="s">
        <v>49</v>
      </c>
      <c r="B75" s="102"/>
      <c r="C75" s="102"/>
      <c r="D75" s="102"/>
      <c r="E75" s="102"/>
      <c r="F75" s="102">
        <v>1.0</v>
      </c>
      <c r="G75" s="102"/>
      <c r="H75" s="102"/>
      <c r="I75" s="102">
        <f>'1012025'!H74+'1022025'!H74+'1032025'!H74+'1042025'!H74+'1052025'!H75+'1062025'!H75</f>
        <v>0</v>
      </c>
      <c r="J75" s="74" t="str">
        <f t="shared" si="7"/>
        <v/>
      </c>
    </row>
    <row r="76">
      <c r="A76" s="146" t="s">
        <v>50</v>
      </c>
      <c r="B76" s="102"/>
      <c r="C76" s="102"/>
      <c r="D76" s="102"/>
      <c r="E76" s="102"/>
      <c r="F76" s="102"/>
      <c r="G76" s="102"/>
      <c r="H76" s="102"/>
      <c r="I76" s="102">
        <f>'1012025'!H75+'1022025'!H75+'1032025'!H75+'1042025'!H75+'1052025'!H76+'1062025'!H76</f>
        <v>0</v>
      </c>
      <c r="J76" s="74" t="str">
        <f t="shared" si="7"/>
        <v/>
      </c>
    </row>
    <row r="77">
      <c r="A77" s="146" t="s">
        <v>51</v>
      </c>
      <c r="B77" s="102"/>
      <c r="C77" s="102"/>
      <c r="D77" s="102"/>
      <c r="E77" s="102"/>
      <c r="F77" s="102"/>
      <c r="G77" s="102"/>
      <c r="H77" s="102"/>
      <c r="I77" s="102">
        <f>'1012025'!H76+'1022025'!H76+'1032025'!H76+'1042025'!H76+'1052025'!H77+'1062025'!H77</f>
        <v>0</v>
      </c>
      <c r="J77" s="74" t="str">
        <f t="shared" si="7"/>
        <v/>
      </c>
    </row>
    <row r="78">
      <c r="A78" s="146" t="s">
        <v>52</v>
      </c>
      <c r="B78" s="102"/>
      <c r="C78" s="102"/>
      <c r="D78" s="102"/>
      <c r="E78" s="102"/>
      <c r="F78" s="102"/>
      <c r="G78" s="102"/>
      <c r="H78" s="102"/>
      <c r="I78" s="102">
        <f>'1012025'!H77+'1022025'!H77+'1032025'!H77+'1042025'!H77+'1052025'!H78+'1062025'!H78</f>
        <v>0</v>
      </c>
      <c r="J78" s="74" t="str">
        <f t="shared" si="7"/>
        <v/>
      </c>
    </row>
    <row r="79">
      <c r="A79" s="146" t="s">
        <v>53</v>
      </c>
      <c r="B79" s="102"/>
      <c r="C79" s="102"/>
      <c r="D79" s="102"/>
      <c r="E79" s="102"/>
      <c r="F79" s="102"/>
      <c r="G79" s="102"/>
      <c r="H79" s="102"/>
      <c r="I79" s="102">
        <f>'1012025'!H78+'1022025'!H78+'1032025'!H78+'1042025'!H78+'1052025'!H79+'1062025'!H79</f>
        <v>0</v>
      </c>
      <c r="J79" s="74" t="str">
        <f t="shared" si="7"/>
        <v/>
      </c>
    </row>
    <row r="80">
      <c r="A80" s="146" t="s">
        <v>82</v>
      </c>
      <c r="B80" s="102"/>
      <c r="C80" s="102"/>
      <c r="D80" s="102"/>
      <c r="E80" s="102"/>
      <c r="F80" s="102">
        <v>1.0</v>
      </c>
      <c r="G80" s="102"/>
      <c r="H80" s="102"/>
      <c r="I80" s="102">
        <f>'1012025'!H79+'1022025'!H79+'1032025'!H79+'1042025'!H79+'1052025'!H80+'1062025'!H80</f>
        <v>0</v>
      </c>
      <c r="J80" s="74" t="str">
        <f t="shared" si="7"/>
        <v/>
      </c>
    </row>
    <row r="81">
      <c r="A81" s="146" t="s">
        <v>83</v>
      </c>
      <c r="B81" s="102"/>
      <c r="C81" s="102"/>
      <c r="D81" s="102"/>
      <c r="E81" s="102"/>
      <c r="F81" s="102"/>
      <c r="G81" s="102"/>
      <c r="H81" s="102"/>
      <c r="I81" s="102">
        <f>'1012025'!H80+'1022025'!H80+'1032025'!H80+'1042025'!H80+'1052025'!H81+'1062025'!H81</f>
        <v>0</v>
      </c>
      <c r="J81" s="74" t="str">
        <f t="shared" si="7"/>
        <v/>
      </c>
    </row>
    <row r="82">
      <c r="A82" s="146" t="s">
        <v>80</v>
      </c>
      <c r="B82" s="102"/>
      <c r="C82" s="102"/>
      <c r="D82" s="102"/>
      <c r="E82" s="102"/>
      <c r="F82" s="102"/>
      <c r="G82" s="102">
        <v>1.0</v>
      </c>
      <c r="H82" s="102"/>
      <c r="I82" s="102">
        <f>'1012025'!H81+'1022025'!H81+'1032025'!H81+'1042025'!H81+'1052025'!H82+'1062025'!H82</f>
        <v>0</v>
      </c>
      <c r="J82" s="74" t="str">
        <f t="shared" si="7"/>
        <v/>
      </c>
    </row>
    <row r="83">
      <c r="A83" s="146" t="s">
        <v>84</v>
      </c>
      <c r="B83" s="102"/>
      <c r="C83" s="102"/>
      <c r="D83" s="102"/>
      <c r="E83" s="102"/>
      <c r="F83" s="102"/>
      <c r="G83" s="102"/>
      <c r="H83" s="102"/>
      <c r="I83" s="102">
        <f>'1012025'!H82+'1022025'!H82+'1032025'!H82+'1042025'!H82+'1052025'!H83+'1062025'!H83</f>
        <v>0</v>
      </c>
      <c r="J83" s="74" t="str">
        <f t="shared" si="7"/>
        <v/>
      </c>
    </row>
    <row r="84">
      <c r="A84" s="146" t="s">
        <v>78</v>
      </c>
      <c r="B84" s="102"/>
      <c r="C84" s="102"/>
      <c r="D84" s="102"/>
      <c r="E84" s="102"/>
      <c r="F84" s="102"/>
      <c r="G84" s="102"/>
      <c r="H84" s="102"/>
      <c r="I84" s="102">
        <f>'1012025'!H83+'1022025'!H83+'1032025'!H83+'1042025'!H83+'1052025'!H84+'1062025'!H84</f>
        <v>0</v>
      </c>
      <c r="J84" s="74" t="str">
        <f t="shared" si="7"/>
        <v/>
      </c>
    </row>
    <row r="85">
      <c r="A85" s="154" t="s">
        <v>102</v>
      </c>
      <c r="B85" s="155"/>
      <c r="C85" s="102"/>
      <c r="D85" s="102"/>
      <c r="E85" s="102"/>
      <c r="F85" s="102"/>
      <c r="G85" s="102"/>
      <c r="H85" s="102"/>
      <c r="I85" s="102">
        <f>'1012025'!H84+'1022025'!H84+'1032025'!H84+'1042025'!H84+'1052025'!H85+'1062025'!H85</f>
        <v>0</v>
      </c>
      <c r="J85" s="74" t="str">
        <f t="shared" si="7"/>
        <v/>
      </c>
    </row>
    <row r="86">
      <c r="A86" s="154"/>
      <c r="B86" s="155"/>
      <c r="C86" s="102"/>
      <c r="D86" s="102"/>
      <c r="E86" s="102"/>
      <c r="F86" s="102"/>
      <c r="G86" s="102"/>
      <c r="H86" s="102"/>
      <c r="I86" s="102">
        <f>'1012025'!H85+'1022025'!H85+'1032025'!H85+'1042025'!H85+'1052025'!H86+'1062025'!H86</f>
        <v>0</v>
      </c>
      <c r="J86" s="74" t="str">
        <f t="shared" si="7"/>
        <v/>
      </c>
    </row>
    <row r="87">
      <c r="A87" s="154" t="s">
        <v>103</v>
      </c>
      <c r="B87" s="155"/>
      <c r="C87" s="102"/>
      <c r="D87" s="102"/>
      <c r="E87" s="102"/>
      <c r="F87" s="102"/>
      <c r="G87" s="102"/>
      <c r="H87" s="102"/>
      <c r="I87" s="102">
        <f>'1012025'!H86+'1022025'!H86+'1032025'!H86+'1042025'!H86+'1052025'!H87+'1062025'!H87</f>
        <v>0</v>
      </c>
      <c r="J87" s="74" t="str">
        <f t="shared" si="7"/>
        <v/>
      </c>
    </row>
    <row r="88">
      <c r="A88" s="154" t="s">
        <v>104</v>
      </c>
      <c r="B88" s="155"/>
      <c r="C88" s="102"/>
      <c r="D88" s="102"/>
      <c r="E88" s="102"/>
      <c r="F88" s="102"/>
      <c r="G88" s="102"/>
      <c r="H88" s="102"/>
      <c r="I88" s="102">
        <f>'1012025'!H87+'1022025'!H87+'1032025'!H87+'1042025'!H87+'1052025'!H88+'1062025'!H88</f>
        <v>0</v>
      </c>
      <c r="J88" s="74" t="str">
        <f t="shared" si="7"/>
        <v/>
      </c>
    </row>
    <row r="89">
      <c r="A89" s="154" t="s">
        <v>105</v>
      </c>
      <c r="B89" s="155"/>
      <c r="C89" s="102"/>
      <c r="D89" s="102"/>
      <c r="E89" s="102"/>
      <c r="F89" s="102"/>
      <c r="G89" s="102"/>
      <c r="H89" s="102"/>
      <c r="I89" s="102">
        <f>'1012025'!H88+'1022025'!H88+'1032025'!H88+'1042025'!H88+'1052025'!H89+'1062025'!H89</f>
        <v>0</v>
      </c>
      <c r="J89" s="74" t="str">
        <f t="shared" si="7"/>
        <v/>
      </c>
    </row>
    <row r="90">
      <c r="A90" s="156" t="s">
        <v>21</v>
      </c>
      <c r="B90" s="157"/>
      <c r="C90" s="158"/>
      <c r="D90" s="158"/>
      <c r="E90" s="158"/>
      <c r="F90" s="158"/>
      <c r="G90" s="158"/>
      <c r="H90" s="158"/>
      <c r="I90" s="158">
        <f>'1012025'!H89+'1022025'!H89+'1032025'!H89+'1042025'!H89+'1052025'!H90+'1062025'!H90</f>
        <v>0</v>
      </c>
      <c r="J90" s="74" t="str">
        <f t="shared" si="7"/>
        <v/>
      </c>
    </row>
    <row r="91">
      <c r="A91" s="154" t="s">
        <v>66</v>
      </c>
      <c r="B91" s="162">
        <f t="shared" ref="B91:F91" si="8">SUM(B64:B90)</f>
        <v>2</v>
      </c>
      <c r="C91" s="163">
        <f t="shared" si="8"/>
        <v>0</v>
      </c>
      <c r="D91" s="163">
        <f t="shared" si="8"/>
        <v>1</v>
      </c>
      <c r="E91" s="163">
        <f t="shared" si="8"/>
        <v>0</v>
      </c>
      <c r="F91" s="165">
        <f t="shared" si="8"/>
        <v>3</v>
      </c>
      <c r="G91" s="165"/>
      <c r="H91" s="165">
        <f t="shared" ref="H91:I91" si="9">SUM(H64:H90)</f>
        <v>1</v>
      </c>
      <c r="I91" s="165">
        <f t="shared" si="9"/>
        <v>0</v>
      </c>
      <c r="J91" s="190">
        <f t="shared" si="7"/>
        <v>1.5</v>
      </c>
    </row>
    <row r="92">
      <c r="B92" s="167">
        <f>B91+C91+D91+E91</f>
        <v>3</v>
      </c>
      <c r="C92" s="120"/>
      <c r="D92" s="120"/>
      <c r="E92" s="119"/>
      <c r="F92" s="168">
        <v>4</v>
      </c>
      <c r="G92" s="120"/>
      <c r="H92" s="120"/>
      <c r="I92" s="119"/>
      <c r="J92" s="170">
        <f>F92/B92</f>
        <v>1.333333333</v>
      </c>
    </row>
  </sheetData>
  <mergeCells count="41">
    <mergeCell ref="A1:H1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C16:J16"/>
    <mergeCell ref="F24:G24"/>
    <mergeCell ref="A25:B25"/>
    <mergeCell ref="F25:G25"/>
    <mergeCell ref="F17:G17"/>
    <mergeCell ref="F18:G18"/>
    <mergeCell ref="F19:G19"/>
    <mergeCell ref="F20:G20"/>
    <mergeCell ref="F21:G21"/>
    <mergeCell ref="F22:G22"/>
    <mergeCell ref="F23:G23"/>
    <mergeCell ref="F26:G26"/>
    <mergeCell ref="F27:G27"/>
    <mergeCell ref="F28:G28"/>
    <mergeCell ref="F29:G29"/>
    <mergeCell ref="F30:G30"/>
    <mergeCell ref="F31:G31"/>
    <mergeCell ref="F32:G32"/>
    <mergeCell ref="A62:J62"/>
    <mergeCell ref="B92:E92"/>
    <mergeCell ref="F92:I92"/>
    <mergeCell ref="F33:G33"/>
    <mergeCell ref="F34:G34"/>
    <mergeCell ref="F35:G35"/>
    <mergeCell ref="F36:G36"/>
    <mergeCell ref="F37:G37"/>
    <mergeCell ref="F38:G38"/>
    <mergeCell ref="A39:J39"/>
  </mergeCells>
  <conditionalFormatting sqref="F17:G38">
    <cfRule type="cellIs" dxfId="0" priority="1" operator="lessThan">
      <formula>0</formula>
    </cfRule>
  </conditionalFormatting>
  <conditionalFormatting sqref="F17:G38">
    <cfRule type="cellIs" dxfId="3" priority="2" operator="greaterThan">
      <formula>0</formula>
    </cfRule>
  </conditionalFormatting>
  <conditionalFormatting sqref="J18:J37">
    <cfRule type="cellIs" dxfId="1" priority="3" operator="greaterThan">
      <formula>$B$23</formula>
    </cfRule>
  </conditionalFormatting>
  <conditionalFormatting sqref="J18:J37">
    <cfRule type="cellIs" dxfId="4" priority="4" operator="lessThan">
      <formula>$B$23</formula>
    </cfRule>
  </conditionalFormatting>
  <conditionalFormatting sqref="J3:J13">
    <cfRule type="cellIs" dxfId="1" priority="5" operator="greaterThan">
      <formula>$B$23</formula>
    </cfRule>
  </conditionalFormatting>
  <conditionalFormatting sqref="J3:J13">
    <cfRule type="cellIs" dxfId="0" priority="6" operator="lessThan">
      <formula>$B$23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6" max="7" width="7.38"/>
    <col customWidth="1" min="10" max="10" width="15.5"/>
  </cols>
  <sheetData>
    <row r="1">
      <c r="A1" s="52" t="s">
        <v>0</v>
      </c>
      <c r="B1" s="53"/>
      <c r="C1" s="53"/>
      <c r="D1" s="53"/>
      <c r="E1" s="53"/>
      <c r="F1" s="53"/>
      <c r="G1" s="53"/>
      <c r="H1" s="54"/>
      <c r="I1" s="55"/>
      <c r="J1" s="56" t="s">
        <v>57</v>
      </c>
    </row>
    <row r="2">
      <c r="A2" s="57" t="s">
        <v>58</v>
      </c>
      <c r="B2" s="58">
        <v>45946.0</v>
      </c>
      <c r="C2" s="6"/>
      <c r="D2" s="7" t="s">
        <v>2</v>
      </c>
      <c r="E2" s="7" t="s">
        <v>3</v>
      </c>
      <c r="F2" s="59" t="s">
        <v>4</v>
      </c>
      <c r="G2" s="54"/>
      <c r="H2" s="60" t="s">
        <v>5</v>
      </c>
      <c r="I2" s="8"/>
      <c r="J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63">
        <v>86029.61</v>
      </c>
      <c r="G3" s="64"/>
      <c r="H3" s="65">
        <f t="shared" ref="H3:H8" si="1">$F3/D3</f>
        <v>0.3039507416</v>
      </c>
      <c r="I3" s="14"/>
      <c r="J3" s="69">
        <f t="shared" ref="J3:J14" si="2">$F3/E3</f>
        <v>0.2720656591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63">
        <v>81944.5</v>
      </c>
      <c r="G4" s="64"/>
      <c r="H4" s="65">
        <f t="shared" si="1"/>
        <v>0.4065231627</v>
      </c>
      <c r="I4" s="14"/>
      <c r="J4" s="69">
        <f t="shared" si="2"/>
        <v>0.3132423041</v>
      </c>
    </row>
    <row r="5">
      <c r="A5" s="10" t="s">
        <v>11</v>
      </c>
      <c r="B5" s="70">
        <v>967199.28</v>
      </c>
      <c r="C5" s="12" t="s">
        <v>61</v>
      </c>
      <c r="D5" s="71">
        <v>402427.0</v>
      </c>
      <c r="E5" s="13">
        <v>501170.0</v>
      </c>
      <c r="F5" s="63">
        <v>219405.78</v>
      </c>
      <c r="G5" s="64"/>
      <c r="H5" s="65">
        <f t="shared" si="1"/>
        <v>0.5452064101</v>
      </c>
      <c r="I5" s="14"/>
      <c r="J5" s="69">
        <f t="shared" si="2"/>
        <v>0.4377871381</v>
      </c>
    </row>
    <row r="6">
      <c r="A6" s="10" t="s">
        <v>62</v>
      </c>
      <c r="B6" s="70">
        <v>107434.17</v>
      </c>
      <c r="C6" s="12" t="s">
        <v>12</v>
      </c>
      <c r="D6" s="13">
        <v>360402.0</v>
      </c>
      <c r="E6" s="13">
        <v>316209.0</v>
      </c>
      <c r="F6" s="63">
        <v>101406.9</v>
      </c>
      <c r="G6" s="64"/>
      <c r="H6" s="65">
        <f t="shared" si="1"/>
        <v>0.281371635</v>
      </c>
      <c r="I6" s="14"/>
      <c r="J6" s="69">
        <f t="shared" si="2"/>
        <v>0.3206958056</v>
      </c>
    </row>
    <row r="7">
      <c r="A7" s="32" t="s">
        <v>63</v>
      </c>
      <c r="B7" s="72">
        <f>B5-B3</f>
        <v>-1473016.72</v>
      </c>
      <c r="C7" s="12" t="s">
        <v>14</v>
      </c>
      <c r="D7" s="13">
        <v>467711.0</v>
      </c>
      <c r="E7" s="13">
        <v>302557.0</v>
      </c>
      <c r="F7" s="63">
        <v>141647.44</v>
      </c>
      <c r="G7" s="64"/>
      <c r="H7" s="65">
        <f t="shared" si="1"/>
        <v>0.302852488</v>
      </c>
      <c r="I7" s="14"/>
      <c r="J7" s="69">
        <f t="shared" si="2"/>
        <v>0.4681677833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63">
        <v>101161.18</v>
      </c>
      <c r="G8" s="64"/>
      <c r="H8" s="65">
        <f t="shared" si="1"/>
        <v>0.7972729422</v>
      </c>
      <c r="I8" s="14"/>
      <c r="J8" s="69">
        <f t="shared" si="2"/>
        <v>0.3867002802</v>
      </c>
    </row>
    <row r="9">
      <c r="A9" s="19" t="s">
        <v>17</v>
      </c>
      <c r="B9" s="20">
        <f>(B4-B5)/30</f>
        <v>38170.81633</v>
      </c>
      <c r="C9" s="12" t="s">
        <v>18</v>
      </c>
      <c r="D9" s="13">
        <v>175140.0</v>
      </c>
      <c r="E9" s="13">
        <v>261601.0</v>
      </c>
      <c r="F9" s="63">
        <v>114309.73</v>
      </c>
      <c r="G9" s="64"/>
      <c r="H9" s="65">
        <f t="shared" ref="H9:H13" si="3">$F9/$D$9</f>
        <v>0.6526763161</v>
      </c>
      <c r="I9" s="14"/>
      <c r="J9" s="69">
        <f t="shared" si="2"/>
        <v>0.4369621293</v>
      </c>
    </row>
    <row r="10">
      <c r="A10" s="19" t="s">
        <v>19</v>
      </c>
      <c r="B10" s="21">
        <f>(B4-B6)/30</f>
        <v>66829.65333</v>
      </c>
      <c r="C10" s="12" t="s">
        <v>20</v>
      </c>
      <c r="D10" s="13">
        <v>0.0</v>
      </c>
      <c r="E10" s="13">
        <v>192680.0</v>
      </c>
      <c r="F10" s="63">
        <v>41021.44</v>
      </c>
      <c r="G10" s="64"/>
      <c r="H10" s="65">
        <f t="shared" si="3"/>
        <v>0.2342208519</v>
      </c>
      <c r="I10" s="14"/>
      <c r="J10" s="69">
        <f t="shared" si="2"/>
        <v>0.2128993149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63">
        <v>34721.45</v>
      </c>
      <c r="G11" s="64"/>
      <c r="H11" s="65">
        <f t="shared" si="3"/>
        <v>0.198249686</v>
      </c>
      <c r="I11" s="14"/>
      <c r="J11" s="73">
        <f t="shared" si="2"/>
        <v>0.7050040609</v>
      </c>
    </row>
    <row r="12">
      <c r="A12" s="17"/>
      <c r="B12" s="22"/>
      <c r="C12" s="12" t="s">
        <v>65</v>
      </c>
      <c r="D12" s="13">
        <v>0.0</v>
      </c>
      <c r="E12" s="13">
        <v>49520.0</v>
      </c>
      <c r="F12" s="63">
        <v>31691.28</v>
      </c>
      <c r="G12" s="64"/>
      <c r="H12" s="65">
        <f t="shared" si="3"/>
        <v>0.18094827</v>
      </c>
      <c r="I12" s="14"/>
      <c r="J12" s="69">
        <f t="shared" si="2"/>
        <v>0.6399693053</v>
      </c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63">
        <v>13849.97</v>
      </c>
      <c r="G13" s="64"/>
      <c r="H13" s="76">
        <f t="shared" si="3"/>
        <v>0.07907942218</v>
      </c>
      <c r="I13" s="191"/>
      <c r="J13" s="81">
        <f t="shared" si="2"/>
        <v>0.2715680392</v>
      </c>
    </row>
    <row r="14">
      <c r="A14" s="19" t="s">
        <v>24</v>
      </c>
      <c r="B14" s="21">
        <f>(B3-B5)/(B19-B22)</f>
        <v>736508.36</v>
      </c>
      <c r="C14" s="29" t="s">
        <v>66</v>
      </c>
      <c r="D14" s="82">
        <f t="shared" ref="D14:F14" si="4">SUM(D3:D13)</f>
        <v>2122320</v>
      </c>
      <c r="E14" s="82">
        <f t="shared" si="4"/>
        <v>2563398</v>
      </c>
      <c r="F14" s="82">
        <f t="shared" si="4"/>
        <v>967189.28</v>
      </c>
      <c r="G14" s="172"/>
      <c r="H14" s="83">
        <f>$F14/D14</f>
        <v>0.4557226431</v>
      </c>
      <c r="I14" s="83"/>
      <c r="J14" s="84">
        <f t="shared" si="2"/>
        <v>0.3773074958</v>
      </c>
    </row>
    <row r="15">
      <c r="A15" s="19" t="s">
        <v>31</v>
      </c>
      <c r="B15" s="20">
        <f>B22*B13</f>
        <v>2277534.933</v>
      </c>
      <c r="C15" s="85"/>
      <c r="D15" s="85"/>
      <c r="E15" s="85"/>
      <c r="F15" s="85"/>
      <c r="G15" s="85"/>
      <c r="H15" s="85"/>
      <c r="I15" s="85"/>
      <c r="J15" s="85"/>
    </row>
    <row r="16">
      <c r="A16" s="19" t="s">
        <v>67</v>
      </c>
      <c r="B16" s="20">
        <f>B5-B15</f>
        <v>-1310335.653</v>
      </c>
      <c r="C16" s="27" t="s">
        <v>68</v>
      </c>
      <c r="J16" s="28"/>
    </row>
    <row r="17">
      <c r="A17" s="19" t="s">
        <v>69</v>
      </c>
      <c r="B17" s="20">
        <f>B5-B4</f>
        <v>-1145124.49</v>
      </c>
      <c r="D17" s="30" t="s">
        <v>70</v>
      </c>
      <c r="E17" s="30" t="s">
        <v>71</v>
      </c>
      <c r="F17" s="30" t="s">
        <v>72</v>
      </c>
      <c r="H17" s="30"/>
      <c r="I17" s="30"/>
      <c r="J17" s="192" t="s">
        <v>6</v>
      </c>
    </row>
    <row r="18">
      <c r="A18" s="19" t="s">
        <v>73</v>
      </c>
      <c r="B18" s="20">
        <f>(B5-B4)-B6</f>
        <v>-1252558.66</v>
      </c>
      <c r="C18" s="91" t="s">
        <v>32</v>
      </c>
      <c r="D18" s="13">
        <v>79808.0</v>
      </c>
      <c r="E18" s="99">
        <v>33131.0</v>
      </c>
      <c r="F18" s="96">
        <f t="shared" ref="F18:F38" si="5">E18-D18</f>
        <v>-46677</v>
      </c>
      <c r="G18" s="64"/>
      <c r="H18" s="36"/>
      <c r="I18" s="193"/>
      <c r="J18" s="98">
        <f t="shared" ref="J18:J37" si="6">E18/D18</f>
        <v>0.4151338212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12645.0</v>
      </c>
      <c r="F19" s="96">
        <f t="shared" si="5"/>
        <v>-130468</v>
      </c>
      <c r="G19" s="64"/>
      <c r="H19" s="36"/>
      <c r="I19" s="193"/>
      <c r="J19" s="15">
        <f t="shared" si="6"/>
        <v>0.08835675306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32998.0</v>
      </c>
      <c r="F20" s="96">
        <f t="shared" si="5"/>
        <v>-46810</v>
      </c>
      <c r="G20" s="64"/>
      <c r="H20" s="176"/>
      <c r="I20" s="194"/>
      <c r="J20" s="15">
        <f t="shared" si="6"/>
        <v>0.4134673216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19390.0</v>
      </c>
      <c r="F21" s="96">
        <f t="shared" si="5"/>
        <v>-96422</v>
      </c>
      <c r="G21" s="64"/>
      <c r="H21" s="36"/>
      <c r="I21" s="193"/>
      <c r="J21" s="15">
        <f t="shared" si="6"/>
        <v>0.1674265188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58945.0</v>
      </c>
      <c r="F22" s="96">
        <f t="shared" si="5"/>
        <v>-9315</v>
      </c>
      <c r="G22" s="64"/>
      <c r="H22" s="36"/>
      <c r="I22" s="193"/>
      <c r="J22" s="15">
        <f t="shared" si="6"/>
        <v>0.8635364782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>
        <v>20125.0</v>
      </c>
      <c r="F23" s="96">
        <f t="shared" si="5"/>
        <v>-41079</v>
      </c>
      <c r="G23" s="64"/>
      <c r="H23" s="36"/>
      <c r="I23" s="193"/>
      <c r="J23" s="15">
        <f t="shared" si="6"/>
        <v>0.3288183779</v>
      </c>
    </row>
    <row r="24">
      <c r="A24" s="43" t="s">
        <v>44</v>
      </c>
      <c r="B24" s="44">
        <f>B5/B3</f>
        <v>0.3963580601</v>
      </c>
      <c r="C24" s="91" t="s">
        <v>43</v>
      </c>
      <c r="D24" s="13">
        <v>120764.0</v>
      </c>
      <c r="E24" s="99">
        <v>52994.0</v>
      </c>
      <c r="F24" s="96">
        <f t="shared" si="5"/>
        <v>-67770</v>
      </c>
      <c r="G24" s="64"/>
      <c r="H24" s="36"/>
      <c r="I24" s="193"/>
      <c r="J24" s="15">
        <f t="shared" si="6"/>
        <v>0.438822828</v>
      </c>
    </row>
    <row r="25">
      <c r="A25" s="17" t="s">
        <v>75</v>
      </c>
      <c r="C25" s="91" t="s">
        <v>45</v>
      </c>
      <c r="D25" s="13">
        <v>120764.0</v>
      </c>
      <c r="E25" s="99">
        <v>19490.0</v>
      </c>
      <c r="F25" s="96">
        <f t="shared" si="5"/>
        <v>-101274</v>
      </c>
      <c r="G25" s="64"/>
      <c r="H25" s="36"/>
      <c r="I25" s="193"/>
      <c r="J25" s="15">
        <f t="shared" si="6"/>
        <v>0.1613891557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63437.0</v>
      </c>
      <c r="F26" s="96">
        <f t="shared" si="5"/>
        <v>-38723</v>
      </c>
      <c r="G26" s="64"/>
      <c r="H26" s="36"/>
      <c r="I26" s="193"/>
      <c r="J26" s="15">
        <f t="shared" si="6"/>
        <v>0.6209573218</v>
      </c>
    </row>
    <row r="27">
      <c r="A27" s="12" t="s">
        <v>8</v>
      </c>
      <c r="B27" s="102"/>
      <c r="C27" s="91" t="s">
        <v>47</v>
      </c>
      <c r="D27" s="13">
        <v>102160.0</v>
      </c>
      <c r="E27" s="99">
        <v>48893.0</v>
      </c>
      <c r="F27" s="96">
        <f t="shared" si="5"/>
        <v>-53267</v>
      </c>
      <c r="G27" s="64"/>
      <c r="H27" s="36"/>
      <c r="I27" s="193"/>
      <c r="J27" s="15">
        <f t="shared" si="6"/>
        <v>0.4785924041</v>
      </c>
    </row>
    <row r="28">
      <c r="A28" s="12" t="s">
        <v>10</v>
      </c>
      <c r="B28" s="102"/>
      <c r="C28" s="91" t="s">
        <v>48</v>
      </c>
      <c r="D28" s="13">
        <v>102160.0</v>
      </c>
      <c r="E28" s="99">
        <v>37112.0</v>
      </c>
      <c r="F28" s="96">
        <f t="shared" si="5"/>
        <v>-65048</v>
      </c>
      <c r="G28" s="64"/>
      <c r="H28" s="36"/>
      <c r="I28" s="193"/>
      <c r="J28" s="15">
        <f t="shared" si="6"/>
        <v>0.3632732968</v>
      </c>
    </row>
    <row r="29">
      <c r="A29" s="12" t="s">
        <v>12</v>
      </c>
      <c r="B29" s="102">
        <v>1.0</v>
      </c>
      <c r="C29" s="91" t="s">
        <v>49</v>
      </c>
      <c r="D29" s="13">
        <v>115812.0</v>
      </c>
      <c r="E29" s="99">
        <v>60359.0</v>
      </c>
      <c r="F29" s="96">
        <f t="shared" si="5"/>
        <v>-55453</v>
      </c>
      <c r="G29" s="64"/>
      <c r="H29" s="36"/>
      <c r="I29" s="195"/>
      <c r="J29" s="15">
        <f t="shared" si="6"/>
        <v>0.5211808794</v>
      </c>
    </row>
    <row r="30">
      <c r="A30" s="12" t="s">
        <v>14</v>
      </c>
      <c r="B30" s="102">
        <v>1.0</v>
      </c>
      <c r="C30" s="32" t="s">
        <v>78</v>
      </c>
      <c r="D30" s="13">
        <v>54608.0</v>
      </c>
      <c r="E30" s="99">
        <v>34717.0</v>
      </c>
      <c r="F30" s="96">
        <f t="shared" si="5"/>
        <v>-19891</v>
      </c>
      <c r="G30" s="64"/>
      <c r="I30" s="36"/>
      <c r="J30" s="69">
        <f t="shared" si="6"/>
        <v>0.6357493408</v>
      </c>
    </row>
    <row r="31">
      <c r="A31" s="12" t="s">
        <v>16</v>
      </c>
      <c r="B31" s="102">
        <v>1.0</v>
      </c>
      <c r="C31" s="91" t="s">
        <v>51</v>
      </c>
      <c r="D31" s="13">
        <v>115812.0</v>
      </c>
      <c r="E31" s="99">
        <v>34171.0</v>
      </c>
      <c r="F31" s="96">
        <f t="shared" si="5"/>
        <v>-81641</v>
      </c>
      <c r="G31" s="64"/>
      <c r="H31" s="36"/>
      <c r="I31" s="196"/>
      <c r="J31" s="15">
        <f t="shared" si="6"/>
        <v>0.2950557801</v>
      </c>
    </row>
    <row r="32">
      <c r="A32" s="12" t="s">
        <v>18</v>
      </c>
      <c r="B32" s="102">
        <v>2.0</v>
      </c>
      <c r="C32" s="91" t="s">
        <v>52</v>
      </c>
      <c r="D32" s="13">
        <v>115812.0</v>
      </c>
      <c r="E32" s="99">
        <v>48978.0</v>
      </c>
      <c r="F32" s="96">
        <f t="shared" si="5"/>
        <v>-66834</v>
      </c>
      <c r="G32" s="64"/>
      <c r="H32" s="36"/>
      <c r="I32" s="193"/>
      <c r="J32" s="15">
        <f t="shared" si="6"/>
        <v>0.4229095431</v>
      </c>
    </row>
    <row r="33">
      <c r="A33" s="12" t="s">
        <v>20</v>
      </c>
      <c r="B33" s="102"/>
      <c r="C33" s="91" t="s">
        <v>53</v>
      </c>
      <c r="D33" s="13">
        <v>151816.0</v>
      </c>
      <c r="E33" s="99">
        <v>23241.0</v>
      </c>
      <c r="F33" s="96">
        <f t="shared" si="5"/>
        <v>-128575</v>
      </c>
      <c r="G33" s="64"/>
      <c r="H33" s="36"/>
      <c r="I33" s="193"/>
      <c r="J33" s="15">
        <f t="shared" si="6"/>
        <v>0.1530866312</v>
      </c>
    </row>
    <row r="34">
      <c r="A34" s="103" t="s">
        <v>79</v>
      </c>
      <c r="B34" s="102"/>
      <c r="C34" s="91" t="s">
        <v>80</v>
      </c>
      <c r="D34" s="13">
        <v>54608.0</v>
      </c>
      <c r="E34" s="99">
        <v>16574.0</v>
      </c>
      <c r="F34" s="96">
        <f t="shared" si="5"/>
        <v>-38034</v>
      </c>
      <c r="G34" s="64"/>
      <c r="H34" s="36"/>
      <c r="I34" s="193"/>
      <c r="J34" s="15">
        <f t="shared" si="6"/>
        <v>0.3035086434</v>
      </c>
    </row>
    <row r="35">
      <c r="A35" s="104" t="s">
        <v>81</v>
      </c>
      <c r="B35" s="102">
        <v>2.0</v>
      </c>
      <c r="C35" s="91" t="s">
        <v>82</v>
      </c>
      <c r="D35" s="13">
        <v>49656.0</v>
      </c>
      <c r="E35" s="99">
        <v>27138.0</v>
      </c>
      <c r="F35" s="96">
        <f t="shared" si="5"/>
        <v>-22518</v>
      </c>
      <c r="G35" s="64"/>
      <c r="H35" s="36"/>
      <c r="I35" s="193"/>
      <c r="J35" s="15">
        <f t="shared" si="6"/>
        <v>0.546520058</v>
      </c>
    </row>
    <row r="36">
      <c r="A36" s="105" t="s">
        <v>66</v>
      </c>
      <c r="B36" s="106">
        <f>SUM(B27:B35)</f>
        <v>7</v>
      </c>
      <c r="C36" s="91" t="s">
        <v>83</v>
      </c>
      <c r="D36" s="13">
        <v>49656.0</v>
      </c>
      <c r="E36" s="99">
        <v>2247.0</v>
      </c>
      <c r="F36" s="96">
        <f t="shared" si="5"/>
        <v>-47409</v>
      </c>
      <c r="G36" s="64"/>
      <c r="H36" s="36"/>
      <c r="I36" s="193"/>
      <c r="J36" s="15">
        <f t="shared" si="6"/>
        <v>0.04525132914</v>
      </c>
    </row>
    <row r="37">
      <c r="C37" s="107" t="s">
        <v>84</v>
      </c>
      <c r="D37" s="75">
        <v>49656.0</v>
      </c>
      <c r="E37" s="108">
        <v>23736.0</v>
      </c>
      <c r="F37" s="96">
        <f t="shared" si="5"/>
        <v>-25920</v>
      </c>
      <c r="G37" s="64"/>
      <c r="H37" s="177"/>
      <c r="I37" s="195"/>
      <c r="J37" s="110">
        <f t="shared" si="6"/>
        <v>0.4780086999</v>
      </c>
    </row>
    <row r="38">
      <c r="C38" s="111" t="s">
        <v>85</v>
      </c>
      <c r="D38" s="112">
        <v>186172.0</v>
      </c>
      <c r="E38" s="112"/>
      <c r="F38" s="113">
        <f t="shared" si="5"/>
        <v>-186172</v>
      </c>
      <c r="G38" s="2"/>
      <c r="H38" s="86"/>
      <c r="I38" s="86"/>
      <c r="J38" s="114" t="s">
        <v>86</v>
      </c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6"/>
      <c r="J39" s="117"/>
    </row>
    <row r="40">
      <c r="A40" s="6"/>
      <c r="B40" s="59" t="s">
        <v>88</v>
      </c>
      <c r="C40" s="178" t="s">
        <v>89</v>
      </c>
      <c r="D40" s="178" t="s">
        <v>90</v>
      </c>
      <c r="E40" s="178" t="s">
        <v>91</v>
      </c>
      <c r="F40" s="178" t="s">
        <v>92</v>
      </c>
      <c r="G40" s="178"/>
      <c r="H40" s="178" t="s">
        <v>93</v>
      </c>
      <c r="I40" s="178"/>
      <c r="J40" s="179"/>
    </row>
    <row r="41">
      <c r="A41" s="91" t="s">
        <v>32</v>
      </c>
      <c r="B41" s="121"/>
      <c r="C41" s="147"/>
      <c r="D41" s="147"/>
      <c r="E41" s="147"/>
      <c r="F41" s="147"/>
      <c r="G41" s="147"/>
      <c r="H41" s="147">
        <f>'1012025'!G40+'1022025'!G40+'1032025'!G40+'1042025'!G40+'1052025'!G41+'1062025'!G41</f>
        <v>0</v>
      </c>
      <c r="I41" s="128"/>
      <c r="J41" s="180"/>
    </row>
    <row r="42">
      <c r="A42" s="91" t="s">
        <v>34</v>
      </c>
      <c r="B42" s="121"/>
      <c r="C42" s="102"/>
      <c r="D42" s="102"/>
      <c r="E42" s="102"/>
      <c r="F42" s="102">
        <v>11.0</v>
      </c>
      <c r="G42" s="102"/>
      <c r="H42" s="102">
        <f>'1012025'!G41+'1022025'!G41+'1032025'!G41+'1042025'!G41+'1052025'!G42+'1062025'!G42</f>
        <v>0</v>
      </c>
      <c r="I42" s="181"/>
      <c r="J42" s="182"/>
    </row>
    <row r="43">
      <c r="A43" s="91" t="s">
        <v>55</v>
      </c>
      <c r="B43" s="129" t="s">
        <v>94</v>
      </c>
      <c r="C43" s="102">
        <v>10.0</v>
      </c>
      <c r="D43" s="102"/>
      <c r="E43" s="102">
        <v>1.0</v>
      </c>
      <c r="F43" s="102">
        <v>16.0</v>
      </c>
      <c r="G43" s="102"/>
      <c r="H43" s="102">
        <f>'1012025'!G42+'1022025'!G42+'1032025'!G42+'1042025'!G42+'1052025'!G43+'1062025'!G43</f>
        <v>0</v>
      </c>
      <c r="I43" s="181"/>
      <c r="J43" s="182"/>
    </row>
    <row r="44">
      <c r="A44" s="91" t="s">
        <v>38</v>
      </c>
      <c r="B44" s="121"/>
      <c r="C44" s="102">
        <v>1.0</v>
      </c>
      <c r="D44" s="102"/>
      <c r="E44" s="102"/>
      <c r="F44" s="102"/>
      <c r="G44" s="102"/>
      <c r="H44" s="102">
        <f>'1012025'!G43+'1022025'!G43+'1032025'!G43+'1042025'!G43+'1052025'!G44+'1062025'!G44</f>
        <v>0</v>
      </c>
      <c r="I44" s="181"/>
      <c r="J44" s="182"/>
    </row>
    <row r="45">
      <c r="A45" s="91" t="s">
        <v>39</v>
      </c>
      <c r="B45" s="129" t="s">
        <v>94</v>
      </c>
      <c r="C45" s="102"/>
      <c r="D45" s="102"/>
      <c r="E45" s="102"/>
      <c r="F45" s="102"/>
      <c r="G45" s="102"/>
      <c r="H45" s="102">
        <f>'1012025'!G44+'1022025'!G44+'1032025'!G44+'1042025'!G44+'1052025'!G45+'1062025'!G45</f>
        <v>0</v>
      </c>
      <c r="I45" s="181"/>
      <c r="J45" s="182"/>
    </row>
    <row r="46">
      <c r="A46" s="91" t="s">
        <v>41</v>
      </c>
      <c r="B46" s="121"/>
      <c r="C46" s="102"/>
      <c r="D46" s="102"/>
      <c r="E46" s="102"/>
      <c r="F46" s="102"/>
      <c r="G46" s="102"/>
      <c r="H46" s="102">
        <f>'1012025'!G45+'1022025'!G45+'1032025'!G45+'1042025'!G45+'1052025'!G46+'1062025'!G46</f>
        <v>0</v>
      </c>
      <c r="I46" s="181"/>
      <c r="J46" s="182"/>
    </row>
    <row r="47">
      <c r="A47" s="91" t="s">
        <v>43</v>
      </c>
      <c r="B47" s="121"/>
      <c r="C47" s="102"/>
      <c r="D47" s="102">
        <v>1.0</v>
      </c>
      <c r="E47" s="102"/>
      <c r="F47" s="102"/>
      <c r="G47" s="102"/>
      <c r="H47" s="102">
        <f>'1012025'!G46+'1022025'!G46+'1032025'!G46+'1042025'!G46+'1052025'!G47+'1062025'!G47</f>
        <v>0</v>
      </c>
      <c r="I47" s="181"/>
      <c r="J47" s="182"/>
    </row>
    <row r="48">
      <c r="A48" s="91" t="s">
        <v>45</v>
      </c>
      <c r="B48" s="129" t="s">
        <v>94</v>
      </c>
      <c r="C48" s="102">
        <v>1.0</v>
      </c>
      <c r="D48" s="102"/>
      <c r="E48" s="102">
        <v>3.0</v>
      </c>
      <c r="F48" s="102"/>
      <c r="G48" s="102"/>
      <c r="H48" s="102">
        <f>'1012025'!G47+'1022025'!G47+'1032025'!G47+'1042025'!G47+'1052025'!G48+'1062025'!G48</f>
        <v>0</v>
      </c>
      <c r="I48" s="181"/>
      <c r="J48" s="182"/>
    </row>
    <row r="49">
      <c r="A49" s="91" t="s">
        <v>46</v>
      </c>
      <c r="B49" s="129" t="s">
        <v>94</v>
      </c>
      <c r="C49" s="102">
        <v>5.0</v>
      </c>
      <c r="D49" s="102">
        <v>8.0</v>
      </c>
      <c r="E49" s="102">
        <v>7.0</v>
      </c>
      <c r="F49" s="102">
        <v>23.0</v>
      </c>
      <c r="G49" s="102"/>
      <c r="H49" s="102">
        <f>'1012025'!G48+'1022025'!G48+'1032025'!G48+'1042025'!G48+'1052025'!G49+'1062025'!G49</f>
        <v>0</v>
      </c>
      <c r="I49" s="181"/>
      <c r="J49" s="182"/>
    </row>
    <row r="50">
      <c r="A50" s="91" t="s">
        <v>47</v>
      </c>
      <c r="B50" s="121"/>
      <c r="C50" s="102">
        <v>1.0</v>
      </c>
      <c r="D50" s="102"/>
      <c r="E50" s="102">
        <v>1.0</v>
      </c>
      <c r="F50" s="102">
        <v>7.0</v>
      </c>
      <c r="G50" s="102"/>
      <c r="H50" s="102">
        <f>'1012025'!G49+'1022025'!G49+'1032025'!G49+'1042025'!G49+'1052025'!G50+'1062025'!G50</f>
        <v>0</v>
      </c>
      <c r="I50" s="181"/>
      <c r="J50" s="182"/>
    </row>
    <row r="51">
      <c r="A51" s="91" t="s">
        <v>48</v>
      </c>
      <c r="B51" s="129" t="s">
        <v>94</v>
      </c>
      <c r="C51" s="102">
        <v>4.0</v>
      </c>
      <c r="D51" s="102"/>
      <c r="E51" s="102">
        <v>8.0</v>
      </c>
      <c r="F51" s="102">
        <v>22.0</v>
      </c>
      <c r="G51" s="102"/>
      <c r="H51" s="102">
        <f>'1012025'!G50+'1022025'!G50+'1032025'!G50+'1042025'!G50+'1052025'!G51+'1062025'!G51</f>
        <v>0</v>
      </c>
      <c r="I51" s="181"/>
      <c r="J51" s="182"/>
    </row>
    <row r="52">
      <c r="A52" s="91" t="s">
        <v>49</v>
      </c>
      <c r="B52" s="129" t="s">
        <v>94</v>
      </c>
      <c r="C52" s="102">
        <v>5.0</v>
      </c>
      <c r="D52" s="102">
        <v>1.0</v>
      </c>
      <c r="E52" s="102">
        <v>1.0</v>
      </c>
      <c r="F52" s="102">
        <v>53.0</v>
      </c>
      <c r="G52" s="102"/>
      <c r="H52" s="102">
        <f>'1012025'!G51+'1022025'!G51+'1032025'!G51+'1042025'!G51+'1052025'!G52+'1062025'!G52</f>
        <v>0</v>
      </c>
      <c r="I52" s="127"/>
      <c r="J52" s="182"/>
    </row>
    <row r="53">
      <c r="A53" s="91" t="s">
        <v>51</v>
      </c>
      <c r="B53" s="121"/>
      <c r="C53" s="102"/>
      <c r="D53" s="102"/>
      <c r="E53" s="102">
        <v>1.0</v>
      </c>
      <c r="F53" s="102"/>
      <c r="G53" s="102"/>
      <c r="H53" s="102">
        <f>'1012025'!G52+'1022025'!G52+'1032025'!G52+'1042025'!G52+'1052025'!G53+'1062025'!G53</f>
        <v>0</v>
      </c>
      <c r="I53" s="181"/>
      <c r="J53" s="182"/>
    </row>
    <row r="54">
      <c r="A54" s="91" t="s">
        <v>52</v>
      </c>
      <c r="B54" s="129" t="s">
        <v>94</v>
      </c>
      <c r="C54" s="102">
        <v>2.0</v>
      </c>
      <c r="D54" s="102"/>
      <c r="E54" s="102">
        <v>9.0</v>
      </c>
      <c r="F54" s="102">
        <v>174.0</v>
      </c>
      <c r="G54" s="102"/>
      <c r="H54" s="102">
        <f>'1012025'!G53+'1022025'!G53+'1032025'!G53+'1042025'!G53+'1052025'!G54+'1062025'!G54</f>
        <v>0</v>
      </c>
      <c r="I54" s="181"/>
      <c r="J54" s="182"/>
    </row>
    <row r="55">
      <c r="A55" s="91" t="s">
        <v>53</v>
      </c>
      <c r="B55" s="129" t="s">
        <v>94</v>
      </c>
      <c r="C55" s="102">
        <v>10.0</v>
      </c>
      <c r="D55" s="102"/>
      <c r="E55" s="102">
        <v>6.0</v>
      </c>
      <c r="F55" s="102">
        <v>5.0</v>
      </c>
      <c r="G55" s="102"/>
      <c r="H55" s="102">
        <f>'1012025'!G54+'1022025'!G54+'1032025'!G54+'1042025'!G54+'1052025'!G55+'1062025'!G55</f>
        <v>0</v>
      </c>
      <c r="I55" s="181"/>
      <c r="J55" s="182"/>
    </row>
    <row r="56">
      <c r="A56" s="91" t="s">
        <v>82</v>
      </c>
      <c r="B56" s="129" t="s">
        <v>94</v>
      </c>
      <c r="C56" s="102"/>
      <c r="D56" s="102">
        <v>4.0</v>
      </c>
      <c r="E56" s="102">
        <v>3.0</v>
      </c>
      <c r="F56" s="102"/>
      <c r="G56" s="102"/>
      <c r="H56" s="102">
        <f>'1012025'!G55+'1022025'!G55+'1032025'!G55+'1042025'!G55+'1052025'!G56+'1062025'!G56</f>
        <v>0</v>
      </c>
      <c r="I56" s="181"/>
      <c r="J56" s="182"/>
    </row>
    <row r="57">
      <c r="A57" s="91" t="s">
        <v>83</v>
      </c>
      <c r="B57" s="129" t="s">
        <v>94</v>
      </c>
      <c r="C57" s="102"/>
      <c r="D57" s="102"/>
      <c r="E57" s="102"/>
      <c r="F57" s="102"/>
      <c r="G57" s="102"/>
      <c r="H57" s="102">
        <f>'1012025'!G56+'1022025'!G56+'1032025'!G56+'1042025'!G56+'1052025'!G57+'1062025'!G57</f>
        <v>0</v>
      </c>
      <c r="I57" s="181"/>
      <c r="J57" s="182"/>
    </row>
    <row r="58">
      <c r="A58" s="91" t="s">
        <v>80</v>
      </c>
      <c r="B58" s="121"/>
      <c r="C58" s="102"/>
      <c r="D58" s="102"/>
      <c r="E58" s="102"/>
      <c r="F58" s="102"/>
      <c r="G58" s="102"/>
      <c r="H58" s="102">
        <f>'1012025'!G57+'1022025'!G57+'1032025'!G57+'1042025'!G57+'1052025'!G58+'1062025'!G58</f>
        <v>0</v>
      </c>
      <c r="I58" s="181"/>
      <c r="J58" s="182"/>
    </row>
    <row r="59">
      <c r="A59" s="107" t="s">
        <v>78</v>
      </c>
      <c r="B59" s="171"/>
      <c r="C59" s="102"/>
      <c r="D59" s="102"/>
      <c r="E59" s="102"/>
      <c r="F59" s="102"/>
      <c r="G59" s="102"/>
      <c r="H59" s="102">
        <f>'1012025'!G58+'1022025'!G58+'1032025'!G58+'1042025'!G58+'1052025'!G59+'1062025'!G59</f>
        <v>0</v>
      </c>
      <c r="I59" s="183"/>
      <c r="J59" s="184"/>
    </row>
    <row r="60">
      <c r="A60" s="107" t="s">
        <v>84</v>
      </c>
      <c r="B60" s="130" t="s">
        <v>94</v>
      </c>
      <c r="C60" s="102"/>
      <c r="D60" s="102"/>
      <c r="E60" s="102">
        <v>2.0</v>
      </c>
      <c r="F60" s="102"/>
      <c r="G60" s="102"/>
      <c r="H60" s="102">
        <f>'1012025'!G59+'1022025'!G59+'1032025'!G59+'1042025'!G59+'1052025'!G60+'1062025'!G60</f>
        <v>0</v>
      </c>
      <c r="I60" s="183"/>
      <c r="J60" s="184"/>
    </row>
    <row r="61">
      <c r="A61" s="131" t="s">
        <v>56</v>
      </c>
      <c r="B61" s="132"/>
      <c r="C61" s="185"/>
      <c r="D61" s="185"/>
      <c r="E61" s="185"/>
      <c r="F61" s="185"/>
      <c r="G61" s="185"/>
      <c r="H61" s="185"/>
      <c r="I61" s="186"/>
      <c r="J61" s="187"/>
    </row>
    <row r="62">
      <c r="A62" s="27" t="s">
        <v>95</v>
      </c>
      <c r="J62" s="28"/>
    </row>
    <row r="63">
      <c r="A63" s="141" t="s">
        <v>25</v>
      </c>
      <c r="B63" s="138" t="s">
        <v>26</v>
      </c>
      <c r="C63" s="142" t="s">
        <v>27</v>
      </c>
      <c r="D63" s="142" t="s">
        <v>28</v>
      </c>
      <c r="E63" s="142" t="s">
        <v>29</v>
      </c>
      <c r="F63" s="142" t="s">
        <v>96</v>
      </c>
      <c r="G63" s="142"/>
      <c r="H63" s="188" t="s">
        <v>97</v>
      </c>
      <c r="I63" s="188" t="s">
        <v>98</v>
      </c>
      <c r="J63" s="189" t="s">
        <v>111</v>
      </c>
    </row>
    <row r="64">
      <c r="A64" s="146" t="s">
        <v>32</v>
      </c>
      <c r="B64" s="147"/>
      <c r="C64" s="147"/>
      <c r="D64" s="147"/>
      <c r="E64" s="147"/>
      <c r="F64" s="147"/>
      <c r="G64" s="147"/>
      <c r="H64" s="147"/>
      <c r="I64" s="147">
        <f>'1012025'!H63+'1022025'!H63+'1032025'!H63+'1042025'!H63+'1052025'!H64+'1062025'!H64</f>
        <v>0</v>
      </c>
      <c r="J64" s="74" t="str">
        <f t="shared" ref="J64:J91" si="7">iferror(F64/B64,"")</f>
        <v/>
      </c>
    </row>
    <row r="65">
      <c r="A65" s="146" t="s">
        <v>34</v>
      </c>
      <c r="B65" s="102"/>
      <c r="C65" s="102"/>
      <c r="D65" s="102"/>
      <c r="E65" s="102"/>
      <c r="F65" s="102"/>
      <c r="G65" s="102"/>
      <c r="H65" s="102"/>
      <c r="I65" s="102">
        <f>'1012025'!H64+'1022025'!H64+'1032025'!H64+'1042025'!H64+'1052025'!H65+'1062025'!H65</f>
        <v>0</v>
      </c>
      <c r="J65" s="74" t="str">
        <f t="shared" si="7"/>
        <v/>
      </c>
    </row>
    <row r="66">
      <c r="A66" s="146" t="s">
        <v>55</v>
      </c>
      <c r="B66" s="102"/>
      <c r="C66" s="102"/>
      <c r="D66" s="102"/>
      <c r="E66" s="102"/>
      <c r="F66" s="102"/>
      <c r="G66" s="102"/>
      <c r="H66" s="102"/>
      <c r="I66" s="102">
        <f>'1012025'!H65+'1022025'!H65+'1032025'!H65+'1042025'!H65+'1052025'!H66+'1062025'!H66</f>
        <v>0</v>
      </c>
      <c r="J66" s="74" t="str">
        <f t="shared" si="7"/>
        <v/>
      </c>
    </row>
    <row r="67">
      <c r="A67" s="146" t="s">
        <v>38</v>
      </c>
      <c r="B67" s="102"/>
      <c r="C67" s="102"/>
      <c r="D67" s="102"/>
      <c r="E67" s="102"/>
      <c r="F67" s="102"/>
      <c r="G67" s="102"/>
      <c r="H67" s="102"/>
      <c r="I67" s="102">
        <f>'1012025'!H66+'1022025'!H66+'1032025'!H66+'1042025'!H66+'1052025'!H67+'1062025'!H67</f>
        <v>0</v>
      </c>
      <c r="J67" s="74" t="str">
        <f t="shared" si="7"/>
        <v/>
      </c>
    </row>
    <row r="68">
      <c r="A68" s="146" t="s">
        <v>39</v>
      </c>
      <c r="B68" s="102"/>
      <c r="C68" s="102"/>
      <c r="D68" s="102"/>
      <c r="E68" s="102"/>
      <c r="F68" s="102"/>
      <c r="G68" s="102"/>
      <c r="H68" s="102"/>
      <c r="I68" s="102">
        <f>'1012025'!H67+'1022025'!H67+'1032025'!H67+'1042025'!H67+'1052025'!H68+'1062025'!H68</f>
        <v>0</v>
      </c>
      <c r="J68" s="74" t="str">
        <f t="shared" si="7"/>
        <v/>
      </c>
    </row>
    <row r="69">
      <c r="A69" s="146" t="s">
        <v>41</v>
      </c>
      <c r="B69" s="102"/>
      <c r="C69" s="102"/>
      <c r="D69" s="102"/>
      <c r="E69" s="102"/>
      <c r="F69" s="102"/>
      <c r="G69" s="102"/>
      <c r="H69" s="102"/>
      <c r="I69" s="102">
        <f>'1012025'!H68+'1022025'!H68+'1032025'!H68+'1042025'!H68+'1052025'!H69+'1062025'!H69</f>
        <v>0</v>
      </c>
      <c r="J69" s="74" t="str">
        <f t="shared" si="7"/>
        <v/>
      </c>
    </row>
    <row r="70">
      <c r="A70" s="146" t="s">
        <v>43</v>
      </c>
      <c r="B70" s="102"/>
      <c r="C70" s="102"/>
      <c r="D70" s="102"/>
      <c r="E70" s="102"/>
      <c r="F70" s="102"/>
      <c r="G70" s="102"/>
      <c r="H70" s="102"/>
      <c r="I70" s="102">
        <f>'1012025'!H69+'1022025'!H69+'1032025'!H69+'1042025'!H69+'1052025'!H70+'1062025'!H70</f>
        <v>0</v>
      </c>
      <c r="J70" s="74" t="str">
        <f t="shared" si="7"/>
        <v/>
      </c>
    </row>
    <row r="71">
      <c r="A71" s="146" t="s">
        <v>45</v>
      </c>
      <c r="B71" s="102"/>
      <c r="C71" s="102"/>
      <c r="D71" s="102"/>
      <c r="E71" s="102"/>
      <c r="F71" s="102"/>
      <c r="G71" s="102"/>
      <c r="H71" s="102"/>
      <c r="I71" s="102">
        <f>'1012025'!H70+'1022025'!H70+'1032025'!H70+'1042025'!H70+'1052025'!H71+'1062025'!H71</f>
        <v>0</v>
      </c>
      <c r="J71" s="74" t="str">
        <f t="shared" si="7"/>
        <v/>
      </c>
    </row>
    <row r="72">
      <c r="A72" s="146" t="s">
        <v>46</v>
      </c>
      <c r="B72" s="102"/>
      <c r="C72" s="102"/>
      <c r="D72" s="102"/>
      <c r="E72" s="102"/>
      <c r="F72" s="102"/>
      <c r="G72" s="102"/>
      <c r="H72" s="102"/>
      <c r="I72" s="102">
        <f>'1012025'!H71+'1022025'!H71+'1032025'!H71+'1042025'!H71+'1052025'!H72+'1062025'!H72</f>
        <v>0</v>
      </c>
      <c r="J72" s="74" t="str">
        <f t="shared" si="7"/>
        <v/>
      </c>
    </row>
    <row r="73">
      <c r="A73" s="146" t="s">
        <v>47</v>
      </c>
      <c r="B73" s="102"/>
      <c r="C73" s="102"/>
      <c r="D73" s="102"/>
      <c r="E73" s="102"/>
      <c r="F73" s="102"/>
      <c r="G73" s="102"/>
      <c r="H73" s="102"/>
      <c r="I73" s="102">
        <f>'1012025'!H72+'1022025'!H72+'1032025'!H72+'1042025'!H72+'1052025'!H73+'1062025'!H73</f>
        <v>0</v>
      </c>
      <c r="J73" s="74" t="str">
        <f t="shared" si="7"/>
        <v/>
      </c>
    </row>
    <row r="74">
      <c r="A74" s="146" t="s">
        <v>48</v>
      </c>
      <c r="B74" s="102">
        <v>1.0</v>
      </c>
      <c r="C74" s="102"/>
      <c r="D74" s="102"/>
      <c r="E74" s="102"/>
      <c r="F74" s="102"/>
      <c r="G74" s="102"/>
      <c r="H74" s="102"/>
      <c r="I74" s="102">
        <f>'1012025'!H73+'1022025'!H73+'1032025'!H73+'1042025'!H73+'1052025'!H74+'1062025'!H74</f>
        <v>0</v>
      </c>
      <c r="J74" s="74">
        <f t="shared" si="7"/>
        <v>0</v>
      </c>
    </row>
    <row r="75">
      <c r="A75" s="146" t="s">
        <v>49</v>
      </c>
      <c r="B75" s="102"/>
      <c r="C75" s="102"/>
      <c r="D75" s="102"/>
      <c r="E75" s="102"/>
      <c r="F75" s="102"/>
      <c r="G75" s="102"/>
      <c r="H75" s="102"/>
      <c r="I75" s="102">
        <f>'1012025'!H74+'1022025'!H74+'1032025'!H74+'1042025'!H74+'1052025'!H75+'1062025'!H75</f>
        <v>0</v>
      </c>
      <c r="J75" s="74" t="str">
        <f t="shared" si="7"/>
        <v/>
      </c>
    </row>
    <row r="76">
      <c r="A76" s="146" t="s">
        <v>50</v>
      </c>
      <c r="B76" s="102"/>
      <c r="C76" s="102"/>
      <c r="D76" s="102"/>
      <c r="E76" s="102"/>
      <c r="F76" s="102"/>
      <c r="G76" s="102"/>
      <c r="H76" s="102"/>
      <c r="I76" s="102">
        <f>'1012025'!H75+'1022025'!H75+'1032025'!H75+'1042025'!H75+'1052025'!H76+'1062025'!H76</f>
        <v>0</v>
      </c>
      <c r="J76" s="74" t="str">
        <f t="shared" si="7"/>
        <v/>
      </c>
    </row>
    <row r="77">
      <c r="A77" s="146" t="s">
        <v>51</v>
      </c>
      <c r="B77" s="102"/>
      <c r="C77" s="102"/>
      <c r="D77" s="102"/>
      <c r="E77" s="102"/>
      <c r="F77" s="102"/>
      <c r="G77" s="102"/>
      <c r="H77" s="102"/>
      <c r="I77" s="102">
        <f>'1012025'!H76+'1022025'!H76+'1032025'!H76+'1042025'!H76+'1052025'!H77+'1062025'!H77</f>
        <v>0</v>
      </c>
      <c r="J77" s="74" t="str">
        <f t="shared" si="7"/>
        <v/>
      </c>
    </row>
    <row r="78">
      <c r="A78" s="146" t="s">
        <v>52</v>
      </c>
      <c r="B78" s="102"/>
      <c r="C78" s="102"/>
      <c r="D78" s="102"/>
      <c r="E78" s="102"/>
      <c r="F78" s="102">
        <v>2.0</v>
      </c>
      <c r="G78" s="102"/>
      <c r="H78" s="102"/>
      <c r="I78" s="102">
        <f>'1012025'!H77+'1022025'!H77+'1032025'!H77+'1042025'!H77+'1052025'!H78+'1062025'!H78</f>
        <v>0</v>
      </c>
      <c r="J78" s="74" t="str">
        <f t="shared" si="7"/>
        <v/>
      </c>
    </row>
    <row r="79">
      <c r="A79" s="146" t="s">
        <v>53</v>
      </c>
      <c r="B79" s="102">
        <v>1.0</v>
      </c>
      <c r="C79" s="102"/>
      <c r="D79" s="102"/>
      <c r="E79" s="102"/>
      <c r="F79" s="102"/>
      <c r="G79" s="102"/>
      <c r="H79" s="102"/>
      <c r="I79" s="102">
        <f>'1012025'!H78+'1022025'!H78+'1032025'!H78+'1042025'!H78+'1052025'!H79+'1062025'!H79</f>
        <v>0</v>
      </c>
      <c r="J79" s="74">
        <f t="shared" si="7"/>
        <v>0</v>
      </c>
    </row>
    <row r="80">
      <c r="A80" s="146" t="s">
        <v>82</v>
      </c>
      <c r="B80" s="102"/>
      <c r="C80" s="102"/>
      <c r="D80" s="102"/>
      <c r="E80" s="102"/>
      <c r="F80" s="102"/>
      <c r="G80" s="102"/>
      <c r="H80" s="102"/>
      <c r="I80" s="102">
        <f>'1012025'!H79+'1022025'!H79+'1032025'!H79+'1042025'!H79+'1052025'!H80+'1062025'!H80</f>
        <v>0</v>
      </c>
      <c r="J80" s="74" t="str">
        <f t="shared" si="7"/>
        <v/>
      </c>
    </row>
    <row r="81">
      <c r="A81" s="146" t="s">
        <v>83</v>
      </c>
      <c r="B81" s="102">
        <v>1.0</v>
      </c>
      <c r="C81" s="102"/>
      <c r="D81" s="102"/>
      <c r="E81" s="102"/>
      <c r="F81" s="102"/>
      <c r="G81" s="102"/>
      <c r="H81" s="102"/>
      <c r="I81" s="102">
        <f>'1012025'!H80+'1022025'!H80+'1032025'!H80+'1042025'!H80+'1052025'!H81+'1062025'!H81</f>
        <v>0</v>
      </c>
      <c r="J81" s="74">
        <f t="shared" si="7"/>
        <v>0</v>
      </c>
    </row>
    <row r="82">
      <c r="A82" s="146" t="s">
        <v>80</v>
      </c>
      <c r="B82" s="102"/>
      <c r="C82" s="102"/>
      <c r="D82" s="102"/>
      <c r="E82" s="102"/>
      <c r="F82" s="102"/>
      <c r="G82" s="102"/>
      <c r="H82" s="102"/>
      <c r="I82" s="102">
        <f>'1012025'!H81+'1022025'!H81+'1032025'!H81+'1042025'!H81+'1052025'!H82+'1062025'!H82</f>
        <v>0</v>
      </c>
      <c r="J82" s="74" t="str">
        <f t="shared" si="7"/>
        <v/>
      </c>
    </row>
    <row r="83">
      <c r="A83" s="146" t="s">
        <v>84</v>
      </c>
      <c r="B83" s="102">
        <v>1.0</v>
      </c>
      <c r="C83" s="102"/>
      <c r="D83" s="102"/>
      <c r="E83" s="102"/>
      <c r="F83" s="102"/>
      <c r="G83" s="102"/>
      <c r="H83" s="102"/>
      <c r="I83" s="102">
        <f>'1012025'!H82+'1022025'!H82+'1032025'!H82+'1042025'!H82+'1052025'!H83+'1062025'!H83</f>
        <v>0</v>
      </c>
      <c r="J83" s="74">
        <f t="shared" si="7"/>
        <v>0</v>
      </c>
    </row>
    <row r="84">
      <c r="A84" s="146" t="s">
        <v>78</v>
      </c>
      <c r="B84" s="102"/>
      <c r="C84" s="102"/>
      <c r="D84" s="102"/>
      <c r="E84" s="102"/>
      <c r="F84" s="102"/>
      <c r="G84" s="102"/>
      <c r="H84" s="102"/>
      <c r="I84" s="102">
        <f>'1012025'!H83+'1022025'!H83+'1032025'!H83+'1042025'!H83+'1052025'!H84+'1062025'!H84</f>
        <v>0</v>
      </c>
      <c r="J84" s="74" t="str">
        <f t="shared" si="7"/>
        <v/>
      </c>
    </row>
    <row r="85">
      <c r="A85" s="154" t="s">
        <v>102</v>
      </c>
      <c r="B85" s="155"/>
      <c r="C85" s="102"/>
      <c r="D85" s="102"/>
      <c r="E85" s="102"/>
      <c r="F85" s="102"/>
      <c r="G85" s="102"/>
      <c r="H85" s="102"/>
      <c r="I85" s="102">
        <f>'1012025'!H84+'1022025'!H84+'1032025'!H84+'1042025'!H84+'1052025'!H85+'1062025'!H85</f>
        <v>0</v>
      </c>
      <c r="J85" s="74" t="str">
        <f t="shared" si="7"/>
        <v/>
      </c>
    </row>
    <row r="86">
      <c r="A86" s="154"/>
      <c r="B86" s="155"/>
      <c r="C86" s="102"/>
      <c r="D86" s="102"/>
      <c r="E86" s="102"/>
      <c r="F86" s="102"/>
      <c r="G86" s="102"/>
      <c r="H86" s="102"/>
      <c r="I86" s="102">
        <f>'1012025'!H85+'1022025'!H85+'1032025'!H85+'1042025'!H85+'1052025'!H86+'1062025'!H86</f>
        <v>0</v>
      </c>
      <c r="J86" s="74" t="str">
        <f t="shared" si="7"/>
        <v/>
      </c>
    </row>
    <row r="87">
      <c r="A87" s="154" t="s">
        <v>103</v>
      </c>
      <c r="B87" s="155"/>
      <c r="C87" s="102"/>
      <c r="D87" s="102"/>
      <c r="E87" s="102"/>
      <c r="F87" s="102"/>
      <c r="G87" s="102"/>
      <c r="H87" s="102"/>
      <c r="I87" s="102">
        <f>'1012025'!H86+'1022025'!H86+'1032025'!H86+'1042025'!H86+'1052025'!H87+'1062025'!H87</f>
        <v>0</v>
      </c>
      <c r="J87" s="74" t="str">
        <f t="shared" si="7"/>
        <v/>
      </c>
    </row>
    <row r="88">
      <c r="A88" s="154" t="s">
        <v>104</v>
      </c>
      <c r="B88" s="155"/>
      <c r="C88" s="102"/>
      <c r="D88" s="102"/>
      <c r="E88" s="102"/>
      <c r="F88" s="102"/>
      <c r="G88" s="102"/>
      <c r="H88" s="102"/>
      <c r="I88" s="102">
        <f>'1012025'!H87+'1022025'!H87+'1032025'!H87+'1042025'!H87+'1052025'!H88+'1062025'!H88</f>
        <v>0</v>
      </c>
      <c r="J88" s="74" t="str">
        <f t="shared" si="7"/>
        <v/>
      </c>
    </row>
    <row r="89">
      <c r="A89" s="154" t="s">
        <v>105</v>
      </c>
      <c r="B89" s="155"/>
      <c r="C89" s="102"/>
      <c r="D89" s="102"/>
      <c r="E89" s="102"/>
      <c r="F89" s="102"/>
      <c r="G89" s="102"/>
      <c r="H89" s="102"/>
      <c r="I89" s="102">
        <f>'1012025'!H88+'1022025'!H88+'1032025'!H88+'1042025'!H88+'1052025'!H89+'1062025'!H89</f>
        <v>0</v>
      </c>
      <c r="J89" s="74" t="str">
        <f t="shared" si="7"/>
        <v/>
      </c>
    </row>
    <row r="90">
      <c r="A90" s="156" t="s">
        <v>21</v>
      </c>
      <c r="B90" s="157"/>
      <c r="C90" s="158"/>
      <c r="D90" s="158"/>
      <c r="E90" s="158"/>
      <c r="F90" s="158"/>
      <c r="G90" s="158"/>
      <c r="H90" s="158"/>
      <c r="I90" s="158">
        <f>'1012025'!H89+'1022025'!H89+'1032025'!H89+'1042025'!H89+'1052025'!H90+'1062025'!H90</f>
        <v>0</v>
      </c>
      <c r="J90" s="74" t="str">
        <f t="shared" si="7"/>
        <v/>
      </c>
    </row>
    <row r="91">
      <c r="A91" s="154" t="s">
        <v>66</v>
      </c>
      <c r="B91" s="162">
        <f t="shared" ref="B91:F91" si="8">SUM(B64:B90)</f>
        <v>4</v>
      </c>
      <c r="C91" s="163">
        <f t="shared" si="8"/>
        <v>0</v>
      </c>
      <c r="D91" s="163">
        <f t="shared" si="8"/>
        <v>0</v>
      </c>
      <c r="E91" s="163">
        <f t="shared" si="8"/>
        <v>0</v>
      </c>
      <c r="F91" s="165">
        <f t="shared" si="8"/>
        <v>2</v>
      </c>
      <c r="G91" s="165"/>
      <c r="H91" s="165">
        <f t="shared" ref="H91:I91" si="9">SUM(H64:H90)</f>
        <v>0</v>
      </c>
      <c r="I91" s="165">
        <f t="shared" si="9"/>
        <v>0</v>
      </c>
      <c r="J91" s="190">
        <f t="shared" si="7"/>
        <v>0.5</v>
      </c>
    </row>
    <row r="92">
      <c r="B92" s="167">
        <f>B91+C91+D91+E91</f>
        <v>4</v>
      </c>
      <c r="C92" s="120"/>
      <c r="D92" s="120"/>
      <c r="E92" s="119"/>
      <c r="F92" s="168">
        <v>2</v>
      </c>
      <c r="G92" s="120"/>
      <c r="H92" s="120"/>
      <c r="I92" s="119"/>
      <c r="J92" s="170">
        <f>F92/B92</f>
        <v>0.5</v>
      </c>
    </row>
  </sheetData>
  <mergeCells count="41">
    <mergeCell ref="A1:H1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C16:J16"/>
    <mergeCell ref="F24:G24"/>
    <mergeCell ref="A25:B25"/>
    <mergeCell ref="F25:G25"/>
    <mergeCell ref="F17:G17"/>
    <mergeCell ref="F18:G18"/>
    <mergeCell ref="F19:G19"/>
    <mergeCell ref="F20:G20"/>
    <mergeCell ref="F21:G21"/>
    <mergeCell ref="F22:G22"/>
    <mergeCell ref="F23:G23"/>
    <mergeCell ref="F26:G26"/>
    <mergeCell ref="F27:G27"/>
    <mergeCell ref="F28:G28"/>
    <mergeCell ref="F29:G29"/>
    <mergeCell ref="F30:G30"/>
    <mergeCell ref="F31:G31"/>
    <mergeCell ref="F32:G32"/>
    <mergeCell ref="A62:J62"/>
    <mergeCell ref="B92:E92"/>
    <mergeCell ref="F92:I92"/>
    <mergeCell ref="F33:G33"/>
    <mergeCell ref="F34:G34"/>
    <mergeCell ref="F35:G35"/>
    <mergeCell ref="F36:G36"/>
    <mergeCell ref="F37:G37"/>
    <mergeCell ref="F38:G38"/>
    <mergeCell ref="A39:J39"/>
  </mergeCells>
  <conditionalFormatting sqref="F17:G38">
    <cfRule type="cellIs" dxfId="0" priority="1" operator="lessThan">
      <formula>0</formula>
    </cfRule>
  </conditionalFormatting>
  <conditionalFormatting sqref="F17:G38">
    <cfRule type="cellIs" dxfId="3" priority="2" operator="greaterThan">
      <formula>0</formula>
    </cfRule>
  </conditionalFormatting>
  <conditionalFormatting sqref="J18:J37">
    <cfRule type="cellIs" dxfId="1" priority="3" operator="greaterThan">
      <formula>$B$23</formula>
    </cfRule>
  </conditionalFormatting>
  <conditionalFormatting sqref="J18:J37">
    <cfRule type="cellIs" dxfId="4" priority="4" operator="lessThan">
      <formula>$B$23</formula>
    </cfRule>
  </conditionalFormatting>
  <conditionalFormatting sqref="J3:J13">
    <cfRule type="cellIs" dxfId="1" priority="5" operator="greaterThan">
      <formula>$B$23</formula>
    </cfRule>
  </conditionalFormatting>
  <conditionalFormatting sqref="J3:J13">
    <cfRule type="cellIs" dxfId="0" priority="6" operator="lessThan">
      <formula>$B$23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6" max="7" width="7.38"/>
    <col customWidth="1" min="10" max="10" width="15.5"/>
  </cols>
  <sheetData>
    <row r="1">
      <c r="A1" s="52" t="s">
        <v>0</v>
      </c>
      <c r="B1" s="53"/>
      <c r="C1" s="53"/>
      <c r="D1" s="53"/>
      <c r="E1" s="53"/>
      <c r="F1" s="53"/>
      <c r="G1" s="53"/>
      <c r="H1" s="54"/>
      <c r="I1" s="55"/>
      <c r="J1" s="56" t="s">
        <v>57</v>
      </c>
    </row>
    <row r="2">
      <c r="A2" s="57" t="s">
        <v>58</v>
      </c>
      <c r="B2" s="58">
        <v>45944.0</v>
      </c>
      <c r="C2" s="6"/>
      <c r="D2" s="7" t="s">
        <v>2</v>
      </c>
      <c r="E2" s="7" t="s">
        <v>3</v>
      </c>
      <c r="F2" s="59" t="s">
        <v>4</v>
      </c>
      <c r="G2" s="54"/>
      <c r="H2" s="60" t="s">
        <v>5</v>
      </c>
      <c r="I2" s="8"/>
      <c r="J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63">
        <v>82865.61</v>
      </c>
      <c r="G3" s="64"/>
      <c r="H3" s="65">
        <f t="shared" ref="H3:H8" si="1">$F3/D3</f>
        <v>0.2927720306</v>
      </c>
      <c r="I3" s="14"/>
      <c r="J3" s="69">
        <f t="shared" ref="J3:J14" si="2">$F3/E3</f>
        <v>0.2620596188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63">
        <v>81634.61</v>
      </c>
      <c r="G4" s="64"/>
      <c r="H4" s="65">
        <f t="shared" si="1"/>
        <v>0.4049858117</v>
      </c>
      <c r="I4" s="14"/>
      <c r="J4" s="69">
        <f t="shared" si="2"/>
        <v>0.3120577138</v>
      </c>
    </row>
    <row r="5">
      <c r="A5" s="10" t="s">
        <v>11</v>
      </c>
      <c r="B5" s="70">
        <v>874389.37</v>
      </c>
      <c r="C5" s="12" t="s">
        <v>61</v>
      </c>
      <c r="D5" s="71">
        <v>402427.0</v>
      </c>
      <c r="E5" s="13">
        <v>501170.0</v>
      </c>
      <c r="F5" s="63">
        <v>160810.62</v>
      </c>
      <c r="G5" s="64"/>
      <c r="H5" s="65">
        <f t="shared" si="1"/>
        <v>0.3996019651</v>
      </c>
      <c r="I5" s="14"/>
      <c r="J5" s="69">
        <f t="shared" si="2"/>
        <v>0.3208704033</v>
      </c>
    </row>
    <row r="6">
      <c r="A6" s="10" t="s">
        <v>62</v>
      </c>
      <c r="B6" s="70">
        <v>111981.43</v>
      </c>
      <c r="C6" s="12" t="s">
        <v>12</v>
      </c>
      <c r="D6" s="13">
        <v>360402.0</v>
      </c>
      <c r="E6" s="13">
        <v>316209.0</v>
      </c>
      <c r="F6" s="63">
        <v>100643.16</v>
      </c>
      <c r="G6" s="64"/>
      <c r="H6" s="65">
        <f t="shared" si="1"/>
        <v>0.2792525014</v>
      </c>
      <c r="I6" s="14"/>
      <c r="J6" s="69">
        <f t="shared" si="2"/>
        <v>0.3182805043</v>
      </c>
    </row>
    <row r="7">
      <c r="A7" s="32" t="s">
        <v>63</v>
      </c>
      <c r="B7" s="72">
        <f>B5-B3</f>
        <v>-1565826.63</v>
      </c>
      <c r="C7" s="12" t="s">
        <v>14</v>
      </c>
      <c r="D7" s="13">
        <v>467711.0</v>
      </c>
      <c r="E7" s="13">
        <v>302557.0</v>
      </c>
      <c r="F7" s="63">
        <v>140472.63</v>
      </c>
      <c r="G7" s="64"/>
      <c r="H7" s="65">
        <f t="shared" si="1"/>
        <v>0.3003406591</v>
      </c>
      <c r="I7" s="14"/>
      <c r="J7" s="69">
        <f t="shared" si="2"/>
        <v>0.4642848455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63">
        <v>100589.67</v>
      </c>
      <c r="G8" s="64"/>
      <c r="H8" s="65">
        <f t="shared" si="1"/>
        <v>0.7927687494</v>
      </c>
      <c r="I8" s="14"/>
      <c r="J8" s="69">
        <f t="shared" si="2"/>
        <v>0.3845156173</v>
      </c>
    </row>
    <row r="9">
      <c r="A9" s="19" t="s">
        <v>17</v>
      </c>
      <c r="B9" s="20">
        <f>(B4-B5)/30</f>
        <v>41264.48</v>
      </c>
      <c r="C9" s="12" t="s">
        <v>18</v>
      </c>
      <c r="D9" s="13">
        <v>175140.0</v>
      </c>
      <c r="E9" s="13">
        <v>261601.0</v>
      </c>
      <c r="F9" s="63">
        <v>81541.67</v>
      </c>
      <c r="G9" s="64"/>
      <c r="H9" s="65">
        <f t="shared" ref="H9:H13" si="3">$F9/$D$9</f>
        <v>0.4655799361</v>
      </c>
      <c r="I9" s="14"/>
      <c r="J9" s="69">
        <f t="shared" si="2"/>
        <v>0.31170244</v>
      </c>
    </row>
    <row r="10">
      <c r="A10" s="19" t="s">
        <v>19</v>
      </c>
      <c r="B10" s="21">
        <f>(B4-B6)/30</f>
        <v>66678.078</v>
      </c>
      <c r="C10" s="12" t="s">
        <v>20</v>
      </c>
      <c r="D10" s="13">
        <v>0.0</v>
      </c>
      <c r="E10" s="13">
        <v>192680.0</v>
      </c>
      <c r="F10" s="63">
        <v>40823.47</v>
      </c>
      <c r="G10" s="64"/>
      <c r="H10" s="65">
        <f t="shared" si="3"/>
        <v>0.233090499</v>
      </c>
      <c r="I10" s="14"/>
      <c r="J10" s="69">
        <f t="shared" si="2"/>
        <v>0.2118718601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63">
        <v>34431.52</v>
      </c>
      <c r="G11" s="64"/>
      <c r="H11" s="65">
        <f t="shared" si="3"/>
        <v>0.1965942674</v>
      </c>
      <c r="I11" s="14"/>
      <c r="J11" s="73">
        <f t="shared" si="2"/>
        <v>0.6991171574</v>
      </c>
    </row>
    <row r="12">
      <c r="A12" s="17"/>
      <c r="B12" s="22"/>
      <c r="C12" s="12" t="s">
        <v>65</v>
      </c>
      <c r="D12" s="13">
        <v>0.0</v>
      </c>
      <c r="E12" s="13">
        <v>49520.0</v>
      </c>
      <c r="F12" s="63">
        <v>36726.44</v>
      </c>
      <c r="G12" s="64"/>
      <c r="H12" s="65">
        <f t="shared" si="3"/>
        <v>0.2096976133</v>
      </c>
      <c r="I12" s="14"/>
      <c r="J12" s="69">
        <f t="shared" si="2"/>
        <v>0.7416486268</v>
      </c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63">
        <v>13849.97</v>
      </c>
      <c r="G13" s="64"/>
      <c r="H13" s="76">
        <f t="shared" si="3"/>
        <v>0.07907942218</v>
      </c>
      <c r="I13" s="191"/>
      <c r="J13" s="81">
        <f t="shared" si="2"/>
        <v>0.2715680392</v>
      </c>
    </row>
    <row r="14">
      <c r="A14" s="19" t="s">
        <v>24</v>
      </c>
      <c r="B14" s="21">
        <f>(B3-B5)/(B19-B22)</f>
        <v>782913.315</v>
      </c>
      <c r="C14" s="29" t="s">
        <v>66</v>
      </c>
      <c r="D14" s="82">
        <f t="shared" ref="D14:F14" si="4">SUM(D3:D13)</f>
        <v>2122320</v>
      </c>
      <c r="E14" s="82">
        <f t="shared" si="4"/>
        <v>2563398</v>
      </c>
      <c r="F14" s="82">
        <f t="shared" si="4"/>
        <v>874389.37</v>
      </c>
      <c r="G14" s="172"/>
      <c r="H14" s="83">
        <f>$F14/D14</f>
        <v>0.4119969514</v>
      </c>
      <c r="I14" s="83"/>
      <c r="J14" s="84">
        <f t="shared" si="2"/>
        <v>0.3411055833</v>
      </c>
    </row>
    <row r="15">
      <c r="A15" s="19" t="s">
        <v>31</v>
      </c>
      <c r="B15" s="20">
        <f>B22*B13</f>
        <v>2277534.933</v>
      </c>
      <c r="C15" s="85"/>
      <c r="D15" s="85"/>
      <c r="E15" s="85"/>
      <c r="F15" s="85"/>
      <c r="G15" s="85"/>
      <c r="H15" s="85"/>
      <c r="I15" s="85"/>
      <c r="J15" s="85"/>
    </row>
    <row r="16">
      <c r="A16" s="19" t="s">
        <v>67</v>
      </c>
      <c r="B16" s="20">
        <f>B5-B15</f>
        <v>-1403145.563</v>
      </c>
      <c r="C16" s="27" t="s">
        <v>68</v>
      </c>
      <c r="J16" s="28"/>
    </row>
    <row r="17">
      <c r="A17" s="19" t="s">
        <v>69</v>
      </c>
      <c r="B17" s="20">
        <f>B5-B4</f>
        <v>-1237934.4</v>
      </c>
      <c r="D17" s="30" t="s">
        <v>70</v>
      </c>
      <c r="E17" s="30" t="s">
        <v>71</v>
      </c>
      <c r="F17" s="30" t="s">
        <v>72</v>
      </c>
      <c r="H17" s="30"/>
      <c r="I17" s="30"/>
      <c r="J17" s="192" t="s">
        <v>6</v>
      </c>
    </row>
    <row r="18">
      <c r="A18" s="19" t="s">
        <v>73</v>
      </c>
      <c r="B18" s="20">
        <f>(B5-B4)-B6</f>
        <v>-1349915.83</v>
      </c>
      <c r="C18" s="91" t="s">
        <v>32</v>
      </c>
      <c r="D18" s="13">
        <v>79808.0</v>
      </c>
      <c r="E18" s="99">
        <v>33131.0</v>
      </c>
      <c r="F18" s="96">
        <f t="shared" ref="F18:F38" si="5">E18-D18</f>
        <v>-46677</v>
      </c>
      <c r="G18" s="64"/>
      <c r="H18" s="36"/>
      <c r="I18" s="193"/>
      <c r="J18" s="98">
        <f t="shared" ref="J18:J37" si="6">E18/D18</f>
        <v>0.4151338212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12645.0</v>
      </c>
      <c r="F19" s="96">
        <f t="shared" si="5"/>
        <v>-130468</v>
      </c>
      <c r="G19" s="64"/>
      <c r="H19" s="36"/>
      <c r="I19" s="193"/>
      <c r="J19" s="15">
        <f t="shared" si="6"/>
        <v>0.08835675306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32847.0</v>
      </c>
      <c r="F20" s="96">
        <f t="shared" si="5"/>
        <v>-46961</v>
      </c>
      <c r="G20" s="64"/>
      <c r="H20" s="176"/>
      <c r="I20" s="194"/>
      <c r="J20" s="15">
        <f t="shared" si="6"/>
        <v>0.4115752807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19390.0</v>
      </c>
      <c r="F21" s="96">
        <f t="shared" si="5"/>
        <v>-96422</v>
      </c>
      <c r="G21" s="64"/>
      <c r="H21" s="36"/>
      <c r="I21" s="193"/>
      <c r="J21" s="15">
        <f t="shared" si="6"/>
        <v>0.1674265188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58951.0</v>
      </c>
      <c r="F22" s="96">
        <f t="shared" si="5"/>
        <v>-9309</v>
      </c>
      <c r="G22" s="64"/>
      <c r="H22" s="36"/>
      <c r="I22" s="193"/>
      <c r="J22" s="15">
        <f t="shared" si="6"/>
        <v>0.8636243774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>
        <v>20125.0</v>
      </c>
      <c r="F23" s="96">
        <f t="shared" si="5"/>
        <v>-41079</v>
      </c>
      <c r="G23" s="64"/>
      <c r="H23" s="36"/>
      <c r="I23" s="193"/>
      <c r="J23" s="15">
        <f t="shared" si="6"/>
        <v>0.3288183779</v>
      </c>
    </row>
    <row r="24">
      <c r="A24" s="43" t="s">
        <v>44</v>
      </c>
      <c r="B24" s="44">
        <f>B5/B3</f>
        <v>0.3583245786</v>
      </c>
      <c r="C24" s="91" t="s">
        <v>43</v>
      </c>
      <c r="D24" s="13">
        <v>120764.0</v>
      </c>
      <c r="E24" s="99">
        <v>52994.0</v>
      </c>
      <c r="F24" s="96">
        <f t="shared" si="5"/>
        <v>-67770</v>
      </c>
      <c r="G24" s="64"/>
      <c r="H24" s="36"/>
      <c r="I24" s="193"/>
      <c r="J24" s="15">
        <f t="shared" si="6"/>
        <v>0.438822828</v>
      </c>
    </row>
    <row r="25">
      <c r="A25" s="17" t="s">
        <v>75</v>
      </c>
      <c r="C25" s="91" t="s">
        <v>45</v>
      </c>
      <c r="D25" s="13">
        <v>120764.0</v>
      </c>
      <c r="E25" s="99">
        <v>19395.0</v>
      </c>
      <c r="F25" s="96">
        <f t="shared" si="5"/>
        <v>-101369</v>
      </c>
      <c r="G25" s="64"/>
      <c r="H25" s="36"/>
      <c r="I25" s="193"/>
      <c r="J25" s="15">
        <f t="shared" si="6"/>
        <v>0.1606024974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63295.0</v>
      </c>
      <c r="F26" s="96">
        <f t="shared" si="5"/>
        <v>-38865</v>
      </c>
      <c r="G26" s="64"/>
      <c r="H26" s="36"/>
      <c r="I26" s="193"/>
      <c r="J26" s="15">
        <f t="shared" si="6"/>
        <v>0.6195673453</v>
      </c>
    </row>
    <row r="27">
      <c r="A27" s="12" t="s">
        <v>8</v>
      </c>
      <c r="B27" s="102">
        <v>1.0</v>
      </c>
      <c r="C27" s="91" t="s">
        <v>47</v>
      </c>
      <c r="D27" s="13">
        <v>102160.0</v>
      </c>
      <c r="E27" s="99">
        <v>48893.0</v>
      </c>
      <c r="F27" s="96">
        <f t="shared" si="5"/>
        <v>-53267</v>
      </c>
      <c r="G27" s="64"/>
      <c r="H27" s="36"/>
      <c r="I27" s="193"/>
      <c r="J27" s="15">
        <f t="shared" si="6"/>
        <v>0.4785924041</v>
      </c>
    </row>
    <row r="28">
      <c r="A28" s="12" t="s">
        <v>10</v>
      </c>
      <c r="B28" s="102">
        <v>1.0</v>
      </c>
      <c r="C28" s="91" t="s">
        <v>48</v>
      </c>
      <c r="D28" s="13">
        <v>102160.0</v>
      </c>
      <c r="E28" s="99">
        <v>36745.0</v>
      </c>
      <c r="F28" s="96">
        <f t="shared" si="5"/>
        <v>-65415</v>
      </c>
      <c r="G28" s="64"/>
      <c r="H28" s="36"/>
      <c r="I28" s="193"/>
      <c r="J28" s="15">
        <f t="shared" si="6"/>
        <v>0.3596808927</v>
      </c>
    </row>
    <row r="29">
      <c r="A29" s="12" t="s">
        <v>12</v>
      </c>
      <c r="B29" s="102">
        <v>3.0</v>
      </c>
      <c r="C29" s="91" t="s">
        <v>49</v>
      </c>
      <c r="D29" s="13">
        <v>115812.0</v>
      </c>
      <c r="E29" s="99">
        <v>60036.0</v>
      </c>
      <c r="F29" s="96">
        <f t="shared" si="5"/>
        <v>-55776</v>
      </c>
      <c r="G29" s="64"/>
      <c r="H29" s="36"/>
      <c r="I29" s="195"/>
      <c r="J29" s="15">
        <f t="shared" si="6"/>
        <v>0.5183918765</v>
      </c>
    </row>
    <row r="30">
      <c r="A30" s="12" t="s">
        <v>14</v>
      </c>
      <c r="B30" s="102">
        <v>2.0</v>
      </c>
      <c r="C30" s="32" t="s">
        <v>78</v>
      </c>
      <c r="D30" s="13">
        <v>54608.0</v>
      </c>
      <c r="E30" s="99">
        <v>34717.0</v>
      </c>
      <c r="F30" s="96">
        <f t="shared" si="5"/>
        <v>-19891</v>
      </c>
      <c r="G30" s="64"/>
      <c r="I30" s="36"/>
      <c r="J30" s="69">
        <f t="shared" si="6"/>
        <v>0.6357493408</v>
      </c>
    </row>
    <row r="31">
      <c r="A31" s="12" t="s">
        <v>16</v>
      </c>
      <c r="B31" s="102"/>
      <c r="C31" s="91" t="s">
        <v>51</v>
      </c>
      <c r="D31" s="13">
        <v>115812.0</v>
      </c>
      <c r="E31" s="99">
        <v>34171.0</v>
      </c>
      <c r="F31" s="96">
        <f t="shared" si="5"/>
        <v>-81641</v>
      </c>
      <c r="G31" s="64"/>
      <c r="H31" s="36"/>
      <c r="I31" s="196"/>
      <c r="J31" s="15">
        <f t="shared" si="6"/>
        <v>0.2950557801</v>
      </c>
    </row>
    <row r="32">
      <c r="A32" s="12" t="s">
        <v>18</v>
      </c>
      <c r="B32" s="102">
        <v>1.0</v>
      </c>
      <c r="C32" s="91" t="s">
        <v>52</v>
      </c>
      <c r="D32" s="13">
        <v>115812.0</v>
      </c>
      <c r="E32" s="99">
        <v>16674.0</v>
      </c>
      <c r="F32" s="96">
        <f t="shared" si="5"/>
        <v>-99138</v>
      </c>
      <c r="G32" s="64"/>
      <c r="H32" s="36"/>
      <c r="I32" s="193"/>
      <c r="J32" s="15">
        <f t="shared" si="6"/>
        <v>0.1439747176</v>
      </c>
    </row>
    <row r="33">
      <c r="A33" s="12" t="s">
        <v>20</v>
      </c>
      <c r="B33" s="102">
        <v>1.0</v>
      </c>
      <c r="C33" s="91" t="s">
        <v>53</v>
      </c>
      <c r="D33" s="13">
        <v>151816.0</v>
      </c>
      <c r="E33" s="99">
        <v>23241.0</v>
      </c>
      <c r="F33" s="96">
        <f t="shared" si="5"/>
        <v>-128575</v>
      </c>
      <c r="G33" s="64"/>
      <c r="H33" s="36"/>
      <c r="I33" s="193"/>
      <c r="J33" s="15">
        <f t="shared" si="6"/>
        <v>0.1530866312</v>
      </c>
    </row>
    <row r="34">
      <c r="A34" s="103" t="s">
        <v>79</v>
      </c>
      <c r="B34" s="102"/>
      <c r="C34" s="91" t="s">
        <v>80</v>
      </c>
      <c r="D34" s="13">
        <v>54608.0</v>
      </c>
      <c r="E34" s="99">
        <v>16574.0</v>
      </c>
      <c r="F34" s="96">
        <f t="shared" si="5"/>
        <v>-38034</v>
      </c>
      <c r="G34" s="64"/>
      <c r="H34" s="36"/>
      <c r="I34" s="193"/>
      <c r="J34" s="15">
        <f t="shared" si="6"/>
        <v>0.3035086434</v>
      </c>
    </row>
    <row r="35">
      <c r="A35" s="104" t="s">
        <v>81</v>
      </c>
      <c r="B35" s="102">
        <v>1.0</v>
      </c>
      <c r="C35" s="91" t="s">
        <v>82</v>
      </c>
      <c r="D35" s="13">
        <v>49656.0</v>
      </c>
      <c r="E35" s="99">
        <v>32543.0</v>
      </c>
      <c r="F35" s="96">
        <f t="shared" si="5"/>
        <v>-17113</v>
      </c>
      <c r="G35" s="64"/>
      <c r="H35" s="36"/>
      <c r="I35" s="193"/>
      <c r="J35" s="15">
        <f t="shared" si="6"/>
        <v>0.6553689383</v>
      </c>
    </row>
    <row r="36">
      <c r="A36" s="105" t="s">
        <v>66</v>
      </c>
      <c r="B36" s="106">
        <f>SUM(B27:B35)</f>
        <v>10</v>
      </c>
      <c r="C36" s="91" t="s">
        <v>83</v>
      </c>
      <c r="D36" s="13">
        <v>49656.0</v>
      </c>
      <c r="E36" s="99">
        <v>1720.0</v>
      </c>
      <c r="F36" s="96">
        <f t="shared" si="5"/>
        <v>-47936</v>
      </c>
      <c r="G36" s="64"/>
      <c r="H36" s="36"/>
      <c r="I36" s="193"/>
      <c r="J36" s="15">
        <f t="shared" si="6"/>
        <v>0.03463831158</v>
      </c>
    </row>
    <row r="37">
      <c r="C37" s="107" t="s">
        <v>84</v>
      </c>
      <c r="D37" s="75">
        <v>49656.0</v>
      </c>
      <c r="E37" s="108">
        <v>23694.0</v>
      </c>
      <c r="F37" s="96">
        <f t="shared" si="5"/>
        <v>-25962</v>
      </c>
      <c r="G37" s="64"/>
      <c r="H37" s="177"/>
      <c r="I37" s="195"/>
      <c r="J37" s="110">
        <f t="shared" si="6"/>
        <v>0.4771628806</v>
      </c>
    </row>
    <row r="38">
      <c r="C38" s="111" t="s">
        <v>85</v>
      </c>
      <c r="D38" s="112">
        <v>186172.0</v>
      </c>
      <c r="E38" s="112"/>
      <c r="F38" s="113">
        <f t="shared" si="5"/>
        <v>-186172</v>
      </c>
      <c r="G38" s="2"/>
      <c r="H38" s="86"/>
      <c r="I38" s="86"/>
      <c r="J38" s="114" t="s">
        <v>86</v>
      </c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6"/>
      <c r="J39" s="117"/>
    </row>
    <row r="40">
      <c r="A40" s="6"/>
      <c r="B40" s="59" t="s">
        <v>88</v>
      </c>
      <c r="C40" s="178" t="s">
        <v>89</v>
      </c>
      <c r="D40" s="178" t="s">
        <v>90</v>
      </c>
      <c r="E40" s="178" t="s">
        <v>91</v>
      </c>
      <c r="F40" s="178" t="s">
        <v>92</v>
      </c>
      <c r="G40" s="178"/>
      <c r="H40" s="178" t="s">
        <v>93</v>
      </c>
      <c r="I40" s="178"/>
      <c r="J40" s="179"/>
    </row>
    <row r="41">
      <c r="A41" s="91" t="s">
        <v>32</v>
      </c>
      <c r="B41" s="121"/>
      <c r="C41" s="147"/>
      <c r="D41" s="147"/>
      <c r="E41" s="147"/>
      <c r="F41" s="147"/>
      <c r="G41" s="147"/>
      <c r="H41" s="147">
        <f>'1012025'!G40+'1022025'!G40+'1032025'!G40+'1042025'!G40+'1052025'!G41+'1062025'!G41</f>
        <v>0</v>
      </c>
      <c r="I41" s="128"/>
      <c r="J41" s="180"/>
    </row>
    <row r="42">
      <c r="A42" s="91" t="s">
        <v>34</v>
      </c>
      <c r="B42" s="129" t="s">
        <v>94</v>
      </c>
      <c r="C42" s="102">
        <v>15.0</v>
      </c>
      <c r="D42" s="102">
        <v>2.0</v>
      </c>
      <c r="E42" s="102">
        <v>13.0</v>
      </c>
      <c r="F42" s="102">
        <v>26.0</v>
      </c>
      <c r="G42" s="102"/>
      <c r="H42" s="102">
        <f>'1012025'!G41+'1022025'!G41+'1032025'!G41+'1042025'!G41+'1052025'!G42+'1062025'!G42</f>
        <v>0</v>
      </c>
      <c r="I42" s="181"/>
      <c r="J42" s="182"/>
    </row>
    <row r="43">
      <c r="A43" s="91" t="s">
        <v>55</v>
      </c>
      <c r="B43" s="121"/>
      <c r="C43" s="102"/>
      <c r="D43" s="102"/>
      <c r="E43" s="102"/>
      <c r="F43" s="102"/>
      <c r="G43" s="102"/>
      <c r="H43" s="102">
        <f>'1012025'!G42+'1022025'!G42+'1032025'!G42+'1042025'!G42+'1052025'!G43+'1062025'!G43</f>
        <v>0</v>
      </c>
      <c r="I43" s="181"/>
      <c r="J43" s="182"/>
    </row>
    <row r="44">
      <c r="A44" s="91" t="s">
        <v>38</v>
      </c>
      <c r="B44" s="129" t="s">
        <v>94</v>
      </c>
      <c r="C44" s="102"/>
      <c r="D44" s="102"/>
      <c r="E44" s="102"/>
      <c r="F44" s="102"/>
      <c r="G44" s="102"/>
      <c r="H44" s="102">
        <f>'1012025'!G43+'1022025'!G43+'1032025'!G43+'1042025'!G43+'1052025'!G44+'1062025'!G44</f>
        <v>0</v>
      </c>
      <c r="I44" s="181"/>
      <c r="J44" s="182"/>
    </row>
    <row r="45">
      <c r="A45" s="91" t="s">
        <v>39</v>
      </c>
      <c r="B45" s="121"/>
      <c r="C45" s="102"/>
      <c r="D45" s="102"/>
      <c r="E45" s="102"/>
      <c r="F45" s="102"/>
      <c r="G45" s="102"/>
      <c r="H45" s="102">
        <f>'1012025'!G44+'1022025'!G44+'1032025'!G44+'1042025'!G44+'1052025'!G45+'1062025'!G45</f>
        <v>0</v>
      </c>
      <c r="I45" s="181"/>
      <c r="J45" s="182"/>
    </row>
    <row r="46">
      <c r="A46" s="91" t="s">
        <v>41</v>
      </c>
      <c r="B46" s="121"/>
      <c r="C46" s="102"/>
      <c r="D46" s="102"/>
      <c r="E46" s="102"/>
      <c r="F46" s="102"/>
      <c r="G46" s="102"/>
      <c r="H46" s="102">
        <f>'1012025'!G45+'1022025'!G45+'1032025'!G45+'1042025'!G45+'1052025'!G46+'1062025'!G46</f>
        <v>0</v>
      </c>
      <c r="I46" s="181"/>
      <c r="J46" s="182"/>
    </row>
    <row r="47">
      <c r="A47" s="91" t="s">
        <v>43</v>
      </c>
      <c r="B47" s="129" t="s">
        <v>94</v>
      </c>
      <c r="C47" s="102">
        <v>6.0</v>
      </c>
      <c r="D47" s="102">
        <v>4.0</v>
      </c>
      <c r="E47" s="102">
        <v>74.0</v>
      </c>
      <c r="F47" s="102"/>
      <c r="G47" s="102"/>
      <c r="H47" s="102">
        <f>'1012025'!G46+'1022025'!G46+'1032025'!G46+'1042025'!G46+'1052025'!G47+'1062025'!G47</f>
        <v>0</v>
      </c>
      <c r="I47" s="181"/>
      <c r="J47" s="182"/>
    </row>
    <row r="48">
      <c r="A48" s="91" t="s">
        <v>45</v>
      </c>
      <c r="B48" s="129" t="s">
        <v>94</v>
      </c>
      <c r="C48" s="102"/>
      <c r="D48" s="102"/>
      <c r="E48" s="102"/>
      <c r="F48" s="102"/>
      <c r="G48" s="102"/>
      <c r="H48" s="102">
        <f>'1012025'!G47+'1022025'!G47+'1032025'!G47+'1042025'!G47+'1052025'!G48+'1062025'!G48</f>
        <v>0</v>
      </c>
      <c r="I48" s="181"/>
      <c r="J48" s="182"/>
    </row>
    <row r="49">
      <c r="A49" s="91" t="s">
        <v>46</v>
      </c>
      <c r="B49" s="129" t="s">
        <v>94</v>
      </c>
      <c r="C49" s="102">
        <v>13.0</v>
      </c>
      <c r="D49" s="102">
        <v>3.0</v>
      </c>
      <c r="E49" s="102">
        <v>9.0</v>
      </c>
      <c r="F49" s="102">
        <v>16.0</v>
      </c>
      <c r="G49" s="102"/>
      <c r="H49" s="102">
        <f>'1012025'!G48+'1022025'!G48+'1032025'!G48+'1042025'!G48+'1052025'!G49+'1062025'!G49</f>
        <v>0</v>
      </c>
      <c r="I49" s="181"/>
      <c r="J49" s="182"/>
    </row>
    <row r="50">
      <c r="A50" s="91" t="s">
        <v>47</v>
      </c>
      <c r="B50" s="129" t="s">
        <v>94</v>
      </c>
      <c r="C50" s="102">
        <v>3.0</v>
      </c>
      <c r="D50" s="102">
        <v>5.0</v>
      </c>
      <c r="E50" s="102">
        <v>14.0</v>
      </c>
      <c r="F50" s="102">
        <v>17.0</v>
      </c>
      <c r="G50" s="102"/>
      <c r="H50" s="102">
        <f>'1012025'!G49+'1022025'!G49+'1032025'!G49+'1042025'!G49+'1052025'!G50+'1062025'!G50</f>
        <v>0</v>
      </c>
      <c r="I50" s="181"/>
      <c r="J50" s="182"/>
    </row>
    <row r="51">
      <c r="A51" s="91" t="s">
        <v>48</v>
      </c>
      <c r="B51" s="121"/>
      <c r="C51" s="102">
        <v>2.0</v>
      </c>
      <c r="D51" s="102"/>
      <c r="E51" s="102"/>
      <c r="F51" s="102"/>
      <c r="G51" s="102"/>
      <c r="H51" s="102">
        <f>'1012025'!G50+'1022025'!G50+'1032025'!G50+'1042025'!G50+'1052025'!G51+'1062025'!G51</f>
        <v>0</v>
      </c>
      <c r="I51" s="181"/>
      <c r="J51" s="182"/>
    </row>
    <row r="52">
      <c r="A52" s="91" t="s">
        <v>49</v>
      </c>
      <c r="B52" s="121"/>
      <c r="C52" s="102"/>
      <c r="D52" s="102"/>
      <c r="E52" s="102"/>
      <c r="F52" s="102"/>
      <c r="G52" s="102"/>
      <c r="H52" s="102">
        <f>'1012025'!G51+'1022025'!G51+'1032025'!G51+'1042025'!G51+'1052025'!G52+'1062025'!G52</f>
        <v>0</v>
      </c>
      <c r="I52" s="127"/>
      <c r="J52" s="182"/>
    </row>
    <row r="53">
      <c r="A53" s="91" t="s">
        <v>51</v>
      </c>
      <c r="B53" s="129" t="s">
        <v>94</v>
      </c>
      <c r="C53" s="102"/>
      <c r="D53" s="102"/>
      <c r="E53" s="102"/>
      <c r="F53" s="102"/>
      <c r="G53" s="102"/>
      <c r="H53" s="102">
        <f>'1012025'!G52+'1022025'!G52+'1032025'!G52+'1042025'!G52+'1052025'!G53+'1062025'!G53</f>
        <v>0</v>
      </c>
      <c r="I53" s="181"/>
      <c r="J53" s="182"/>
    </row>
    <row r="54">
      <c r="A54" s="91" t="s">
        <v>52</v>
      </c>
      <c r="B54" s="121"/>
      <c r="C54" s="102"/>
      <c r="D54" s="102"/>
      <c r="E54" s="102"/>
      <c r="F54" s="102"/>
      <c r="G54" s="102"/>
      <c r="H54" s="102">
        <f>'1012025'!G53+'1022025'!G53+'1032025'!G53+'1042025'!G53+'1052025'!G54+'1062025'!G54</f>
        <v>0</v>
      </c>
      <c r="I54" s="181"/>
      <c r="J54" s="182"/>
    </row>
    <row r="55">
      <c r="A55" s="91" t="s">
        <v>53</v>
      </c>
      <c r="B55" s="121"/>
      <c r="C55" s="102">
        <v>2.0</v>
      </c>
      <c r="D55" s="102"/>
      <c r="E55" s="102"/>
      <c r="F55" s="102">
        <v>3.0</v>
      </c>
      <c r="G55" s="102"/>
      <c r="H55" s="102">
        <f>'1012025'!G54+'1022025'!G54+'1032025'!G54+'1042025'!G54+'1052025'!G55+'1062025'!G55</f>
        <v>0</v>
      </c>
      <c r="I55" s="181"/>
      <c r="J55" s="182"/>
    </row>
    <row r="56">
      <c r="A56" s="91" t="s">
        <v>82</v>
      </c>
      <c r="B56" s="121"/>
      <c r="C56" s="102"/>
      <c r="D56" s="102"/>
      <c r="E56" s="102"/>
      <c r="F56" s="102"/>
      <c r="G56" s="102"/>
      <c r="H56" s="102">
        <f>'1012025'!G55+'1022025'!G55+'1032025'!G55+'1042025'!G55+'1052025'!G56+'1062025'!G56</f>
        <v>0</v>
      </c>
      <c r="I56" s="181"/>
      <c r="J56" s="182"/>
    </row>
    <row r="57">
      <c r="A57" s="91" t="s">
        <v>83</v>
      </c>
      <c r="B57" s="129" t="s">
        <v>94</v>
      </c>
      <c r="C57" s="102"/>
      <c r="D57" s="102"/>
      <c r="E57" s="102"/>
      <c r="F57" s="102"/>
      <c r="G57" s="102"/>
      <c r="H57" s="102">
        <f>'1012025'!G56+'1022025'!G56+'1032025'!G56+'1042025'!G56+'1052025'!G57+'1062025'!G57</f>
        <v>0</v>
      </c>
      <c r="I57" s="181"/>
      <c r="J57" s="182"/>
    </row>
    <row r="58">
      <c r="A58" s="91" t="s">
        <v>80</v>
      </c>
      <c r="B58" s="129" t="s">
        <v>94</v>
      </c>
      <c r="C58" s="102"/>
      <c r="D58" s="102"/>
      <c r="E58" s="102"/>
      <c r="F58" s="102"/>
      <c r="G58" s="102"/>
      <c r="H58" s="102">
        <f>'1012025'!G57+'1022025'!G57+'1032025'!G57+'1042025'!G57+'1052025'!G58+'1062025'!G58</f>
        <v>0</v>
      </c>
      <c r="I58" s="181"/>
      <c r="J58" s="182"/>
    </row>
    <row r="59">
      <c r="A59" s="107" t="s">
        <v>78</v>
      </c>
      <c r="B59" s="130" t="s">
        <v>94</v>
      </c>
      <c r="C59" s="102"/>
      <c r="D59" s="102"/>
      <c r="E59" s="102"/>
      <c r="F59" s="102"/>
      <c r="G59" s="102"/>
      <c r="H59" s="102">
        <f>'1012025'!G58+'1022025'!G58+'1032025'!G58+'1042025'!G58+'1052025'!G59+'1062025'!G59</f>
        <v>0</v>
      </c>
      <c r="I59" s="183"/>
      <c r="J59" s="184"/>
    </row>
    <row r="60">
      <c r="A60" s="107" t="s">
        <v>84</v>
      </c>
      <c r="B60" s="130" t="s">
        <v>94</v>
      </c>
      <c r="C60" s="102"/>
      <c r="D60" s="102"/>
      <c r="E60" s="102"/>
      <c r="F60" s="102"/>
      <c r="G60" s="102"/>
      <c r="H60" s="102">
        <f>'1012025'!G59+'1022025'!G59+'1032025'!G59+'1042025'!G59+'1052025'!G60+'1062025'!G60</f>
        <v>0</v>
      </c>
      <c r="I60" s="183"/>
      <c r="J60" s="184"/>
    </row>
    <row r="61">
      <c r="A61" s="131" t="s">
        <v>56</v>
      </c>
      <c r="B61" s="132"/>
      <c r="C61" s="185"/>
      <c r="D61" s="185"/>
      <c r="E61" s="185"/>
      <c r="F61" s="185"/>
      <c r="G61" s="185"/>
      <c r="H61" s="185"/>
      <c r="I61" s="186"/>
      <c r="J61" s="187"/>
    </row>
    <row r="62">
      <c r="A62" s="27" t="s">
        <v>95</v>
      </c>
      <c r="J62" s="28"/>
    </row>
    <row r="63">
      <c r="A63" s="141" t="s">
        <v>25</v>
      </c>
      <c r="B63" s="138" t="s">
        <v>26</v>
      </c>
      <c r="C63" s="142" t="s">
        <v>27</v>
      </c>
      <c r="D63" s="142" t="s">
        <v>28</v>
      </c>
      <c r="E63" s="142" t="s">
        <v>29</v>
      </c>
      <c r="F63" s="142" t="s">
        <v>96</v>
      </c>
      <c r="G63" s="142"/>
      <c r="H63" s="188" t="s">
        <v>97</v>
      </c>
      <c r="I63" s="188" t="s">
        <v>98</v>
      </c>
      <c r="J63" s="189" t="s">
        <v>111</v>
      </c>
    </row>
    <row r="64">
      <c r="A64" s="146" t="s">
        <v>32</v>
      </c>
      <c r="B64" s="147"/>
      <c r="C64" s="147"/>
      <c r="D64" s="147"/>
      <c r="E64" s="147"/>
      <c r="F64" s="147"/>
      <c r="G64" s="147"/>
      <c r="H64" s="147"/>
      <c r="I64" s="147">
        <f>'1012025'!H63+'1022025'!H63+'1032025'!H63+'1042025'!H63+'1052025'!H64+'1062025'!H64</f>
        <v>0</v>
      </c>
      <c r="J64" s="74" t="str">
        <f t="shared" ref="J64:J91" si="7">iferror(F64/B64,"")</f>
        <v/>
      </c>
    </row>
    <row r="65">
      <c r="A65" s="146" t="s">
        <v>34</v>
      </c>
      <c r="B65" s="102"/>
      <c r="C65" s="102"/>
      <c r="D65" s="102">
        <v>1.0</v>
      </c>
      <c r="E65" s="102"/>
      <c r="F65" s="102"/>
      <c r="G65" s="102"/>
      <c r="H65" s="102"/>
      <c r="I65" s="102">
        <f>'1012025'!H64+'1022025'!H64+'1032025'!H64+'1042025'!H64+'1052025'!H65+'1062025'!H65</f>
        <v>0</v>
      </c>
      <c r="J65" s="74" t="str">
        <f t="shared" si="7"/>
        <v/>
      </c>
    </row>
    <row r="66">
      <c r="A66" s="146" t="s">
        <v>55</v>
      </c>
      <c r="B66" s="102"/>
      <c r="C66" s="102"/>
      <c r="D66" s="102"/>
      <c r="E66" s="102"/>
      <c r="F66" s="102"/>
      <c r="G66" s="102"/>
      <c r="H66" s="102"/>
      <c r="I66" s="102">
        <f>'1012025'!H65+'1022025'!H65+'1032025'!H65+'1042025'!H65+'1052025'!H66+'1062025'!H66</f>
        <v>0</v>
      </c>
      <c r="J66" s="74" t="str">
        <f t="shared" si="7"/>
        <v/>
      </c>
    </row>
    <row r="67">
      <c r="A67" s="146" t="s">
        <v>38</v>
      </c>
      <c r="B67" s="102"/>
      <c r="C67" s="102"/>
      <c r="D67" s="102"/>
      <c r="E67" s="102"/>
      <c r="F67" s="102"/>
      <c r="G67" s="102"/>
      <c r="H67" s="102"/>
      <c r="I67" s="102">
        <f>'1012025'!H66+'1022025'!H66+'1032025'!H66+'1042025'!H66+'1052025'!H67+'1062025'!H67</f>
        <v>0</v>
      </c>
      <c r="J67" s="74" t="str">
        <f t="shared" si="7"/>
        <v/>
      </c>
    </row>
    <row r="68">
      <c r="A68" s="146" t="s">
        <v>39</v>
      </c>
      <c r="B68" s="102"/>
      <c r="C68" s="102"/>
      <c r="D68" s="102"/>
      <c r="E68" s="102"/>
      <c r="F68" s="102"/>
      <c r="G68" s="102"/>
      <c r="H68" s="102"/>
      <c r="I68" s="102">
        <f>'1012025'!H67+'1022025'!H67+'1032025'!H67+'1042025'!H67+'1052025'!H68+'1062025'!H68</f>
        <v>0</v>
      </c>
      <c r="J68" s="74" t="str">
        <f t="shared" si="7"/>
        <v/>
      </c>
    </row>
    <row r="69">
      <c r="A69" s="146" t="s">
        <v>41</v>
      </c>
      <c r="B69" s="102"/>
      <c r="C69" s="102"/>
      <c r="D69" s="102"/>
      <c r="E69" s="102"/>
      <c r="F69" s="102"/>
      <c r="G69" s="102"/>
      <c r="H69" s="102"/>
      <c r="I69" s="102">
        <f>'1012025'!H68+'1022025'!H68+'1032025'!H68+'1042025'!H68+'1052025'!H69+'1062025'!H69</f>
        <v>0</v>
      </c>
      <c r="J69" s="74" t="str">
        <f t="shared" si="7"/>
        <v/>
      </c>
    </row>
    <row r="70">
      <c r="A70" s="146" t="s">
        <v>43</v>
      </c>
      <c r="B70" s="102">
        <v>1.0</v>
      </c>
      <c r="C70" s="102"/>
      <c r="D70" s="102"/>
      <c r="E70" s="102"/>
      <c r="F70" s="102">
        <v>1.0</v>
      </c>
      <c r="G70" s="102"/>
      <c r="H70" s="102"/>
      <c r="I70" s="102">
        <f>'1012025'!H69+'1022025'!H69+'1032025'!H69+'1042025'!H69+'1052025'!H70+'1062025'!H70</f>
        <v>0</v>
      </c>
      <c r="J70" s="74">
        <f t="shared" si="7"/>
        <v>1</v>
      </c>
    </row>
    <row r="71">
      <c r="A71" s="146" t="s">
        <v>45</v>
      </c>
      <c r="B71" s="102"/>
      <c r="C71" s="102"/>
      <c r="D71" s="102"/>
      <c r="E71" s="102"/>
      <c r="F71" s="102"/>
      <c r="G71" s="102"/>
      <c r="H71" s="102"/>
      <c r="I71" s="102">
        <f>'1012025'!H70+'1022025'!H70+'1032025'!H70+'1042025'!H70+'1052025'!H71+'1062025'!H71</f>
        <v>0</v>
      </c>
      <c r="J71" s="74" t="str">
        <f t="shared" si="7"/>
        <v/>
      </c>
    </row>
    <row r="72">
      <c r="A72" s="146" t="s">
        <v>46</v>
      </c>
      <c r="B72" s="102"/>
      <c r="C72" s="102"/>
      <c r="D72" s="102"/>
      <c r="E72" s="102"/>
      <c r="F72" s="102"/>
      <c r="G72" s="102"/>
      <c r="H72" s="102"/>
      <c r="I72" s="102">
        <f>'1012025'!H71+'1022025'!H71+'1032025'!H71+'1042025'!H71+'1052025'!H72+'1062025'!H72</f>
        <v>0</v>
      </c>
      <c r="J72" s="74" t="str">
        <f t="shared" si="7"/>
        <v/>
      </c>
    </row>
    <row r="73">
      <c r="A73" s="146" t="s">
        <v>47</v>
      </c>
      <c r="B73" s="102">
        <v>2.0</v>
      </c>
      <c r="C73" s="102"/>
      <c r="D73" s="102"/>
      <c r="E73" s="102"/>
      <c r="F73" s="102"/>
      <c r="G73" s="102"/>
      <c r="H73" s="102"/>
      <c r="I73" s="102">
        <f>'1012025'!H72+'1022025'!H72+'1032025'!H72+'1042025'!H72+'1052025'!H73+'1062025'!H73</f>
        <v>0</v>
      </c>
      <c r="J73" s="74">
        <f t="shared" si="7"/>
        <v>0</v>
      </c>
    </row>
    <row r="74">
      <c r="A74" s="146" t="s">
        <v>48</v>
      </c>
      <c r="B74" s="102"/>
      <c r="C74" s="102"/>
      <c r="D74" s="102"/>
      <c r="E74" s="102"/>
      <c r="F74" s="102"/>
      <c r="G74" s="102"/>
      <c r="H74" s="102"/>
      <c r="I74" s="102">
        <f>'1012025'!H73+'1022025'!H73+'1032025'!H73+'1042025'!H73+'1052025'!H74+'1062025'!H74</f>
        <v>0</v>
      </c>
      <c r="J74" s="74" t="str">
        <f t="shared" si="7"/>
        <v/>
      </c>
    </row>
    <row r="75">
      <c r="A75" s="146" t="s">
        <v>49</v>
      </c>
      <c r="B75" s="102"/>
      <c r="C75" s="102"/>
      <c r="D75" s="102"/>
      <c r="E75" s="102"/>
      <c r="F75" s="102"/>
      <c r="G75" s="102"/>
      <c r="H75" s="102"/>
      <c r="I75" s="102">
        <f>'1012025'!H74+'1022025'!H74+'1032025'!H74+'1042025'!H74+'1052025'!H75+'1062025'!H75</f>
        <v>0</v>
      </c>
      <c r="J75" s="74" t="str">
        <f t="shared" si="7"/>
        <v/>
      </c>
    </row>
    <row r="76">
      <c r="A76" s="146" t="s">
        <v>50</v>
      </c>
      <c r="B76" s="102"/>
      <c r="C76" s="102"/>
      <c r="D76" s="102"/>
      <c r="E76" s="102"/>
      <c r="F76" s="102"/>
      <c r="G76" s="102"/>
      <c r="H76" s="102"/>
      <c r="I76" s="102">
        <f>'1012025'!H75+'1022025'!H75+'1032025'!H75+'1042025'!H75+'1052025'!H76+'1062025'!H76</f>
        <v>0</v>
      </c>
      <c r="J76" s="74" t="str">
        <f t="shared" si="7"/>
        <v/>
      </c>
    </row>
    <row r="77">
      <c r="A77" s="146" t="s">
        <v>51</v>
      </c>
      <c r="B77" s="102"/>
      <c r="C77" s="102"/>
      <c r="D77" s="102"/>
      <c r="E77" s="102"/>
      <c r="F77" s="102"/>
      <c r="G77" s="102"/>
      <c r="H77" s="102"/>
      <c r="I77" s="102">
        <f>'1012025'!H76+'1022025'!H76+'1032025'!H76+'1042025'!H76+'1052025'!H77+'1062025'!H77</f>
        <v>0</v>
      </c>
      <c r="J77" s="74" t="str">
        <f t="shared" si="7"/>
        <v/>
      </c>
    </row>
    <row r="78">
      <c r="A78" s="146" t="s">
        <v>52</v>
      </c>
      <c r="B78" s="102"/>
      <c r="C78" s="102"/>
      <c r="D78" s="102"/>
      <c r="E78" s="102"/>
      <c r="F78" s="102"/>
      <c r="G78" s="102"/>
      <c r="H78" s="102"/>
      <c r="I78" s="102">
        <f>'1012025'!H77+'1022025'!H77+'1032025'!H77+'1042025'!H77+'1052025'!H78+'1062025'!H78</f>
        <v>0</v>
      </c>
      <c r="J78" s="74" t="str">
        <f t="shared" si="7"/>
        <v/>
      </c>
    </row>
    <row r="79">
      <c r="A79" s="146" t="s">
        <v>53</v>
      </c>
      <c r="B79" s="102"/>
      <c r="C79" s="102"/>
      <c r="D79" s="102"/>
      <c r="E79" s="102"/>
      <c r="F79" s="102"/>
      <c r="G79" s="102"/>
      <c r="H79" s="102"/>
      <c r="I79" s="102">
        <f>'1012025'!H78+'1022025'!H78+'1032025'!H78+'1042025'!H78+'1052025'!H79+'1062025'!H79</f>
        <v>0</v>
      </c>
      <c r="J79" s="74" t="str">
        <f t="shared" si="7"/>
        <v/>
      </c>
    </row>
    <row r="80">
      <c r="A80" s="146" t="s">
        <v>82</v>
      </c>
      <c r="B80" s="102"/>
      <c r="C80" s="102"/>
      <c r="D80" s="102"/>
      <c r="E80" s="102"/>
      <c r="F80" s="102"/>
      <c r="G80" s="102"/>
      <c r="H80" s="102"/>
      <c r="I80" s="102">
        <f>'1012025'!H79+'1022025'!H79+'1032025'!H79+'1042025'!H79+'1052025'!H80+'1062025'!H80</f>
        <v>0</v>
      </c>
      <c r="J80" s="74" t="str">
        <f t="shared" si="7"/>
        <v/>
      </c>
    </row>
    <row r="81">
      <c r="A81" s="146" t="s">
        <v>83</v>
      </c>
      <c r="B81" s="102"/>
      <c r="C81" s="102"/>
      <c r="D81" s="102"/>
      <c r="E81" s="102"/>
      <c r="F81" s="102"/>
      <c r="G81" s="102"/>
      <c r="H81" s="102"/>
      <c r="I81" s="102">
        <f>'1012025'!H80+'1022025'!H80+'1032025'!H80+'1042025'!H80+'1052025'!H81+'1062025'!H81</f>
        <v>0</v>
      </c>
      <c r="J81" s="74" t="str">
        <f t="shared" si="7"/>
        <v/>
      </c>
    </row>
    <row r="82">
      <c r="A82" s="146" t="s">
        <v>80</v>
      </c>
      <c r="B82" s="102"/>
      <c r="C82" s="102"/>
      <c r="D82" s="102"/>
      <c r="E82" s="102"/>
      <c r="F82" s="102"/>
      <c r="G82" s="102"/>
      <c r="H82" s="102"/>
      <c r="I82" s="102">
        <f>'1012025'!H81+'1022025'!H81+'1032025'!H81+'1042025'!H81+'1052025'!H82+'1062025'!H82</f>
        <v>0</v>
      </c>
      <c r="J82" s="74" t="str">
        <f t="shared" si="7"/>
        <v/>
      </c>
    </row>
    <row r="83">
      <c r="A83" s="146" t="s">
        <v>84</v>
      </c>
      <c r="B83" s="102"/>
      <c r="C83" s="102"/>
      <c r="D83" s="102"/>
      <c r="E83" s="102"/>
      <c r="F83" s="102"/>
      <c r="G83" s="102"/>
      <c r="H83" s="102"/>
      <c r="I83" s="102">
        <f>'1012025'!H82+'1022025'!H82+'1032025'!H82+'1042025'!H82+'1052025'!H83+'1062025'!H83</f>
        <v>0</v>
      </c>
      <c r="J83" s="74" t="str">
        <f t="shared" si="7"/>
        <v/>
      </c>
    </row>
    <row r="84">
      <c r="A84" s="146" t="s">
        <v>78</v>
      </c>
      <c r="B84" s="102"/>
      <c r="C84" s="102"/>
      <c r="D84" s="102"/>
      <c r="E84" s="102"/>
      <c r="F84" s="102"/>
      <c r="G84" s="102"/>
      <c r="H84" s="102"/>
      <c r="I84" s="102">
        <f>'1012025'!H83+'1022025'!H83+'1032025'!H83+'1042025'!H83+'1052025'!H84+'1062025'!H84</f>
        <v>0</v>
      </c>
      <c r="J84" s="74" t="str">
        <f t="shared" si="7"/>
        <v/>
      </c>
    </row>
    <row r="85">
      <c r="A85" s="154" t="s">
        <v>102</v>
      </c>
      <c r="B85" s="155"/>
      <c r="C85" s="102"/>
      <c r="D85" s="102"/>
      <c r="E85" s="102"/>
      <c r="F85" s="102"/>
      <c r="G85" s="102"/>
      <c r="H85" s="102"/>
      <c r="I85" s="102">
        <f>'1012025'!H84+'1022025'!H84+'1032025'!H84+'1042025'!H84+'1052025'!H85+'1062025'!H85</f>
        <v>0</v>
      </c>
      <c r="J85" s="74" t="str">
        <f t="shared" si="7"/>
        <v/>
      </c>
    </row>
    <row r="86">
      <c r="A86" s="154"/>
      <c r="B86" s="155"/>
      <c r="C86" s="102"/>
      <c r="D86" s="102"/>
      <c r="E86" s="102"/>
      <c r="F86" s="102"/>
      <c r="G86" s="102"/>
      <c r="H86" s="102"/>
      <c r="I86" s="102">
        <f>'1012025'!H85+'1022025'!H85+'1032025'!H85+'1042025'!H85+'1052025'!H86+'1062025'!H86</f>
        <v>0</v>
      </c>
      <c r="J86" s="74" t="str">
        <f t="shared" si="7"/>
        <v/>
      </c>
    </row>
    <row r="87">
      <c r="A87" s="154" t="s">
        <v>103</v>
      </c>
      <c r="B87" s="155"/>
      <c r="C87" s="102"/>
      <c r="D87" s="102"/>
      <c r="E87" s="102"/>
      <c r="F87" s="102"/>
      <c r="G87" s="102"/>
      <c r="H87" s="102"/>
      <c r="I87" s="102">
        <f>'1012025'!H86+'1022025'!H86+'1032025'!H86+'1042025'!H86+'1052025'!H87+'1062025'!H87</f>
        <v>0</v>
      </c>
      <c r="J87" s="74" t="str">
        <f t="shared" si="7"/>
        <v/>
      </c>
    </row>
    <row r="88">
      <c r="A88" s="154" t="s">
        <v>104</v>
      </c>
      <c r="B88" s="155"/>
      <c r="C88" s="102"/>
      <c r="D88" s="102"/>
      <c r="E88" s="102"/>
      <c r="F88" s="102"/>
      <c r="G88" s="102"/>
      <c r="H88" s="102"/>
      <c r="I88" s="102">
        <f>'1012025'!H87+'1022025'!H87+'1032025'!H87+'1042025'!H87+'1052025'!H88+'1062025'!H88</f>
        <v>0</v>
      </c>
      <c r="J88" s="74" t="str">
        <f t="shared" si="7"/>
        <v/>
      </c>
    </row>
    <row r="89">
      <c r="A89" s="154" t="s">
        <v>105</v>
      </c>
      <c r="B89" s="155"/>
      <c r="C89" s="102"/>
      <c r="D89" s="102"/>
      <c r="E89" s="102"/>
      <c r="F89" s="102"/>
      <c r="G89" s="102"/>
      <c r="H89" s="102"/>
      <c r="I89" s="102">
        <f>'1012025'!H88+'1022025'!H88+'1032025'!H88+'1042025'!H88+'1052025'!H89+'1062025'!H89</f>
        <v>0</v>
      </c>
      <c r="J89" s="74" t="str">
        <f t="shared" si="7"/>
        <v/>
      </c>
    </row>
    <row r="90">
      <c r="A90" s="156" t="s">
        <v>21</v>
      </c>
      <c r="B90" s="157"/>
      <c r="C90" s="158"/>
      <c r="D90" s="158"/>
      <c r="E90" s="158"/>
      <c r="F90" s="158"/>
      <c r="G90" s="158"/>
      <c r="H90" s="158"/>
      <c r="I90" s="158">
        <f>'1012025'!H89+'1022025'!H89+'1032025'!H89+'1042025'!H89+'1052025'!H90+'1062025'!H90</f>
        <v>0</v>
      </c>
      <c r="J90" s="74" t="str">
        <f t="shared" si="7"/>
        <v/>
      </c>
    </row>
    <row r="91">
      <c r="A91" s="154" t="s">
        <v>66</v>
      </c>
      <c r="B91" s="162">
        <f t="shared" ref="B91:F91" si="8">SUM(B64:B90)</f>
        <v>3</v>
      </c>
      <c r="C91" s="163">
        <f t="shared" si="8"/>
        <v>0</v>
      </c>
      <c r="D91" s="163">
        <f t="shared" si="8"/>
        <v>1</v>
      </c>
      <c r="E91" s="163">
        <f t="shared" si="8"/>
        <v>0</v>
      </c>
      <c r="F91" s="165">
        <f t="shared" si="8"/>
        <v>1</v>
      </c>
      <c r="G91" s="165"/>
      <c r="H91" s="165">
        <f t="shared" ref="H91:I91" si="9">SUM(H64:H90)</f>
        <v>0</v>
      </c>
      <c r="I91" s="165">
        <f t="shared" si="9"/>
        <v>0</v>
      </c>
      <c r="J91" s="190">
        <f t="shared" si="7"/>
        <v>0.3333333333</v>
      </c>
    </row>
    <row r="92">
      <c r="B92" s="167">
        <f>B91+C91+D91+E91</f>
        <v>4</v>
      </c>
      <c r="C92" s="120"/>
      <c r="D92" s="120"/>
      <c r="E92" s="119"/>
      <c r="F92" s="168">
        <v>1</v>
      </c>
      <c r="G92" s="120"/>
      <c r="H92" s="120"/>
      <c r="I92" s="119"/>
      <c r="J92" s="170">
        <f>F92/B92</f>
        <v>0.25</v>
      </c>
    </row>
  </sheetData>
  <mergeCells count="41">
    <mergeCell ref="A1:H1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C16:J16"/>
    <mergeCell ref="F24:G24"/>
    <mergeCell ref="A25:B25"/>
    <mergeCell ref="F25:G25"/>
    <mergeCell ref="F17:G17"/>
    <mergeCell ref="F18:G18"/>
    <mergeCell ref="F19:G19"/>
    <mergeCell ref="F20:G20"/>
    <mergeCell ref="F21:G21"/>
    <mergeCell ref="F22:G22"/>
    <mergeCell ref="F23:G23"/>
    <mergeCell ref="F26:G26"/>
    <mergeCell ref="F27:G27"/>
    <mergeCell ref="F28:G28"/>
    <mergeCell ref="F29:G29"/>
    <mergeCell ref="F30:G30"/>
    <mergeCell ref="F31:G31"/>
    <mergeCell ref="F32:G32"/>
    <mergeCell ref="A62:J62"/>
    <mergeCell ref="B92:E92"/>
    <mergeCell ref="F92:I92"/>
    <mergeCell ref="F33:G33"/>
    <mergeCell ref="F34:G34"/>
    <mergeCell ref="F35:G35"/>
    <mergeCell ref="F36:G36"/>
    <mergeCell ref="F37:G37"/>
    <mergeCell ref="F38:G38"/>
    <mergeCell ref="A39:J39"/>
  </mergeCells>
  <conditionalFormatting sqref="F17:G38">
    <cfRule type="cellIs" dxfId="0" priority="1" operator="lessThan">
      <formula>0</formula>
    </cfRule>
  </conditionalFormatting>
  <conditionalFormatting sqref="F17:G38">
    <cfRule type="cellIs" dxfId="3" priority="2" operator="greaterThan">
      <formula>0</formula>
    </cfRule>
  </conditionalFormatting>
  <conditionalFormatting sqref="J18:J37">
    <cfRule type="cellIs" dxfId="1" priority="3" operator="greaterThan">
      <formula>$B$23</formula>
    </cfRule>
  </conditionalFormatting>
  <conditionalFormatting sqref="J18:J37">
    <cfRule type="cellIs" dxfId="4" priority="4" operator="lessThan">
      <formula>$B$23</formula>
    </cfRule>
  </conditionalFormatting>
  <conditionalFormatting sqref="J3:J13">
    <cfRule type="cellIs" dxfId="1" priority="5" operator="greaterThan">
      <formula>$B$23</formula>
    </cfRule>
  </conditionalFormatting>
  <conditionalFormatting sqref="J3:J13">
    <cfRule type="cellIs" dxfId="0" priority="6" operator="lessThan">
      <formula>$B$23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6" max="7" width="7.38"/>
    <col customWidth="1" min="10" max="10" width="15.5"/>
  </cols>
  <sheetData>
    <row r="1">
      <c r="A1" s="52" t="s">
        <v>0</v>
      </c>
      <c r="B1" s="53"/>
      <c r="C1" s="53"/>
      <c r="D1" s="53"/>
      <c r="E1" s="53"/>
      <c r="F1" s="53"/>
      <c r="G1" s="53"/>
      <c r="H1" s="54"/>
      <c r="I1" s="55"/>
      <c r="J1" s="56" t="s">
        <v>57</v>
      </c>
    </row>
    <row r="2">
      <c r="A2" s="57" t="s">
        <v>58</v>
      </c>
      <c r="B2" s="58">
        <v>45944.0</v>
      </c>
      <c r="C2" s="6"/>
      <c r="D2" s="7" t="s">
        <v>2</v>
      </c>
      <c r="E2" s="7" t="s">
        <v>3</v>
      </c>
      <c r="F2" s="59" t="s">
        <v>4</v>
      </c>
      <c r="G2" s="54"/>
      <c r="H2" s="60" t="s">
        <v>5</v>
      </c>
      <c r="I2" s="8"/>
      <c r="J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63">
        <v>82865.61</v>
      </c>
      <c r="G3" s="64"/>
      <c r="H3" s="65">
        <f t="shared" ref="H3:H8" si="1">$F3/D3</f>
        <v>0.2927720306</v>
      </c>
      <c r="I3" s="14"/>
      <c r="J3" s="69">
        <f t="shared" ref="J3:J14" si="2">$F3/E3</f>
        <v>0.2620596188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63">
        <v>81634.61</v>
      </c>
      <c r="G4" s="64"/>
      <c r="H4" s="65">
        <f t="shared" si="1"/>
        <v>0.4049858117</v>
      </c>
      <c r="I4" s="14"/>
      <c r="J4" s="69">
        <f t="shared" si="2"/>
        <v>0.3120577138</v>
      </c>
    </row>
    <row r="5">
      <c r="A5" s="10" t="s">
        <v>11</v>
      </c>
      <c r="B5" s="70">
        <v>874389.37</v>
      </c>
      <c r="C5" s="12" t="s">
        <v>61</v>
      </c>
      <c r="D5" s="71">
        <v>402427.0</v>
      </c>
      <c r="E5" s="13">
        <v>501170.0</v>
      </c>
      <c r="F5" s="63">
        <v>160810.62</v>
      </c>
      <c r="G5" s="64"/>
      <c r="H5" s="65">
        <f t="shared" si="1"/>
        <v>0.3996019651</v>
      </c>
      <c r="I5" s="14"/>
      <c r="J5" s="69">
        <f t="shared" si="2"/>
        <v>0.3208704033</v>
      </c>
    </row>
    <row r="6">
      <c r="A6" s="10" t="s">
        <v>62</v>
      </c>
      <c r="B6" s="70">
        <v>111981.43</v>
      </c>
      <c r="C6" s="12" t="s">
        <v>12</v>
      </c>
      <c r="D6" s="13">
        <v>360402.0</v>
      </c>
      <c r="E6" s="13">
        <v>316209.0</v>
      </c>
      <c r="F6" s="63">
        <v>100643.16</v>
      </c>
      <c r="G6" s="64"/>
      <c r="H6" s="65">
        <f t="shared" si="1"/>
        <v>0.2792525014</v>
      </c>
      <c r="I6" s="14"/>
      <c r="J6" s="69">
        <f t="shared" si="2"/>
        <v>0.3182805043</v>
      </c>
    </row>
    <row r="7">
      <c r="A7" s="32" t="s">
        <v>63</v>
      </c>
      <c r="B7" s="72">
        <f>B5-B3</f>
        <v>-1565826.63</v>
      </c>
      <c r="C7" s="12" t="s">
        <v>14</v>
      </c>
      <c r="D7" s="13">
        <v>467711.0</v>
      </c>
      <c r="E7" s="13">
        <v>302557.0</v>
      </c>
      <c r="F7" s="63">
        <v>140472.63</v>
      </c>
      <c r="G7" s="64"/>
      <c r="H7" s="65">
        <f t="shared" si="1"/>
        <v>0.3003406591</v>
      </c>
      <c r="I7" s="14"/>
      <c r="J7" s="69">
        <f t="shared" si="2"/>
        <v>0.4642848455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63">
        <v>100589.67</v>
      </c>
      <c r="G8" s="64"/>
      <c r="H8" s="65">
        <f t="shared" si="1"/>
        <v>0.7927687494</v>
      </c>
      <c r="I8" s="14"/>
      <c r="J8" s="69">
        <f t="shared" si="2"/>
        <v>0.3845156173</v>
      </c>
    </row>
    <row r="9">
      <c r="A9" s="19" t="s">
        <v>17</v>
      </c>
      <c r="B9" s="20">
        <f>(B4-B5)/30</f>
        <v>41264.48</v>
      </c>
      <c r="C9" s="12" t="s">
        <v>18</v>
      </c>
      <c r="D9" s="13">
        <v>175140.0</v>
      </c>
      <c r="E9" s="13">
        <v>261601.0</v>
      </c>
      <c r="F9" s="63">
        <v>81541.67</v>
      </c>
      <c r="G9" s="64"/>
      <c r="H9" s="65">
        <f t="shared" ref="H9:H13" si="3">$F9/$D$9</f>
        <v>0.4655799361</v>
      </c>
      <c r="I9" s="14"/>
      <c r="J9" s="69">
        <f t="shared" si="2"/>
        <v>0.31170244</v>
      </c>
    </row>
    <row r="10">
      <c r="A10" s="19" t="s">
        <v>19</v>
      </c>
      <c r="B10" s="21">
        <f>(B4-B6)/30</f>
        <v>66678.078</v>
      </c>
      <c r="C10" s="12" t="s">
        <v>20</v>
      </c>
      <c r="D10" s="13">
        <v>0.0</v>
      </c>
      <c r="E10" s="13">
        <v>192680.0</v>
      </c>
      <c r="F10" s="63">
        <v>40823.47</v>
      </c>
      <c r="G10" s="64"/>
      <c r="H10" s="65">
        <f t="shared" si="3"/>
        <v>0.233090499</v>
      </c>
      <c r="I10" s="14"/>
      <c r="J10" s="69">
        <f t="shared" si="2"/>
        <v>0.2118718601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63">
        <v>34431.52</v>
      </c>
      <c r="G11" s="64"/>
      <c r="H11" s="65">
        <f t="shared" si="3"/>
        <v>0.1965942674</v>
      </c>
      <c r="I11" s="14"/>
      <c r="J11" s="73">
        <f t="shared" si="2"/>
        <v>0.6991171574</v>
      </c>
    </row>
    <row r="12">
      <c r="A12" s="17"/>
      <c r="B12" s="22"/>
      <c r="C12" s="12" t="s">
        <v>65</v>
      </c>
      <c r="D12" s="13">
        <v>0.0</v>
      </c>
      <c r="E12" s="13">
        <v>49520.0</v>
      </c>
      <c r="F12" s="63">
        <v>36726.44</v>
      </c>
      <c r="G12" s="64"/>
      <c r="H12" s="65">
        <f t="shared" si="3"/>
        <v>0.2096976133</v>
      </c>
      <c r="I12" s="14"/>
      <c r="J12" s="69">
        <f t="shared" si="2"/>
        <v>0.7416486268</v>
      </c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63">
        <v>13849.97</v>
      </c>
      <c r="G13" s="64"/>
      <c r="H13" s="76">
        <f t="shared" si="3"/>
        <v>0.07907942218</v>
      </c>
      <c r="I13" s="191"/>
      <c r="J13" s="81">
        <f t="shared" si="2"/>
        <v>0.2715680392</v>
      </c>
    </row>
    <row r="14">
      <c r="A14" s="19" t="s">
        <v>24</v>
      </c>
      <c r="B14" s="21">
        <f>(B3-B5)/(B19-B22)</f>
        <v>782913.315</v>
      </c>
      <c r="C14" s="29" t="s">
        <v>66</v>
      </c>
      <c r="D14" s="82">
        <f t="shared" ref="D14:F14" si="4">SUM(D3:D13)</f>
        <v>2122320</v>
      </c>
      <c r="E14" s="82">
        <f t="shared" si="4"/>
        <v>2563398</v>
      </c>
      <c r="F14" s="82">
        <f t="shared" si="4"/>
        <v>874389.37</v>
      </c>
      <c r="G14" s="172"/>
      <c r="H14" s="83">
        <f>$F14/D14</f>
        <v>0.4119969514</v>
      </c>
      <c r="I14" s="83"/>
      <c r="J14" s="84">
        <f t="shared" si="2"/>
        <v>0.3411055833</v>
      </c>
    </row>
    <row r="15">
      <c r="A15" s="19" t="s">
        <v>31</v>
      </c>
      <c r="B15" s="20">
        <f>B22*B13</f>
        <v>2277534.933</v>
      </c>
      <c r="C15" s="85"/>
      <c r="D15" s="85"/>
      <c r="E15" s="85"/>
      <c r="F15" s="85"/>
      <c r="G15" s="85"/>
      <c r="H15" s="85"/>
      <c r="I15" s="85"/>
      <c r="J15" s="85"/>
    </row>
    <row r="16">
      <c r="A16" s="19" t="s">
        <v>67</v>
      </c>
      <c r="B16" s="20">
        <f>B5-B15</f>
        <v>-1403145.563</v>
      </c>
      <c r="C16" s="27" t="s">
        <v>68</v>
      </c>
      <c r="J16" s="28"/>
    </row>
    <row r="17">
      <c r="A17" s="19" t="s">
        <v>69</v>
      </c>
      <c r="B17" s="20">
        <f>B5-B4</f>
        <v>-1237934.4</v>
      </c>
      <c r="D17" s="30" t="s">
        <v>70</v>
      </c>
      <c r="E17" s="30" t="s">
        <v>71</v>
      </c>
      <c r="F17" s="30" t="s">
        <v>72</v>
      </c>
      <c r="H17" s="30"/>
      <c r="I17" s="30"/>
      <c r="J17" s="192" t="s">
        <v>6</v>
      </c>
    </row>
    <row r="18">
      <c r="A18" s="19" t="s">
        <v>73</v>
      </c>
      <c r="B18" s="20">
        <f>(B5-B4)-B6</f>
        <v>-1349915.83</v>
      </c>
      <c r="C18" s="91" t="s">
        <v>32</v>
      </c>
      <c r="D18" s="13">
        <v>79808.0</v>
      </c>
      <c r="E18" s="99">
        <v>33131.0</v>
      </c>
      <c r="F18" s="96">
        <f t="shared" ref="F18:F38" si="5">E18-D18</f>
        <v>-46677</v>
      </c>
      <c r="G18" s="64"/>
      <c r="H18" s="36"/>
      <c r="I18" s="193"/>
      <c r="J18" s="98">
        <f t="shared" ref="J18:J37" si="6">E18/D18</f>
        <v>0.4151338212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12645.0</v>
      </c>
      <c r="F19" s="96">
        <f t="shared" si="5"/>
        <v>-130468</v>
      </c>
      <c r="G19" s="64"/>
      <c r="H19" s="36"/>
      <c r="I19" s="193"/>
      <c r="J19" s="15">
        <f t="shared" si="6"/>
        <v>0.08835675306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32847.0</v>
      </c>
      <c r="F20" s="96">
        <f t="shared" si="5"/>
        <v>-46961</v>
      </c>
      <c r="G20" s="64"/>
      <c r="H20" s="176"/>
      <c r="I20" s="194"/>
      <c r="J20" s="15">
        <f t="shared" si="6"/>
        <v>0.4115752807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19390.0</v>
      </c>
      <c r="F21" s="96">
        <f t="shared" si="5"/>
        <v>-96422</v>
      </c>
      <c r="G21" s="64"/>
      <c r="H21" s="36"/>
      <c r="I21" s="193"/>
      <c r="J21" s="15">
        <f t="shared" si="6"/>
        <v>0.1674265188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58951.0</v>
      </c>
      <c r="F22" s="96">
        <f t="shared" si="5"/>
        <v>-9309</v>
      </c>
      <c r="G22" s="64"/>
      <c r="H22" s="36"/>
      <c r="I22" s="193"/>
      <c r="J22" s="15">
        <f t="shared" si="6"/>
        <v>0.8636243774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>
        <v>20125.0</v>
      </c>
      <c r="F23" s="96">
        <f t="shared" si="5"/>
        <v>-41079</v>
      </c>
      <c r="G23" s="64"/>
      <c r="H23" s="36"/>
      <c r="I23" s="193"/>
      <c r="J23" s="15">
        <f t="shared" si="6"/>
        <v>0.3288183779</v>
      </c>
    </row>
    <row r="24">
      <c r="A24" s="43" t="s">
        <v>44</v>
      </c>
      <c r="B24" s="44">
        <f>B5/B3</f>
        <v>0.3583245786</v>
      </c>
      <c r="C24" s="91" t="s">
        <v>43</v>
      </c>
      <c r="D24" s="13">
        <v>120764.0</v>
      </c>
      <c r="E24" s="99">
        <v>52994.0</v>
      </c>
      <c r="F24" s="96">
        <f t="shared" si="5"/>
        <v>-67770</v>
      </c>
      <c r="G24" s="64"/>
      <c r="H24" s="36"/>
      <c r="I24" s="193"/>
      <c r="J24" s="15">
        <f t="shared" si="6"/>
        <v>0.438822828</v>
      </c>
    </row>
    <row r="25">
      <c r="A25" s="17" t="s">
        <v>75</v>
      </c>
      <c r="C25" s="91" t="s">
        <v>45</v>
      </c>
      <c r="D25" s="13">
        <v>120764.0</v>
      </c>
      <c r="E25" s="99">
        <v>19395.0</v>
      </c>
      <c r="F25" s="96">
        <f t="shared" si="5"/>
        <v>-101369</v>
      </c>
      <c r="G25" s="64"/>
      <c r="H25" s="36"/>
      <c r="I25" s="193"/>
      <c r="J25" s="15">
        <f t="shared" si="6"/>
        <v>0.1606024974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62629.0</v>
      </c>
      <c r="F26" s="96">
        <f t="shared" si="5"/>
        <v>-39531</v>
      </c>
      <c r="G26" s="64"/>
      <c r="H26" s="36"/>
      <c r="I26" s="193"/>
      <c r="J26" s="15">
        <f t="shared" si="6"/>
        <v>0.6130481597</v>
      </c>
    </row>
    <row r="27">
      <c r="A27" s="12" t="s">
        <v>8</v>
      </c>
      <c r="B27" s="102">
        <v>1.0</v>
      </c>
      <c r="C27" s="91" t="s">
        <v>47</v>
      </c>
      <c r="D27" s="13">
        <v>102160.0</v>
      </c>
      <c r="E27" s="99">
        <v>48893.0</v>
      </c>
      <c r="F27" s="96">
        <f t="shared" si="5"/>
        <v>-53267</v>
      </c>
      <c r="G27" s="64"/>
      <c r="H27" s="36"/>
      <c r="I27" s="193"/>
      <c r="J27" s="15">
        <f t="shared" si="6"/>
        <v>0.4785924041</v>
      </c>
    </row>
    <row r="28">
      <c r="A28" s="12" t="s">
        <v>10</v>
      </c>
      <c r="B28" s="102">
        <v>1.0</v>
      </c>
      <c r="C28" s="91" t="s">
        <v>48</v>
      </c>
      <c r="D28" s="13">
        <v>102160.0</v>
      </c>
      <c r="E28" s="99">
        <v>36745.0</v>
      </c>
      <c r="F28" s="96">
        <f t="shared" si="5"/>
        <v>-65415</v>
      </c>
      <c r="G28" s="64"/>
      <c r="H28" s="36"/>
      <c r="I28" s="193"/>
      <c r="J28" s="15">
        <f t="shared" si="6"/>
        <v>0.3596808927</v>
      </c>
    </row>
    <row r="29">
      <c r="A29" s="12" t="s">
        <v>12</v>
      </c>
      <c r="B29" s="102">
        <v>3.0</v>
      </c>
      <c r="C29" s="91" t="s">
        <v>49</v>
      </c>
      <c r="D29" s="13">
        <v>115812.0</v>
      </c>
      <c r="E29" s="99">
        <v>59961.0</v>
      </c>
      <c r="F29" s="96">
        <f t="shared" si="5"/>
        <v>-55851</v>
      </c>
      <c r="G29" s="64"/>
      <c r="H29" s="36"/>
      <c r="I29" s="195"/>
      <c r="J29" s="15">
        <f t="shared" si="6"/>
        <v>0.5177442752</v>
      </c>
    </row>
    <row r="30">
      <c r="A30" s="12" t="s">
        <v>14</v>
      </c>
      <c r="B30" s="102">
        <v>2.0</v>
      </c>
      <c r="C30" s="32" t="s">
        <v>78</v>
      </c>
      <c r="D30" s="13">
        <v>54608.0</v>
      </c>
      <c r="E30" s="99">
        <v>34717.0</v>
      </c>
      <c r="F30" s="96">
        <f t="shared" si="5"/>
        <v>-19891</v>
      </c>
      <c r="G30" s="64"/>
      <c r="I30" s="36"/>
      <c r="J30" s="69">
        <f t="shared" si="6"/>
        <v>0.6357493408</v>
      </c>
    </row>
    <row r="31">
      <c r="A31" s="12" t="s">
        <v>16</v>
      </c>
      <c r="B31" s="102"/>
      <c r="C31" s="91" t="s">
        <v>51</v>
      </c>
      <c r="D31" s="13">
        <v>115812.0</v>
      </c>
      <c r="E31" s="99">
        <v>34171.0</v>
      </c>
      <c r="F31" s="96">
        <f t="shared" si="5"/>
        <v>-81641</v>
      </c>
      <c r="G31" s="64"/>
      <c r="H31" s="36"/>
      <c r="I31" s="196"/>
      <c r="J31" s="15">
        <f t="shared" si="6"/>
        <v>0.2950557801</v>
      </c>
    </row>
    <row r="32">
      <c r="A32" s="12" t="s">
        <v>18</v>
      </c>
      <c r="B32" s="102">
        <v>1.0</v>
      </c>
      <c r="C32" s="91" t="s">
        <v>52</v>
      </c>
      <c r="D32" s="13">
        <v>115812.0</v>
      </c>
      <c r="E32" s="99">
        <v>16674.0</v>
      </c>
      <c r="F32" s="96">
        <f t="shared" si="5"/>
        <v>-99138</v>
      </c>
      <c r="G32" s="64"/>
      <c r="H32" s="36"/>
      <c r="I32" s="193"/>
      <c r="J32" s="15">
        <f t="shared" si="6"/>
        <v>0.1439747176</v>
      </c>
    </row>
    <row r="33">
      <c r="A33" s="12" t="s">
        <v>20</v>
      </c>
      <c r="B33" s="102">
        <v>1.0</v>
      </c>
      <c r="C33" s="91" t="s">
        <v>53</v>
      </c>
      <c r="D33" s="13">
        <v>151816.0</v>
      </c>
      <c r="E33" s="99">
        <v>23241.0</v>
      </c>
      <c r="F33" s="96">
        <f t="shared" si="5"/>
        <v>-128575</v>
      </c>
      <c r="G33" s="64"/>
      <c r="H33" s="36"/>
      <c r="I33" s="193"/>
      <c r="J33" s="15">
        <f t="shared" si="6"/>
        <v>0.1530866312</v>
      </c>
    </row>
    <row r="34">
      <c r="A34" s="103" t="s">
        <v>79</v>
      </c>
      <c r="B34" s="102"/>
      <c r="C34" s="91" t="s">
        <v>80</v>
      </c>
      <c r="D34" s="13">
        <v>54608.0</v>
      </c>
      <c r="E34" s="99">
        <v>16574.0</v>
      </c>
      <c r="F34" s="96">
        <f t="shared" si="5"/>
        <v>-38034</v>
      </c>
      <c r="G34" s="64"/>
      <c r="H34" s="36"/>
      <c r="I34" s="193"/>
      <c r="J34" s="15">
        <f t="shared" si="6"/>
        <v>0.3035086434</v>
      </c>
    </row>
    <row r="35">
      <c r="A35" s="104" t="s">
        <v>81</v>
      </c>
      <c r="B35" s="102">
        <v>1.0</v>
      </c>
      <c r="C35" s="91" t="s">
        <v>82</v>
      </c>
      <c r="D35" s="13">
        <v>49656.0</v>
      </c>
      <c r="E35" s="99">
        <v>32543.0</v>
      </c>
      <c r="F35" s="96">
        <f t="shared" si="5"/>
        <v>-17113</v>
      </c>
      <c r="G35" s="64"/>
      <c r="H35" s="36"/>
      <c r="I35" s="193"/>
      <c r="J35" s="15">
        <f t="shared" si="6"/>
        <v>0.6553689383</v>
      </c>
    </row>
    <row r="36">
      <c r="A36" s="105" t="s">
        <v>66</v>
      </c>
      <c r="B36" s="106">
        <f>SUM(B27:B35)</f>
        <v>10</v>
      </c>
      <c r="C36" s="91" t="s">
        <v>83</v>
      </c>
      <c r="D36" s="13">
        <v>49656.0</v>
      </c>
      <c r="E36" s="99">
        <v>1720.0</v>
      </c>
      <c r="F36" s="96">
        <f t="shared" si="5"/>
        <v>-47936</v>
      </c>
      <c r="G36" s="64"/>
      <c r="H36" s="36"/>
      <c r="I36" s="193"/>
      <c r="J36" s="15">
        <f t="shared" si="6"/>
        <v>0.03463831158</v>
      </c>
    </row>
    <row r="37">
      <c r="C37" s="107" t="s">
        <v>84</v>
      </c>
      <c r="D37" s="75">
        <v>49656.0</v>
      </c>
      <c r="E37" s="108">
        <v>23694.0</v>
      </c>
      <c r="F37" s="96">
        <f t="shared" si="5"/>
        <v>-25962</v>
      </c>
      <c r="G37" s="64"/>
      <c r="H37" s="177"/>
      <c r="I37" s="195"/>
      <c r="J37" s="110">
        <f t="shared" si="6"/>
        <v>0.4771628806</v>
      </c>
    </row>
    <row r="38">
      <c r="C38" s="111" t="s">
        <v>85</v>
      </c>
      <c r="D38" s="112">
        <v>186172.0</v>
      </c>
      <c r="E38" s="112"/>
      <c r="F38" s="113">
        <f t="shared" si="5"/>
        <v>-186172</v>
      </c>
      <c r="G38" s="2"/>
      <c r="H38" s="86"/>
      <c r="I38" s="86"/>
      <c r="J38" s="114" t="s">
        <v>86</v>
      </c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6"/>
      <c r="J39" s="117"/>
    </row>
    <row r="40">
      <c r="A40" s="6"/>
      <c r="B40" s="59" t="s">
        <v>88</v>
      </c>
      <c r="C40" s="178" t="s">
        <v>89</v>
      </c>
      <c r="D40" s="178" t="s">
        <v>90</v>
      </c>
      <c r="E40" s="178" t="s">
        <v>91</v>
      </c>
      <c r="F40" s="178" t="s">
        <v>92</v>
      </c>
      <c r="G40" s="178"/>
      <c r="H40" s="178" t="s">
        <v>93</v>
      </c>
      <c r="I40" s="178"/>
      <c r="J40" s="179"/>
    </row>
    <row r="41">
      <c r="A41" s="91" t="s">
        <v>32</v>
      </c>
      <c r="B41" s="121"/>
      <c r="C41" s="147"/>
      <c r="D41" s="147"/>
      <c r="E41" s="147"/>
      <c r="F41" s="147"/>
      <c r="G41" s="147"/>
      <c r="H41" s="147">
        <f>'1012025'!G40+'1022025'!G40+'1032025'!G40+'1042025'!G40+'1052025'!G41+'1062025'!G41</f>
        <v>0</v>
      </c>
      <c r="I41" s="128"/>
      <c r="J41" s="180"/>
    </row>
    <row r="42">
      <c r="A42" s="91" t="s">
        <v>34</v>
      </c>
      <c r="B42" s="129" t="s">
        <v>94</v>
      </c>
      <c r="C42" s="102">
        <v>15.0</v>
      </c>
      <c r="D42" s="102">
        <v>2.0</v>
      </c>
      <c r="E42" s="102">
        <v>13.0</v>
      </c>
      <c r="F42" s="102">
        <v>26.0</v>
      </c>
      <c r="G42" s="102"/>
      <c r="H42" s="102">
        <f>'1012025'!G41+'1022025'!G41+'1032025'!G41+'1042025'!G41+'1052025'!G42+'1062025'!G42</f>
        <v>0</v>
      </c>
      <c r="I42" s="181"/>
      <c r="J42" s="182"/>
    </row>
    <row r="43">
      <c r="A43" s="91" t="s">
        <v>55</v>
      </c>
      <c r="B43" s="121"/>
      <c r="C43" s="102"/>
      <c r="D43" s="102"/>
      <c r="E43" s="102"/>
      <c r="F43" s="102"/>
      <c r="G43" s="102"/>
      <c r="H43" s="102">
        <f>'1012025'!G42+'1022025'!G42+'1032025'!G42+'1042025'!G42+'1052025'!G43+'1062025'!G43</f>
        <v>0</v>
      </c>
      <c r="I43" s="181"/>
      <c r="J43" s="182"/>
    </row>
    <row r="44">
      <c r="A44" s="91" t="s">
        <v>38</v>
      </c>
      <c r="B44" s="129" t="s">
        <v>94</v>
      </c>
      <c r="C44" s="102"/>
      <c r="D44" s="102"/>
      <c r="E44" s="102"/>
      <c r="F44" s="102"/>
      <c r="G44" s="102"/>
      <c r="H44" s="102">
        <f>'1012025'!G43+'1022025'!G43+'1032025'!G43+'1042025'!G43+'1052025'!G44+'1062025'!G44</f>
        <v>0</v>
      </c>
      <c r="I44" s="181"/>
      <c r="J44" s="182"/>
    </row>
    <row r="45">
      <c r="A45" s="91" t="s">
        <v>39</v>
      </c>
      <c r="B45" s="121"/>
      <c r="C45" s="102"/>
      <c r="D45" s="102"/>
      <c r="E45" s="102"/>
      <c r="F45" s="102"/>
      <c r="G45" s="102"/>
      <c r="H45" s="102">
        <f>'1012025'!G44+'1022025'!G44+'1032025'!G44+'1042025'!G44+'1052025'!G45+'1062025'!G45</f>
        <v>0</v>
      </c>
      <c r="I45" s="181"/>
      <c r="J45" s="182"/>
    </row>
    <row r="46">
      <c r="A46" s="91" t="s">
        <v>41</v>
      </c>
      <c r="B46" s="121"/>
      <c r="C46" s="102"/>
      <c r="D46" s="102"/>
      <c r="E46" s="102"/>
      <c r="F46" s="102"/>
      <c r="G46" s="102"/>
      <c r="H46" s="102">
        <f>'1012025'!G45+'1022025'!G45+'1032025'!G45+'1042025'!G45+'1052025'!G46+'1062025'!G46</f>
        <v>0</v>
      </c>
      <c r="I46" s="181"/>
      <c r="J46" s="182"/>
    </row>
    <row r="47">
      <c r="A47" s="91" t="s">
        <v>43</v>
      </c>
      <c r="B47" s="129" t="s">
        <v>94</v>
      </c>
      <c r="C47" s="102">
        <v>6.0</v>
      </c>
      <c r="D47" s="102">
        <v>4.0</v>
      </c>
      <c r="E47" s="102">
        <v>74.0</v>
      </c>
      <c r="F47" s="102"/>
      <c r="G47" s="102"/>
      <c r="H47" s="102">
        <f>'1012025'!G46+'1022025'!G46+'1032025'!G46+'1042025'!G46+'1052025'!G47+'1062025'!G47</f>
        <v>0</v>
      </c>
      <c r="I47" s="181"/>
      <c r="J47" s="182"/>
    </row>
    <row r="48">
      <c r="A48" s="91" t="s">
        <v>45</v>
      </c>
      <c r="B48" s="129" t="s">
        <v>94</v>
      </c>
      <c r="C48" s="102"/>
      <c r="D48" s="102"/>
      <c r="E48" s="102"/>
      <c r="F48" s="102"/>
      <c r="G48" s="102"/>
      <c r="H48" s="102">
        <f>'1012025'!G47+'1022025'!G47+'1032025'!G47+'1042025'!G47+'1052025'!G48+'1062025'!G48</f>
        <v>0</v>
      </c>
      <c r="I48" s="181"/>
      <c r="J48" s="182"/>
    </row>
    <row r="49">
      <c r="A49" s="91" t="s">
        <v>46</v>
      </c>
      <c r="B49" s="129" t="s">
        <v>94</v>
      </c>
      <c r="C49" s="102">
        <v>13.0</v>
      </c>
      <c r="D49" s="102">
        <v>3.0</v>
      </c>
      <c r="E49" s="102">
        <v>9.0</v>
      </c>
      <c r="F49" s="102">
        <v>16.0</v>
      </c>
      <c r="G49" s="102"/>
      <c r="H49" s="102">
        <f>'1012025'!G48+'1022025'!G48+'1032025'!G48+'1042025'!G48+'1052025'!G49+'1062025'!G49</f>
        <v>0</v>
      </c>
      <c r="I49" s="181"/>
      <c r="J49" s="182"/>
    </row>
    <row r="50">
      <c r="A50" s="91" t="s">
        <v>47</v>
      </c>
      <c r="B50" s="129" t="s">
        <v>94</v>
      </c>
      <c r="C50" s="102">
        <v>3.0</v>
      </c>
      <c r="D50" s="102">
        <v>5.0</v>
      </c>
      <c r="E50" s="102">
        <v>14.0</v>
      </c>
      <c r="F50" s="102">
        <v>17.0</v>
      </c>
      <c r="G50" s="102"/>
      <c r="H50" s="102">
        <f>'1012025'!G49+'1022025'!G49+'1032025'!G49+'1042025'!G49+'1052025'!G50+'1062025'!G50</f>
        <v>0</v>
      </c>
      <c r="I50" s="181"/>
      <c r="J50" s="182"/>
    </row>
    <row r="51">
      <c r="A51" s="91" t="s">
        <v>48</v>
      </c>
      <c r="B51" s="121"/>
      <c r="C51" s="102">
        <v>2.0</v>
      </c>
      <c r="D51" s="102"/>
      <c r="E51" s="102"/>
      <c r="F51" s="102"/>
      <c r="G51" s="102"/>
      <c r="H51" s="102">
        <f>'1012025'!G50+'1022025'!G50+'1032025'!G50+'1042025'!G50+'1052025'!G51+'1062025'!G51</f>
        <v>0</v>
      </c>
      <c r="I51" s="181"/>
      <c r="J51" s="182"/>
    </row>
    <row r="52">
      <c r="A52" s="91" t="s">
        <v>49</v>
      </c>
      <c r="B52" s="121"/>
      <c r="C52" s="102"/>
      <c r="D52" s="102"/>
      <c r="E52" s="102"/>
      <c r="F52" s="102"/>
      <c r="G52" s="102"/>
      <c r="H52" s="102">
        <f>'1012025'!G51+'1022025'!G51+'1032025'!G51+'1042025'!G51+'1052025'!G52+'1062025'!G52</f>
        <v>0</v>
      </c>
      <c r="I52" s="127"/>
      <c r="J52" s="182"/>
    </row>
    <row r="53">
      <c r="A53" s="91" t="s">
        <v>51</v>
      </c>
      <c r="B53" s="129" t="s">
        <v>94</v>
      </c>
      <c r="C53" s="102"/>
      <c r="D53" s="102"/>
      <c r="E53" s="102"/>
      <c r="F53" s="102"/>
      <c r="G53" s="102"/>
      <c r="H53" s="102">
        <f>'1012025'!G52+'1022025'!G52+'1032025'!G52+'1042025'!G52+'1052025'!G53+'1062025'!G53</f>
        <v>0</v>
      </c>
      <c r="I53" s="181"/>
      <c r="J53" s="182"/>
    </row>
    <row r="54">
      <c r="A54" s="91" t="s">
        <v>52</v>
      </c>
      <c r="B54" s="121"/>
      <c r="C54" s="102"/>
      <c r="D54" s="102"/>
      <c r="E54" s="102"/>
      <c r="F54" s="102"/>
      <c r="G54" s="102"/>
      <c r="H54" s="102">
        <f>'1012025'!G53+'1022025'!G53+'1032025'!G53+'1042025'!G53+'1052025'!G54+'1062025'!G54</f>
        <v>0</v>
      </c>
      <c r="I54" s="181"/>
      <c r="J54" s="182"/>
    </row>
    <row r="55">
      <c r="A55" s="91" t="s">
        <v>53</v>
      </c>
      <c r="B55" s="121"/>
      <c r="C55" s="102">
        <v>2.0</v>
      </c>
      <c r="D55" s="102"/>
      <c r="E55" s="102"/>
      <c r="F55" s="102">
        <v>3.0</v>
      </c>
      <c r="G55" s="102"/>
      <c r="H55" s="102">
        <f>'1012025'!G54+'1022025'!G54+'1032025'!G54+'1042025'!G54+'1052025'!G55+'1062025'!G55</f>
        <v>0</v>
      </c>
      <c r="I55" s="181"/>
      <c r="J55" s="182"/>
    </row>
    <row r="56">
      <c r="A56" s="91" t="s">
        <v>82</v>
      </c>
      <c r="B56" s="121"/>
      <c r="C56" s="102"/>
      <c r="D56" s="102"/>
      <c r="E56" s="102"/>
      <c r="F56" s="102"/>
      <c r="G56" s="102"/>
      <c r="H56" s="102">
        <f>'1012025'!G55+'1022025'!G55+'1032025'!G55+'1042025'!G55+'1052025'!G56+'1062025'!G56</f>
        <v>0</v>
      </c>
      <c r="I56" s="181"/>
      <c r="J56" s="182"/>
    </row>
    <row r="57">
      <c r="A57" s="91" t="s">
        <v>83</v>
      </c>
      <c r="B57" s="129" t="s">
        <v>94</v>
      </c>
      <c r="C57" s="102"/>
      <c r="D57" s="102"/>
      <c r="E57" s="102"/>
      <c r="F57" s="102"/>
      <c r="G57" s="102"/>
      <c r="H57" s="102">
        <f>'1012025'!G56+'1022025'!G56+'1032025'!G56+'1042025'!G56+'1052025'!G57+'1062025'!G57</f>
        <v>0</v>
      </c>
      <c r="I57" s="181"/>
      <c r="J57" s="182"/>
    </row>
    <row r="58">
      <c r="A58" s="91" t="s">
        <v>80</v>
      </c>
      <c r="B58" s="129" t="s">
        <v>94</v>
      </c>
      <c r="C58" s="102"/>
      <c r="D58" s="102"/>
      <c r="E58" s="102"/>
      <c r="F58" s="102"/>
      <c r="G58" s="102"/>
      <c r="H58" s="102">
        <f>'1012025'!G57+'1022025'!G57+'1032025'!G57+'1042025'!G57+'1052025'!G58+'1062025'!G58</f>
        <v>0</v>
      </c>
      <c r="I58" s="181"/>
      <c r="J58" s="182"/>
    </row>
    <row r="59">
      <c r="A59" s="107" t="s">
        <v>78</v>
      </c>
      <c r="B59" s="130" t="s">
        <v>94</v>
      </c>
      <c r="C59" s="102"/>
      <c r="D59" s="102"/>
      <c r="E59" s="102"/>
      <c r="F59" s="102"/>
      <c r="G59" s="102"/>
      <c r="H59" s="102">
        <f>'1012025'!G58+'1022025'!G58+'1032025'!G58+'1042025'!G58+'1052025'!G59+'1062025'!G59</f>
        <v>0</v>
      </c>
      <c r="I59" s="183"/>
      <c r="J59" s="184"/>
    </row>
    <row r="60">
      <c r="A60" s="107" t="s">
        <v>84</v>
      </c>
      <c r="B60" s="130" t="s">
        <v>94</v>
      </c>
      <c r="C60" s="102"/>
      <c r="D60" s="102"/>
      <c r="E60" s="102"/>
      <c r="F60" s="102"/>
      <c r="G60" s="102"/>
      <c r="H60" s="102">
        <f>'1012025'!G59+'1022025'!G59+'1032025'!G59+'1042025'!G59+'1052025'!G60+'1062025'!G60</f>
        <v>0</v>
      </c>
      <c r="I60" s="183"/>
      <c r="J60" s="184"/>
    </row>
    <row r="61">
      <c r="A61" s="131" t="s">
        <v>56</v>
      </c>
      <c r="B61" s="132"/>
      <c r="C61" s="185"/>
      <c r="D61" s="185"/>
      <c r="E61" s="185"/>
      <c r="F61" s="185"/>
      <c r="G61" s="185"/>
      <c r="H61" s="185"/>
      <c r="I61" s="186"/>
      <c r="J61" s="187"/>
    </row>
    <row r="62">
      <c r="A62" s="27" t="s">
        <v>95</v>
      </c>
      <c r="J62" s="28"/>
    </row>
    <row r="63">
      <c r="A63" s="141" t="s">
        <v>25</v>
      </c>
      <c r="B63" s="138" t="s">
        <v>26</v>
      </c>
      <c r="C63" s="142" t="s">
        <v>27</v>
      </c>
      <c r="D63" s="142" t="s">
        <v>28</v>
      </c>
      <c r="E63" s="142" t="s">
        <v>29</v>
      </c>
      <c r="F63" s="142" t="s">
        <v>96</v>
      </c>
      <c r="G63" s="142"/>
      <c r="H63" s="188" t="s">
        <v>97</v>
      </c>
      <c r="I63" s="188" t="s">
        <v>98</v>
      </c>
      <c r="J63" s="189" t="s">
        <v>111</v>
      </c>
    </row>
    <row r="64">
      <c r="A64" s="146" t="s">
        <v>32</v>
      </c>
      <c r="B64" s="147"/>
      <c r="C64" s="147"/>
      <c r="D64" s="147"/>
      <c r="E64" s="147"/>
      <c r="F64" s="147"/>
      <c r="G64" s="147"/>
      <c r="H64" s="147"/>
      <c r="I64" s="147">
        <f>'1012025'!H63+'1022025'!H63+'1032025'!H63+'1042025'!H63+'1052025'!H64+'1062025'!H64</f>
        <v>0</v>
      </c>
      <c r="J64" s="74" t="str">
        <f t="shared" ref="J64:J91" si="7">iferror(F64/B64,"")</f>
        <v/>
      </c>
    </row>
    <row r="65">
      <c r="A65" s="146" t="s">
        <v>34</v>
      </c>
      <c r="B65" s="102"/>
      <c r="C65" s="102"/>
      <c r="D65" s="102">
        <v>1.0</v>
      </c>
      <c r="E65" s="102"/>
      <c r="F65" s="102"/>
      <c r="G65" s="102"/>
      <c r="H65" s="102"/>
      <c r="I65" s="102">
        <f>'1012025'!H64+'1022025'!H64+'1032025'!H64+'1042025'!H64+'1052025'!H65+'1062025'!H65</f>
        <v>0</v>
      </c>
      <c r="J65" s="74" t="str">
        <f t="shared" si="7"/>
        <v/>
      </c>
    </row>
    <row r="66">
      <c r="A66" s="146" t="s">
        <v>55</v>
      </c>
      <c r="B66" s="102"/>
      <c r="C66" s="102"/>
      <c r="D66" s="102"/>
      <c r="E66" s="102"/>
      <c r="F66" s="102"/>
      <c r="G66" s="102"/>
      <c r="H66" s="102"/>
      <c r="I66" s="102">
        <f>'1012025'!H65+'1022025'!H65+'1032025'!H65+'1042025'!H65+'1052025'!H66+'1062025'!H66</f>
        <v>0</v>
      </c>
      <c r="J66" s="74" t="str">
        <f t="shared" si="7"/>
        <v/>
      </c>
    </row>
    <row r="67">
      <c r="A67" s="146" t="s">
        <v>38</v>
      </c>
      <c r="B67" s="102"/>
      <c r="C67" s="102"/>
      <c r="D67" s="102"/>
      <c r="E67" s="102"/>
      <c r="F67" s="102"/>
      <c r="G67" s="102"/>
      <c r="H67" s="102"/>
      <c r="I67" s="102">
        <f>'1012025'!H66+'1022025'!H66+'1032025'!H66+'1042025'!H66+'1052025'!H67+'1062025'!H67</f>
        <v>0</v>
      </c>
      <c r="J67" s="74" t="str">
        <f t="shared" si="7"/>
        <v/>
      </c>
    </row>
    <row r="68">
      <c r="A68" s="146" t="s">
        <v>39</v>
      </c>
      <c r="B68" s="102"/>
      <c r="C68" s="102"/>
      <c r="D68" s="102"/>
      <c r="E68" s="102"/>
      <c r="F68" s="102"/>
      <c r="G68" s="102"/>
      <c r="H68" s="102"/>
      <c r="I68" s="102">
        <f>'1012025'!H67+'1022025'!H67+'1032025'!H67+'1042025'!H67+'1052025'!H68+'1062025'!H68</f>
        <v>0</v>
      </c>
      <c r="J68" s="74" t="str">
        <f t="shared" si="7"/>
        <v/>
      </c>
    </row>
    <row r="69">
      <c r="A69" s="146" t="s">
        <v>41</v>
      </c>
      <c r="B69" s="102"/>
      <c r="C69" s="102"/>
      <c r="D69" s="102"/>
      <c r="E69" s="102"/>
      <c r="F69" s="102"/>
      <c r="G69" s="102"/>
      <c r="H69" s="102"/>
      <c r="I69" s="102">
        <f>'1012025'!H68+'1022025'!H68+'1032025'!H68+'1042025'!H68+'1052025'!H69+'1062025'!H69</f>
        <v>0</v>
      </c>
      <c r="J69" s="74" t="str">
        <f t="shared" si="7"/>
        <v/>
      </c>
    </row>
    <row r="70">
      <c r="A70" s="146" t="s">
        <v>43</v>
      </c>
      <c r="B70" s="102">
        <v>1.0</v>
      </c>
      <c r="C70" s="102"/>
      <c r="D70" s="102"/>
      <c r="E70" s="102"/>
      <c r="F70" s="102">
        <v>1.0</v>
      </c>
      <c r="G70" s="102"/>
      <c r="H70" s="102"/>
      <c r="I70" s="102">
        <f>'1012025'!H69+'1022025'!H69+'1032025'!H69+'1042025'!H69+'1052025'!H70+'1062025'!H70</f>
        <v>0</v>
      </c>
      <c r="J70" s="74">
        <f t="shared" si="7"/>
        <v>1</v>
      </c>
    </row>
    <row r="71">
      <c r="A71" s="146" t="s">
        <v>45</v>
      </c>
      <c r="B71" s="102"/>
      <c r="C71" s="102"/>
      <c r="D71" s="102"/>
      <c r="E71" s="102"/>
      <c r="F71" s="102"/>
      <c r="G71" s="102"/>
      <c r="H71" s="102"/>
      <c r="I71" s="102">
        <f>'1012025'!H70+'1022025'!H70+'1032025'!H70+'1042025'!H70+'1052025'!H71+'1062025'!H71</f>
        <v>0</v>
      </c>
      <c r="J71" s="74" t="str">
        <f t="shared" si="7"/>
        <v/>
      </c>
    </row>
    <row r="72">
      <c r="A72" s="146" t="s">
        <v>46</v>
      </c>
      <c r="B72" s="102"/>
      <c r="C72" s="102"/>
      <c r="D72" s="102"/>
      <c r="E72" s="102"/>
      <c r="F72" s="102"/>
      <c r="G72" s="102"/>
      <c r="H72" s="102"/>
      <c r="I72" s="102">
        <f>'1012025'!H71+'1022025'!H71+'1032025'!H71+'1042025'!H71+'1052025'!H72+'1062025'!H72</f>
        <v>0</v>
      </c>
      <c r="J72" s="74" t="str">
        <f t="shared" si="7"/>
        <v/>
      </c>
    </row>
    <row r="73">
      <c r="A73" s="146" t="s">
        <v>47</v>
      </c>
      <c r="B73" s="102">
        <v>2.0</v>
      </c>
      <c r="C73" s="102"/>
      <c r="D73" s="102"/>
      <c r="E73" s="102"/>
      <c r="F73" s="102"/>
      <c r="G73" s="102"/>
      <c r="H73" s="102"/>
      <c r="I73" s="102">
        <f>'1012025'!H72+'1022025'!H72+'1032025'!H72+'1042025'!H72+'1052025'!H73+'1062025'!H73</f>
        <v>0</v>
      </c>
      <c r="J73" s="74">
        <f t="shared" si="7"/>
        <v>0</v>
      </c>
    </row>
    <row r="74">
      <c r="A74" s="146" t="s">
        <v>48</v>
      </c>
      <c r="B74" s="102"/>
      <c r="C74" s="102"/>
      <c r="D74" s="102"/>
      <c r="E74" s="102"/>
      <c r="F74" s="102"/>
      <c r="G74" s="102"/>
      <c r="H74" s="102"/>
      <c r="I74" s="102">
        <f>'1012025'!H73+'1022025'!H73+'1032025'!H73+'1042025'!H73+'1052025'!H74+'1062025'!H74</f>
        <v>0</v>
      </c>
      <c r="J74" s="74" t="str">
        <f t="shared" si="7"/>
        <v/>
      </c>
    </row>
    <row r="75">
      <c r="A75" s="146" t="s">
        <v>49</v>
      </c>
      <c r="B75" s="102"/>
      <c r="C75" s="102"/>
      <c r="D75" s="102"/>
      <c r="E75" s="102"/>
      <c r="F75" s="102"/>
      <c r="G75" s="102"/>
      <c r="H75" s="102"/>
      <c r="I75" s="102">
        <f>'1012025'!H74+'1022025'!H74+'1032025'!H74+'1042025'!H74+'1052025'!H75+'1062025'!H75</f>
        <v>0</v>
      </c>
      <c r="J75" s="74" t="str">
        <f t="shared" si="7"/>
        <v/>
      </c>
    </row>
    <row r="76">
      <c r="A76" s="146" t="s">
        <v>50</v>
      </c>
      <c r="B76" s="102"/>
      <c r="C76" s="102"/>
      <c r="D76" s="102"/>
      <c r="E76" s="102"/>
      <c r="F76" s="102"/>
      <c r="G76" s="102"/>
      <c r="H76" s="102"/>
      <c r="I76" s="102">
        <f>'1012025'!H75+'1022025'!H75+'1032025'!H75+'1042025'!H75+'1052025'!H76+'1062025'!H76</f>
        <v>0</v>
      </c>
      <c r="J76" s="74" t="str">
        <f t="shared" si="7"/>
        <v/>
      </c>
    </row>
    <row r="77">
      <c r="A77" s="146" t="s">
        <v>51</v>
      </c>
      <c r="B77" s="102"/>
      <c r="C77" s="102"/>
      <c r="D77" s="102"/>
      <c r="E77" s="102"/>
      <c r="F77" s="102"/>
      <c r="G77" s="102"/>
      <c r="H77" s="102"/>
      <c r="I77" s="102">
        <f>'1012025'!H76+'1022025'!H76+'1032025'!H76+'1042025'!H76+'1052025'!H77+'1062025'!H77</f>
        <v>0</v>
      </c>
      <c r="J77" s="74" t="str">
        <f t="shared" si="7"/>
        <v/>
      </c>
    </row>
    <row r="78">
      <c r="A78" s="146" t="s">
        <v>52</v>
      </c>
      <c r="B78" s="102"/>
      <c r="C78" s="102"/>
      <c r="D78" s="102"/>
      <c r="E78" s="102"/>
      <c r="F78" s="102"/>
      <c r="G78" s="102"/>
      <c r="H78" s="102"/>
      <c r="I78" s="102">
        <f>'1012025'!H77+'1022025'!H77+'1032025'!H77+'1042025'!H77+'1052025'!H78+'1062025'!H78</f>
        <v>0</v>
      </c>
      <c r="J78" s="74" t="str">
        <f t="shared" si="7"/>
        <v/>
      </c>
    </row>
    <row r="79">
      <c r="A79" s="146" t="s">
        <v>53</v>
      </c>
      <c r="B79" s="102"/>
      <c r="C79" s="102"/>
      <c r="D79" s="102"/>
      <c r="E79" s="102"/>
      <c r="F79" s="102"/>
      <c r="G79" s="102"/>
      <c r="H79" s="102"/>
      <c r="I79" s="102">
        <f>'1012025'!H78+'1022025'!H78+'1032025'!H78+'1042025'!H78+'1052025'!H79+'1062025'!H79</f>
        <v>0</v>
      </c>
      <c r="J79" s="74" t="str">
        <f t="shared" si="7"/>
        <v/>
      </c>
    </row>
    <row r="80">
      <c r="A80" s="146" t="s">
        <v>82</v>
      </c>
      <c r="B80" s="102"/>
      <c r="C80" s="102"/>
      <c r="D80" s="102"/>
      <c r="E80" s="102"/>
      <c r="F80" s="102"/>
      <c r="G80" s="102"/>
      <c r="H80" s="102"/>
      <c r="I80" s="102">
        <f>'1012025'!H79+'1022025'!H79+'1032025'!H79+'1042025'!H79+'1052025'!H80+'1062025'!H80</f>
        <v>0</v>
      </c>
      <c r="J80" s="74" t="str">
        <f t="shared" si="7"/>
        <v/>
      </c>
    </row>
    <row r="81">
      <c r="A81" s="146" t="s">
        <v>83</v>
      </c>
      <c r="B81" s="102"/>
      <c r="C81" s="102"/>
      <c r="D81" s="102"/>
      <c r="E81" s="102"/>
      <c r="F81" s="102"/>
      <c r="G81" s="102"/>
      <c r="H81" s="102"/>
      <c r="I81" s="102">
        <f>'1012025'!H80+'1022025'!H80+'1032025'!H80+'1042025'!H80+'1052025'!H81+'1062025'!H81</f>
        <v>0</v>
      </c>
      <c r="J81" s="74" t="str">
        <f t="shared" si="7"/>
        <v/>
      </c>
    </row>
    <row r="82">
      <c r="A82" s="146" t="s">
        <v>80</v>
      </c>
      <c r="B82" s="102"/>
      <c r="C82" s="102"/>
      <c r="D82" s="102"/>
      <c r="E82" s="102"/>
      <c r="F82" s="102"/>
      <c r="G82" s="102"/>
      <c r="H82" s="102"/>
      <c r="I82" s="102">
        <f>'1012025'!H81+'1022025'!H81+'1032025'!H81+'1042025'!H81+'1052025'!H82+'1062025'!H82</f>
        <v>0</v>
      </c>
      <c r="J82" s="74" t="str">
        <f t="shared" si="7"/>
        <v/>
      </c>
    </row>
    <row r="83">
      <c r="A83" s="146" t="s">
        <v>84</v>
      </c>
      <c r="B83" s="102"/>
      <c r="C83" s="102"/>
      <c r="D83" s="102"/>
      <c r="E83" s="102"/>
      <c r="F83" s="102"/>
      <c r="G83" s="102"/>
      <c r="H83" s="102"/>
      <c r="I83" s="102">
        <f>'1012025'!H82+'1022025'!H82+'1032025'!H82+'1042025'!H82+'1052025'!H83+'1062025'!H83</f>
        <v>0</v>
      </c>
      <c r="J83" s="74" t="str">
        <f t="shared" si="7"/>
        <v/>
      </c>
    </row>
    <row r="84">
      <c r="A84" s="146" t="s">
        <v>78</v>
      </c>
      <c r="B84" s="102"/>
      <c r="C84" s="102"/>
      <c r="D84" s="102"/>
      <c r="E84" s="102"/>
      <c r="F84" s="102"/>
      <c r="G84" s="102"/>
      <c r="H84" s="102"/>
      <c r="I84" s="102">
        <f>'1012025'!H83+'1022025'!H83+'1032025'!H83+'1042025'!H83+'1052025'!H84+'1062025'!H84</f>
        <v>0</v>
      </c>
      <c r="J84" s="74" t="str">
        <f t="shared" si="7"/>
        <v/>
      </c>
    </row>
    <row r="85">
      <c r="A85" s="154" t="s">
        <v>102</v>
      </c>
      <c r="B85" s="155"/>
      <c r="C85" s="102"/>
      <c r="D85" s="102"/>
      <c r="E85" s="102"/>
      <c r="F85" s="102"/>
      <c r="G85" s="102"/>
      <c r="H85" s="102"/>
      <c r="I85" s="102">
        <f>'1012025'!H84+'1022025'!H84+'1032025'!H84+'1042025'!H84+'1052025'!H85+'1062025'!H85</f>
        <v>0</v>
      </c>
      <c r="J85" s="74" t="str">
        <f t="shared" si="7"/>
        <v/>
      </c>
    </row>
    <row r="86">
      <c r="A86" s="154"/>
      <c r="B86" s="155"/>
      <c r="C86" s="102"/>
      <c r="D86" s="102"/>
      <c r="E86" s="102"/>
      <c r="F86" s="102"/>
      <c r="G86" s="102"/>
      <c r="H86" s="102"/>
      <c r="I86" s="102">
        <f>'1012025'!H85+'1022025'!H85+'1032025'!H85+'1042025'!H85+'1052025'!H86+'1062025'!H86</f>
        <v>0</v>
      </c>
      <c r="J86" s="74" t="str">
        <f t="shared" si="7"/>
        <v/>
      </c>
    </row>
    <row r="87">
      <c r="A87" s="154" t="s">
        <v>103</v>
      </c>
      <c r="B87" s="155"/>
      <c r="C87" s="102"/>
      <c r="D87" s="102"/>
      <c r="E87" s="102"/>
      <c r="F87" s="102"/>
      <c r="G87" s="102"/>
      <c r="H87" s="102"/>
      <c r="I87" s="102">
        <f>'1012025'!H86+'1022025'!H86+'1032025'!H86+'1042025'!H86+'1052025'!H87+'1062025'!H87</f>
        <v>0</v>
      </c>
      <c r="J87" s="74" t="str">
        <f t="shared" si="7"/>
        <v/>
      </c>
    </row>
    <row r="88">
      <c r="A88" s="154" t="s">
        <v>104</v>
      </c>
      <c r="B88" s="155"/>
      <c r="C88" s="102"/>
      <c r="D88" s="102"/>
      <c r="E88" s="102"/>
      <c r="F88" s="102"/>
      <c r="G88" s="102"/>
      <c r="H88" s="102"/>
      <c r="I88" s="102">
        <f>'1012025'!H87+'1022025'!H87+'1032025'!H87+'1042025'!H87+'1052025'!H88+'1062025'!H88</f>
        <v>0</v>
      </c>
      <c r="J88" s="74" t="str">
        <f t="shared" si="7"/>
        <v/>
      </c>
    </row>
    <row r="89">
      <c r="A89" s="154" t="s">
        <v>105</v>
      </c>
      <c r="B89" s="155"/>
      <c r="C89" s="102"/>
      <c r="D89" s="102"/>
      <c r="E89" s="102"/>
      <c r="F89" s="102"/>
      <c r="G89" s="102"/>
      <c r="H89" s="102"/>
      <c r="I89" s="102">
        <f>'1012025'!H88+'1022025'!H88+'1032025'!H88+'1042025'!H88+'1052025'!H89+'1062025'!H89</f>
        <v>0</v>
      </c>
      <c r="J89" s="74" t="str">
        <f t="shared" si="7"/>
        <v/>
      </c>
    </row>
    <row r="90">
      <c r="A90" s="156" t="s">
        <v>21</v>
      </c>
      <c r="B90" s="157"/>
      <c r="C90" s="158"/>
      <c r="D90" s="158"/>
      <c r="E90" s="158"/>
      <c r="F90" s="158"/>
      <c r="G90" s="158"/>
      <c r="H90" s="158"/>
      <c r="I90" s="158">
        <f>'1012025'!H89+'1022025'!H89+'1032025'!H89+'1042025'!H89+'1052025'!H90+'1062025'!H90</f>
        <v>0</v>
      </c>
      <c r="J90" s="74" t="str">
        <f t="shared" si="7"/>
        <v/>
      </c>
    </row>
    <row r="91">
      <c r="A91" s="154" t="s">
        <v>66</v>
      </c>
      <c r="B91" s="162">
        <f t="shared" ref="B91:F91" si="8">SUM(B64:B90)</f>
        <v>3</v>
      </c>
      <c r="C91" s="163">
        <f t="shared" si="8"/>
        <v>0</v>
      </c>
      <c r="D91" s="163">
        <f t="shared" si="8"/>
        <v>1</v>
      </c>
      <c r="E91" s="163">
        <f t="shared" si="8"/>
        <v>0</v>
      </c>
      <c r="F91" s="165">
        <f t="shared" si="8"/>
        <v>1</v>
      </c>
      <c r="G91" s="165"/>
      <c r="H91" s="165">
        <f t="shared" ref="H91:I91" si="9">SUM(H64:H90)</f>
        <v>0</v>
      </c>
      <c r="I91" s="165">
        <f t="shared" si="9"/>
        <v>0</v>
      </c>
      <c r="J91" s="190">
        <f t="shared" si="7"/>
        <v>0.3333333333</v>
      </c>
    </row>
    <row r="92">
      <c r="B92" s="167">
        <f>B91+C91+D91+E91</f>
        <v>4</v>
      </c>
      <c r="C92" s="120"/>
      <c r="D92" s="120"/>
      <c r="E92" s="119"/>
      <c r="F92" s="168">
        <v>1</v>
      </c>
      <c r="G92" s="120"/>
      <c r="H92" s="120"/>
      <c r="I92" s="119"/>
      <c r="J92" s="170">
        <f>F92/B92</f>
        <v>0.25</v>
      </c>
    </row>
  </sheetData>
  <mergeCells count="41">
    <mergeCell ref="A1:H1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C16:J16"/>
    <mergeCell ref="F24:G24"/>
    <mergeCell ref="A25:B25"/>
    <mergeCell ref="F25:G25"/>
    <mergeCell ref="F17:G17"/>
    <mergeCell ref="F18:G18"/>
    <mergeCell ref="F19:G19"/>
    <mergeCell ref="F20:G20"/>
    <mergeCell ref="F21:G21"/>
    <mergeCell ref="F22:G22"/>
    <mergeCell ref="F23:G23"/>
    <mergeCell ref="F26:G26"/>
    <mergeCell ref="F27:G27"/>
    <mergeCell ref="F28:G28"/>
    <mergeCell ref="F29:G29"/>
    <mergeCell ref="F30:G30"/>
    <mergeCell ref="F31:G31"/>
    <mergeCell ref="F32:G32"/>
    <mergeCell ref="A62:J62"/>
    <mergeCell ref="B92:E92"/>
    <mergeCell ref="F92:I92"/>
    <mergeCell ref="F33:G33"/>
    <mergeCell ref="F34:G34"/>
    <mergeCell ref="F35:G35"/>
    <mergeCell ref="F36:G36"/>
    <mergeCell ref="F37:G37"/>
    <mergeCell ref="F38:G38"/>
    <mergeCell ref="A39:J39"/>
  </mergeCells>
  <conditionalFormatting sqref="F17:G38">
    <cfRule type="cellIs" dxfId="0" priority="1" operator="lessThan">
      <formula>0</formula>
    </cfRule>
  </conditionalFormatting>
  <conditionalFormatting sqref="F17:G38">
    <cfRule type="cellIs" dxfId="3" priority="2" operator="greaterThan">
      <formula>0</formula>
    </cfRule>
  </conditionalFormatting>
  <conditionalFormatting sqref="J18:J37">
    <cfRule type="cellIs" dxfId="1" priority="3" operator="greaterThan">
      <formula>$B$23</formula>
    </cfRule>
  </conditionalFormatting>
  <conditionalFormatting sqref="J18:J37">
    <cfRule type="cellIs" dxfId="4" priority="4" operator="lessThan">
      <formula>$B$23</formula>
    </cfRule>
  </conditionalFormatting>
  <conditionalFormatting sqref="J3:J13">
    <cfRule type="cellIs" dxfId="1" priority="5" operator="greaterThan">
      <formula>$B$23</formula>
    </cfRule>
  </conditionalFormatting>
  <conditionalFormatting sqref="J3:J13">
    <cfRule type="cellIs" dxfId="0" priority="6" operator="lessThan">
      <formula>$B$23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6" max="7" width="7.38"/>
    <col customWidth="1" min="10" max="10" width="15.5"/>
  </cols>
  <sheetData>
    <row r="1">
      <c r="A1" s="52" t="s">
        <v>0</v>
      </c>
      <c r="B1" s="53"/>
      <c r="C1" s="53"/>
      <c r="D1" s="53"/>
      <c r="E1" s="53"/>
      <c r="F1" s="53"/>
      <c r="G1" s="53"/>
      <c r="H1" s="54"/>
      <c r="I1" s="55"/>
      <c r="J1" s="56" t="s">
        <v>57</v>
      </c>
    </row>
    <row r="2">
      <c r="A2" s="57" t="s">
        <v>58</v>
      </c>
      <c r="B2" s="58">
        <v>45943.0</v>
      </c>
      <c r="C2" s="6"/>
      <c r="D2" s="7" t="s">
        <v>2</v>
      </c>
      <c r="E2" s="7" t="s">
        <v>3</v>
      </c>
      <c r="F2" s="59" t="s">
        <v>4</v>
      </c>
      <c r="G2" s="54"/>
      <c r="H2" s="60" t="s">
        <v>5</v>
      </c>
      <c r="I2" s="8"/>
      <c r="J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63">
        <v>82777.68</v>
      </c>
      <c r="G3" s="64"/>
      <c r="H3" s="65">
        <f t="shared" ref="H3:H8" si="1">$F3/D3</f>
        <v>0.2924613656</v>
      </c>
      <c r="I3" s="14"/>
      <c r="J3" s="69">
        <f t="shared" ref="J3:J14" si="2">$F3/E3</f>
        <v>0.2617815432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63">
        <v>81424.67</v>
      </c>
      <c r="G4" s="64"/>
      <c r="H4" s="65">
        <f t="shared" si="1"/>
        <v>0.4039443083</v>
      </c>
      <c r="I4" s="14"/>
      <c r="J4" s="69">
        <f t="shared" si="2"/>
        <v>0.311255194</v>
      </c>
    </row>
    <row r="5">
      <c r="A5" s="10" t="s">
        <v>11</v>
      </c>
      <c r="B5" s="70">
        <v>808741.69</v>
      </c>
      <c r="C5" s="12" t="s">
        <v>61</v>
      </c>
      <c r="D5" s="71">
        <v>402427.0</v>
      </c>
      <c r="E5" s="13">
        <v>501170.0</v>
      </c>
      <c r="F5" s="63">
        <v>111874.5</v>
      </c>
      <c r="G5" s="64"/>
      <c r="H5" s="65">
        <f t="shared" si="1"/>
        <v>0.2779994881</v>
      </c>
      <c r="I5" s="14"/>
      <c r="J5" s="69">
        <f t="shared" si="2"/>
        <v>0.2232266496</v>
      </c>
    </row>
    <row r="6">
      <c r="A6" s="10" t="s">
        <v>62</v>
      </c>
      <c r="B6" s="70">
        <v>109521.72</v>
      </c>
      <c r="C6" s="12" t="s">
        <v>12</v>
      </c>
      <c r="D6" s="13">
        <v>360402.0</v>
      </c>
      <c r="E6" s="13">
        <v>316209.0</v>
      </c>
      <c r="F6" s="63">
        <v>85602.21</v>
      </c>
      <c r="G6" s="64"/>
      <c r="H6" s="65">
        <f t="shared" si="1"/>
        <v>0.2375186875</v>
      </c>
      <c r="I6" s="14"/>
      <c r="J6" s="69">
        <f t="shared" si="2"/>
        <v>0.2707140214</v>
      </c>
    </row>
    <row r="7">
      <c r="A7" s="32" t="s">
        <v>63</v>
      </c>
      <c r="B7" s="72">
        <f>B5-B3</f>
        <v>-1631474.31</v>
      </c>
      <c r="C7" s="12" t="s">
        <v>14</v>
      </c>
      <c r="D7" s="13">
        <v>467711.0</v>
      </c>
      <c r="E7" s="13">
        <v>302557.0</v>
      </c>
      <c r="F7" s="63">
        <v>141243.7</v>
      </c>
      <c r="G7" s="64"/>
      <c r="H7" s="65">
        <f t="shared" si="1"/>
        <v>0.3019892626</v>
      </c>
      <c r="I7" s="14"/>
      <c r="J7" s="69">
        <f t="shared" si="2"/>
        <v>0.466833357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63">
        <v>100399.64</v>
      </c>
      <c r="G8" s="64"/>
      <c r="H8" s="65">
        <f t="shared" si="1"/>
        <v>0.7912710822</v>
      </c>
      <c r="I8" s="14"/>
      <c r="J8" s="69">
        <f t="shared" si="2"/>
        <v>0.3837892057</v>
      </c>
    </row>
    <row r="9">
      <c r="A9" s="19" t="s">
        <v>17</v>
      </c>
      <c r="B9" s="20">
        <f>(B4-B5)/30</f>
        <v>43452.736</v>
      </c>
      <c r="C9" s="12" t="s">
        <v>18</v>
      </c>
      <c r="D9" s="13">
        <v>175140.0</v>
      </c>
      <c r="E9" s="13">
        <v>261601.0</v>
      </c>
      <c r="F9" s="63">
        <v>81427.67</v>
      </c>
      <c r="G9" s="64"/>
      <c r="H9" s="65">
        <f t="shared" ref="H9:H13" si="3">$F9/$D$9</f>
        <v>0.4649290282</v>
      </c>
      <c r="I9" s="14"/>
      <c r="J9" s="69">
        <f t="shared" si="2"/>
        <v>0.3112666618</v>
      </c>
    </row>
    <row r="10">
      <c r="A10" s="19" t="s">
        <v>19</v>
      </c>
      <c r="B10" s="21">
        <f>(B4-B6)/30</f>
        <v>66760.06833</v>
      </c>
      <c r="C10" s="12" t="s">
        <v>20</v>
      </c>
      <c r="D10" s="13">
        <v>0.0</v>
      </c>
      <c r="E10" s="13">
        <v>192680.0</v>
      </c>
      <c r="F10" s="63">
        <v>40776.5</v>
      </c>
      <c r="G10" s="64"/>
      <c r="H10" s="65">
        <f t="shared" si="3"/>
        <v>0.2328223136</v>
      </c>
      <c r="I10" s="14"/>
      <c r="J10" s="69">
        <f t="shared" si="2"/>
        <v>0.211628088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63">
        <v>33984.59</v>
      </c>
      <c r="G11" s="64"/>
      <c r="H11" s="65">
        <f t="shared" si="3"/>
        <v>0.1940424232</v>
      </c>
      <c r="I11" s="14"/>
      <c r="J11" s="73">
        <f t="shared" si="2"/>
        <v>0.6900424365</v>
      </c>
    </row>
    <row r="12">
      <c r="A12" s="17"/>
      <c r="B12" s="22"/>
      <c r="C12" s="12" t="s">
        <v>65</v>
      </c>
      <c r="D12" s="13">
        <v>0.0</v>
      </c>
      <c r="E12" s="13">
        <v>49520.0</v>
      </c>
      <c r="F12" s="63">
        <v>34760.63</v>
      </c>
      <c r="G12" s="64"/>
      <c r="H12" s="65">
        <f t="shared" si="3"/>
        <v>0.1984733927</v>
      </c>
      <c r="I12" s="14"/>
      <c r="J12" s="69">
        <f t="shared" si="2"/>
        <v>0.7019513328</v>
      </c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63">
        <v>13849.97</v>
      </c>
      <c r="G13" s="64"/>
      <c r="H13" s="76">
        <f t="shared" si="3"/>
        <v>0.07907942218</v>
      </c>
      <c r="I13" s="191"/>
      <c r="J13" s="81">
        <f t="shared" si="2"/>
        <v>0.2715680392</v>
      </c>
    </row>
    <row r="14">
      <c r="A14" s="19" t="s">
        <v>24</v>
      </c>
      <c r="B14" s="21">
        <f>(B3-B5)/(B19-B22)</f>
        <v>815737.155</v>
      </c>
      <c r="C14" s="29" t="s">
        <v>66</v>
      </c>
      <c r="D14" s="82">
        <f t="shared" ref="D14:F14" si="4">SUM(D3:D13)</f>
        <v>2122320</v>
      </c>
      <c r="E14" s="82">
        <f t="shared" si="4"/>
        <v>2563398</v>
      </c>
      <c r="F14" s="82">
        <f t="shared" si="4"/>
        <v>808121.76</v>
      </c>
      <c r="G14" s="172"/>
      <c r="H14" s="83">
        <f>$F14/D14</f>
        <v>0.3807728147</v>
      </c>
      <c r="I14" s="83"/>
      <c r="J14" s="84">
        <f t="shared" si="2"/>
        <v>0.3152541119</v>
      </c>
    </row>
    <row r="15">
      <c r="A15" s="19" t="s">
        <v>31</v>
      </c>
      <c r="B15" s="20">
        <f>B22*B13</f>
        <v>2277534.933</v>
      </c>
      <c r="C15" s="85"/>
      <c r="D15" s="85"/>
      <c r="E15" s="85"/>
      <c r="F15" s="85"/>
      <c r="G15" s="85"/>
      <c r="H15" s="85"/>
      <c r="I15" s="85"/>
      <c r="J15" s="85"/>
    </row>
    <row r="16">
      <c r="A16" s="19" t="s">
        <v>67</v>
      </c>
      <c r="B16" s="20">
        <f>B5-B15</f>
        <v>-1468793.243</v>
      </c>
      <c r="C16" s="27" t="s">
        <v>68</v>
      </c>
      <c r="J16" s="28"/>
    </row>
    <row r="17">
      <c r="A17" s="19" t="s">
        <v>69</v>
      </c>
      <c r="B17" s="20">
        <f>B5-B4</f>
        <v>-1303582.08</v>
      </c>
      <c r="D17" s="30" t="s">
        <v>70</v>
      </c>
      <c r="E17" s="30" t="s">
        <v>71</v>
      </c>
      <c r="F17" s="30" t="s">
        <v>72</v>
      </c>
      <c r="H17" s="30"/>
      <c r="I17" s="30"/>
      <c r="J17" s="192" t="s">
        <v>6</v>
      </c>
    </row>
    <row r="18">
      <c r="A18" s="19" t="s">
        <v>73</v>
      </c>
      <c r="B18" s="20">
        <f>(B5-B4)-B6</f>
        <v>-1413103.8</v>
      </c>
      <c r="C18" s="91" t="s">
        <v>32</v>
      </c>
      <c r="D18" s="13">
        <v>79808.0</v>
      </c>
      <c r="E18" s="99">
        <v>33131.0</v>
      </c>
      <c r="F18" s="96">
        <f t="shared" ref="F18:F38" si="5">E18-D18</f>
        <v>-46677</v>
      </c>
      <c r="G18" s="64"/>
      <c r="H18" s="36"/>
      <c r="I18" s="193"/>
      <c r="J18" s="98">
        <f t="shared" ref="J18:J37" si="6">E18/D18</f>
        <v>0.4151338212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12645.0</v>
      </c>
      <c r="F19" s="96">
        <f t="shared" si="5"/>
        <v>-130468</v>
      </c>
      <c r="G19" s="64"/>
      <c r="H19" s="36"/>
      <c r="I19" s="193"/>
      <c r="J19" s="15">
        <f t="shared" si="6"/>
        <v>0.08835675306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32956.0</v>
      </c>
      <c r="F20" s="96">
        <f t="shared" si="5"/>
        <v>-46852</v>
      </c>
      <c r="G20" s="64"/>
      <c r="H20" s="176"/>
      <c r="I20" s="194"/>
      <c r="J20" s="15">
        <f t="shared" si="6"/>
        <v>0.4129410585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19390.0</v>
      </c>
      <c r="F21" s="96">
        <f t="shared" si="5"/>
        <v>-96422</v>
      </c>
      <c r="G21" s="64"/>
      <c r="H21" s="36"/>
      <c r="I21" s="193"/>
      <c r="J21" s="15">
        <f t="shared" si="6"/>
        <v>0.1674265188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58945.0</v>
      </c>
      <c r="F22" s="96">
        <f t="shared" si="5"/>
        <v>-9315</v>
      </c>
      <c r="G22" s="64"/>
      <c r="H22" s="36"/>
      <c r="I22" s="193"/>
      <c r="J22" s="15">
        <f t="shared" si="6"/>
        <v>0.8635364782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>
        <v>20125.0</v>
      </c>
      <c r="F23" s="96">
        <f t="shared" si="5"/>
        <v>-41079</v>
      </c>
      <c r="G23" s="64"/>
      <c r="H23" s="36"/>
      <c r="I23" s="193"/>
      <c r="J23" s="15">
        <f t="shared" si="6"/>
        <v>0.3288183779</v>
      </c>
    </row>
    <row r="24">
      <c r="A24" s="43" t="s">
        <v>44</v>
      </c>
      <c r="B24" s="44">
        <f>B5/B3</f>
        <v>0.3314221733</v>
      </c>
      <c r="C24" s="91" t="s">
        <v>43</v>
      </c>
      <c r="D24" s="13">
        <v>120764.0</v>
      </c>
      <c r="E24" s="99">
        <v>39348.0</v>
      </c>
      <c r="F24" s="96">
        <f t="shared" si="5"/>
        <v>-81416</v>
      </c>
      <c r="G24" s="64"/>
      <c r="H24" s="36"/>
      <c r="I24" s="193"/>
      <c r="J24" s="15">
        <f t="shared" si="6"/>
        <v>0.3258255772</v>
      </c>
    </row>
    <row r="25">
      <c r="A25" s="17" t="s">
        <v>75</v>
      </c>
      <c r="C25" s="91" t="s">
        <v>45</v>
      </c>
      <c r="D25" s="13">
        <v>120764.0</v>
      </c>
      <c r="E25" s="99">
        <v>19395.0</v>
      </c>
      <c r="F25" s="96">
        <f t="shared" si="5"/>
        <v>-101369</v>
      </c>
      <c r="G25" s="64"/>
      <c r="H25" s="36"/>
      <c r="I25" s="193"/>
      <c r="J25" s="15">
        <f t="shared" si="6"/>
        <v>0.1606024974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62629.0</v>
      </c>
      <c r="F26" s="96">
        <f t="shared" si="5"/>
        <v>-39531</v>
      </c>
      <c r="G26" s="64"/>
      <c r="H26" s="36"/>
      <c r="I26" s="193"/>
      <c r="J26" s="15">
        <f t="shared" si="6"/>
        <v>0.6130481597</v>
      </c>
    </row>
    <row r="27">
      <c r="A27" s="12" t="s">
        <v>8</v>
      </c>
      <c r="B27" s="102">
        <v>2.0</v>
      </c>
      <c r="C27" s="91" t="s">
        <v>47</v>
      </c>
      <c r="D27" s="13">
        <v>102160.0</v>
      </c>
      <c r="E27" s="99">
        <v>49664.0</v>
      </c>
      <c r="F27" s="96">
        <f t="shared" si="5"/>
        <v>-52496</v>
      </c>
      <c r="G27" s="64"/>
      <c r="H27" s="36"/>
      <c r="I27" s="193"/>
      <c r="J27" s="15">
        <f t="shared" si="6"/>
        <v>0.4861393892</v>
      </c>
    </row>
    <row r="28">
      <c r="A28" s="12" t="s">
        <v>10</v>
      </c>
      <c r="B28" s="102">
        <v>4.0</v>
      </c>
      <c r="C28" s="91" t="s">
        <v>48</v>
      </c>
      <c r="D28" s="13">
        <v>102160.0</v>
      </c>
      <c r="E28" s="99">
        <v>36745.0</v>
      </c>
      <c r="F28" s="96">
        <f t="shared" si="5"/>
        <v>-65415</v>
      </c>
      <c r="G28" s="64"/>
      <c r="H28" s="36"/>
      <c r="I28" s="193"/>
      <c r="J28" s="15">
        <f t="shared" si="6"/>
        <v>0.3596808927</v>
      </c>
    </row>
    <row r="29">
      <c r="A29" s="12" t="s">
        <v>12</v>
      </c>
      <c r="B29" s="102">
        <v>2.0</v>
      </c>
      <c r="C29" s="91" t="s">
        <v>49</v>
      </c>
      <c r="D29" s="13">
        <v>115812.0</v>
      </c>
      <c r="E29" s="99">
        <v>59961.0</v>
      </c>
      <c r="F29" s="96">
        <f t="shared" si="5"/>
        <v>-55851</v>
      </c>
      <c r="G29" s="64"/>
      <c r="H29" s="36"/>
      <c r="I29" s="195"/>
      <c r="J29" s="15">
        <f t="shared" si="6"/>
        <v>0.5177442752</v>
      </c>
    </row>
    <row r="30">
      <c r="A30" s="12" t="s">
        <v>14</v>
      </c>
      <c r="B30" s="102">
        <v>2.0</v>
      </c>
      <c r="C30" s="32" t="s">
        <v>78</v>
      </c>
      <c r="D30" s="13">
        <v>54608.0</v>
      </c>
      <c r="E30" s="99">
        <v>34717.0</v>
      </c>
      <c r="F30" s="96">
        <f t="shared" si="5"/>
        <v>-19891</v>
      </c>
      <c r="G30" s="64"/>
      <c r="I30" s="36"/>
      <c r="J30" s="69">
        <f t="shared" si="6"/>
        <v>0.6357493408</v>
      </c>
    </row>
    <row r="31">
      <c r="A31" s="12" t="s">
        <v>16</v>
      </c>
      <c r="B31" s="102"/>
      <c r="C31" s="91" t="s">
        <v>51</v>
      </c>
      <c r="D31" s="13">
        <v>115812.0</v>
      </c>
      <c r="E31" s="99">
        <v>34151.0</v>
      </c>
      <c r="F31" s="96">
        <f t="shared" si="5"/>
        <v>-81661</v>
      </c>
      <c r="G31" s="64"/>
      <c r="H31" s="36"/>
      <c r="I31" s="196"/>
      <c r="J31" s="15">
        <f t="shared" si="6"/>
        <v>0.2948830864</v>
      </c>
    </row>
    <row r="32">
      <c r="A32" s="12" t="s">
        <v>18</v>
      </c>
      <c r="B32" s="102">
        <v>6.0</v>
      </c>
      <c r="C32" s="91" t="s">
        <v>52</v>
      </c>
      <c r="D32" s="13">
        <v>115812.0</v>
      </c>
      <c r="E32" s="99">
        <v>16674.0</v>
      </c>
      <c r="F32" s="96">
        <f t="shared" si="5"/>
        <v>-99138</v>
      </c>
      <c r="G32" s="64"/>
      <c r="H32" s="36"/>
      <c r="I32" s="193"/>
      <c r="J32" s="15">
        <f t="shared" si="6"/>
        <v>0.1439747176</v>
      </c>
    </row>
    <row r="33">
      <c r="A33" s="12" t="s">
        <v>20</v>
      </c>
      <c r="B33" s="102">
        <v>3.0</v>
      </c>
      <c r="C33" s="91" t="s">
        <v>53</v>
      </c>
      <c r="D33" s="13">
        <v>151816.0</v>
      </c>
      <c r="E33" s="99">
        <v>23241.0</v>
      </c>
      <c r="F33" s="96">
        <f t="shared" si="5"/>
        <v>-128575</v>
      </c>
      <c r="G33" s="64"/>
      <c r="H33" s="36"/>
      <c r="I33" s="193"/>
      <c r="J33" s="15">
        <f t="shared" si="6"/>
        <v>0.1530866312</v>
      </c>
    </row>
    <row r="34">
      <c r="A34" s="103" t="s">
        <v>79</v>
      </c>
      <c r="B34" s="102"/>
      <c r="C34" s="91" t="s">
        <v>80</v>
      </c>
      <c r="D34" s="13">
        <v>54608.0</v>
      </c>
      <c r="E34" s="99">
        <v>16574.0</v>
      </c>
      <c r="F34" s="96">
        <f t="shared" si="5"/>
        <v>-38034</v>
      </c>
      <c r="G34" s="64"/>
      <c r="H34" s="36"/>
      <c r="I34" s="193"/>
      <c r="J34" s="15">
        <f t="shared" si="6"/>
        <v>0.3035086434</v>
      </c>
    </row>
    <row r="35">
      <c r="A35" s="104" t="s">
        <v>81</v>
      </c>
      <c r="B35" s="102"/>
      <c r="C35" s="91" t="s">
        <v>82</v>
      </c>
      <c r="D35" s="13">
        <v>49656.0</v>
      </c>
      <c r="E35" s="99">
        <v>32543.0</v>
      </c>
      <c r="F35" s="96">
        <f t="shared" si="5"/>
        <v>-17113</v>
      </c>
      <c r="G35" s="64"/>
      <c r="H35" s="36"/>
      <c r="I35" s="193"/>
      <c r="J35" s="15">
        <f t="shared" si="6"/>
        <v>0.6553689383</v>
      </c>
    </row>
    <row r="36">
      <c r="A36" s="105" t="s">
        <v>66</v>
      </c>
      <c r="B36" s="106">
        <f>SUM(B27:B35)</f>
        <v>19</v>
      </c>
      <c r="C36" s="91" t="s">
        <v>83</v>
      </c>
      <c r="D36" s="13">
        <v>49656.0</v>
      </c>
      <c r="E36" s="99">
        <v>1720.0</v>
      </c>
      <c r="F36" s="96">
        <f t="shared" si="5"/>
        <v>-47936</v>
      </c>
      <c r="G36" s="64"/>
      <c r="H36" s="36"/>
      <c r="I36" s="193"/>
      <c r="J36" s="15">
        <f t="shared" si="6"/>
        <v>0.03463831158</v>
      </c>
    </row>
    <row r="37">
      <c r="C37" s="107" t="s">
        <v>84</v>
      </c>
      <c r="D37" s="75">
        <v>49656.0</v>
      </c>
      <c r="E37" s="108">
        <v>23475.0</v>
      </c>
      <c r="F37" s="96">
        <f t="shared" si="5"/>
        <v>-26181</v>
      </c>
      <c r="G37" s="64"/>
      <c r="H37" s="177"/>
      <c r="I37" s="195"/>
      <c r="J37" s="110">
        <f t="shared" si="6"/>
        <v>0.4727525375</v>
      </c>
    </row>
    <row r="38">
      <c r="C38" s="111" t="s">
        <v>85</v>
      </c>
      <c r="D38" s="112">
        <v>186172.0</v>
      </c>
      <c r="E38" s="112"/>
      <c r="F38" s="113">
        <f t="shared" si="5"/>
        <v>-186172</v>
      </c>
      <c r="G38" s="2"/>
      <c r="H38" s="86"/>
      <c r="I38" s="86"/>
      <c r="J38" s="114" t="s">
        <v>86</v>
      </c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6"/>
      <c r="J39" s="117"/>
    </row>
    <row r="40">
      <c r="A40" s="6"/>
      <c r="B40" s="59" t="s">
        <v>88</v>
      </c>
      <c r="C40" s="178" t="s">
        <v>89</v>
      </c>
      <c r="D40" s="178" t="s">
        <v>90</v>
      </c>
      <c r="E40" s="178" t="s">
        <v>91</v>
      </c>
      <c r="F40" s="178" t="s">
        <v>92</v>
      </c>
      <c r="G40" s="178"/>
      <c r="H40" s="178" t="s">
        <v>93</v>
      </c>
      <c r="I40" s="178"/>
      <c r="J40" s="179"/>
    </row>
    <row r="41">
      <c r="A41" s="91" t="s">
        <v>32</v>
      </c>
      <c r="B41" s="121"/>
      <c r="C41" s="147"/>
      <c r="D41" s="147"/>
      <c r="E41" s="147"/>
      <c r="F41" s="147">
        <v>2.0</v>
      </c>
      <c r="G41" s="147"/>
      <c r="H41" s="147">
        <f>'1012025'!G40+'1022025'!G40+'1032025'!G40+'1042025'!G40+'1052025'!G41+'1062025'!G41</f>
        <v>0</v>
      </c>
      <c r="I41" s="128"/>
      <c r="J41" s="180"/>
    </row>
    <row r="42">
      <c r="A42" s="91" t="s">
        <v>34</v>
      </c>
      <c r="B42" s="129" t="s">
        <v>94</v>
      </c>
      <c r="C42" s="102">
        <v>7.0</v>
      </c>
      <c r="D42" s="102"/>
      <c r="E42" s="102">
        <v>9.0</v>
      </c>
      <c r="F42" s="102">
        <v>12.0</v>
      </c>
      <c r="G42" s="102"/>
      <c r="H42" s="102">
        <f>'1012025'!G41+'1022025'!G41+'1032025'!G41+'1042025'!G41+'1052025'!G42+'1062025'!G42</f>
        <v>0</v>
      </c>
      <c r="I42" s="181"/>
      <c r="J42" s="182"/>
    </row>
    <row r="43">
      <c r="A43" s="91" t="s">
        <v>55</v>
      </c>
      <c r="B43" s="121"/>
      <c r="C43" s="102"/>
      <c r="D43" s="102"/>
      <c r="E43" s="102"/>
      <c r="F43" s="102"/>
      <c r="G43" s="102"/>
      <c r="H43" s="102">
        <f>'1012025'!G42+'1022025'!G42+'1032025'!G42+'1042025'!G42+'1052025'!G43+'1062025'!G43</f>
        <v>0</v>
      </c>
      <c r="I43" s="181"/>
      <c r="J43" s="182"/>
    </row>
    <row r="44">
      <c r="A44" s="91" t="s">
        <v>38</v>
      </c>
      <c r="B44" s="129" t="s">
        <v>94</v>
      </c>
      <c r="C44" s="102">
        <v>11.0</v>
      </c>
      <c r="D44" s="102">
        <v>5.0</v>
      </c>
      <c r="E44" s="102">
        <v>14.0</v>
      </c>
      <c r="F44" s="102">
        <v>8.0</v>
      </c>
      <c r="G44" s="102"/>
      <c r="H44" s="102">
        <f>'1012025'!G43+'1022025'!G43+'1032025'!G43+'1042025'!G43+'1052025'!G44+'1062025'!G44</f>
        <v>0</v>
      </c>
      <c r="I44" s="181"/>
      <c r="J44" s="182"/>
    </row>
    <row r="45">
      <c r="A45" s="91" t="s">
        <v>39</v>
      </c>
      <c r="B45" s="121"/>
      <c r="C45" s="102"/>
      <c r="D45" s="102"/>
      <c r="E45" s="102"/>
      <c r="F45" s="102"/>
      <c r="G45" s="102"/>
      <c r="H45" s="102">
        <f>'1012025'!G44+'1022025'!G44+'1032025'!G44+'1042025'!G44+'1052025'!G45+'1062025'!G45</f>
        <v>0</v>
      </c>
      <c r="I45" s="181"/>
      <c r="J45" s="182"/>
    </row>
    <row r="46">
      <c r="A46" s="91" t="s">
        <v>41</v>
      </c>
      <c r="B46" s="121"/>
      <c r="C46" s="102">
        <v>1.0</v>
      </c>
      <c r="D46" s="102"/>
      <c r="E46" s="102"/>
      <c r="F46" s="102"/>
      <c r="G46" s="102"/>
      <c r="H46" s="102">
        <f>'1012025'!G45+'1022025'!G45+'1032025'!G45+'1042025'!G45+'1052025'!G46+'1062025'!G46</f>
        <v>0</v>
      </c>
      <c r="I46" s="181"/>
      <c r="J46" s="182"/>
    </row>
    <row r="47">
      <c r="A47" s="91" t="s">
        <v>43</v>
      </c>
      <c r="B47" s="129" t="s">
        <v>94</v>
      </c>
      <c r="C47" s="102">
        <v>4.0</v>
      </c>
      <c r="D47" s="102">
        <v>5.0</v>
      </c>
      <c r="E47" s="102">
        <v>31.0</v>
      </c>
      <c r="F47" s="102"/>
      <c r="G47" s="102"/>
      <c r="H47" s="102">
        <f>'1012025'!G46+'1022025'!G46+'1032025'!G46+'1042025'!G46+'1052025'!G47+'1062025'!G47</f>
        <v>0</v>
      </c>
      <c r="I47" s="181"/>
      <c r="J47" s="182"/>
    </row>
    <row r="48">
      <c r="A48" s="91" t="s">
        <v>45</v>
      </c>
      <c r="B48" s="121"/>
      <c r="C48" s="102"/>
      <c r="D48" s="102"/>
      <c r="E48" s="102"/>
      <c r="F48" s="102"/>
      <c r="G48" s="102"/>
      <c r="H48" s="102">
        <f>'1012025'!G47+'1022025'!G47+'1032025'!G47+'1042025'!G47+'1052025'!G48+'1062025'!G48</f>
        <v>0</v>
      </c>
      <c r="I48" s="181"/>
      <c r="J48" s="182"/>
    </row>
    <row r="49">
      <c r="A49" s="91" t="s">
        <v>46</v>
      </c>
      <c r="B49" s="121"/>
      <c r="C49" s="102"/>
      <c r="D49" s="102">
        <v>1.0</v>
      </c>
      <c r="E49" s="102"/>
      <c r="F49" s="102">
        <v>2.0</v>
      </c>
      <c r="G49" s="102"/>
      <c r="H49" s="102">
        <f>'1012025'!G48+'1022025'!G48+'1032025'!G48+'1042025'!G48+'1052025'!G49+'1062025'!G49</f>
        <v>0</v>
      </c>
      <c r="I49" s="181"/>
      <c r="J49" s="182"/>
    </row>
    <row r="50">
      <c r="A50" s="91" t="s">
        <v>47</v>
      </c>
      <c r="B50" s="129" t="s">
        <v>94</v>
      </c>
      <c r="C50" s="102">
        <v>10.0</v>
      </c>
      <c r="D50" s="102">
        <v>3.0</v>
      </c>
      <c r="E50" s="102">
        <v>9.0</v>
      </c>
      <c r="F50" s="102">
        <v>12.0</v>
      </c>
      <c r="G50" s="102"/>
      <c r="H50" s="102">
        <f>'1012025'!G49+'1022025'!G49+'1032025'!G49+'1042025'!G49+'1052025'!G50+'1062025'!G50</f>
        <v>0</v>
      </c>
      <c r="I50" s="181"/>
      <c r="J50" s="182"/>
    </row>
    <row r="51">
      <c r="A51" s="91" t="s">
        <v>48</v>
      </c>
      <c r="B51" s="129" t="s">
        <v>94</v>
      </c>
      <c r="C51" s="102">
        <v>7.0</v>
      </c>
      <c r="D51" s="102">
        <v>1.0</v>
      </c>
      <c r="E51" s="102">
        <v>17.0</v>
      </c>
      <c r="F51" s="102">
        <v>29.0</v>
      </c>
      <c r="G51" s="102"/>
      <c r="H51" s="102">
        <f>'1012025'!G50+'1022025'!G50+'1032025'!G50+'1042025'!G50+'1052025'!G51+'1062025'!G51</f>
        <v>0</v>
      </c>
      <c r="I51" s="181"/>
      <c r="J51" s="182"/>
    </row>
    <row r="52">
      <c r="A52" s="91" t="s">
        <v>49</v>
      </c>
      <c r="B52" s="129" t="s">
        <v>94</v>
      </c>
      <c r="C52" s="102">
        <v>1.0</v>
      </c>
      <c r="D52" s="102"/>
      <c r="E52" s="102"/>
      <c r="F52" s="102"/>
      <c r="G52" s="102"/>
      <c r="H52" s="102">
        <f>'1012025'!G51+'1022025'!G51+'1032025'!G51+'1042025'!G51+'1052025'!G52+'1062025'!G52</f>
        <v>0</v>
      </c>
      <c r="I52" s="127"/>
      <c r="J52" s="182"/>
    </row>
    <row r="53">
      <c r="A53" s="91" t="s">
        <v>51</v>
      </c>
      <c r="B53" s="129" t="s">
        <v>94</v>
      </c>
      <c r="C53" s="102">
        <v>14.0</v>
      </c>
      <c r="D53" s="102"/>
      <c r="E53" s="102">
        <v>16.0</v>
      </c>
      <c r="F53" s="102">
        <v>28.0</v>
      </c>
      <c r="G53" s="102"/>
      <c r="H53" s="102">
        <f>'1012025'!G52+'1022025'!G52+'1032025'!G52+'1042025'!G52+'1052025'!G53+'1062025'!G53</f>
        <v>0</v>
      </c>
      <c r="I53" s="181"/>
      <c r="J53" s="182"/>
    </row>
    <row r="54">
      <c r="A54" s="91" t="s">
        <v>52</v>
      </c>
      <c r="B54" s="121"/>
      <c r="C54" s="102"/>
      <c r="D54" s="102"/>
      <c r="E54" s="102"/>
      <c r="F54" s="102">
        <v>11.0</v>
      </c>
      <c r="G54" s="102"/>
      <c r="H54" s="102">
        <f>'1012025'!G53+'1022025'!G53+'1032025'!G53+'1042025'!G53+'1052025'!G54+'1062025'!G54</f>
        <v>0</v>
      </c>
      <c r="I54" s="181"/>
      <c r="J54" s="182"/>
    </row>
    <row r="55">
      <c r="A55" s="91" t="s">
        <v>53</v>
      </c>
      <c r="B55" s="121"/>
      <c r="C55" s="102"/>
      <c r="D55" s="102"/>
      <c r="E55" s="102"/>
      <c r="F55" s="102">
        <v>2.0</v>
      </c>
      <c r="G55" s="102"/>
      <c r="H55" s="102">
        <f>'1012025'!G54+'1022025'!G54+'1032025'!G54+'1042025'!G54+'1052025'!G55+'1062025'!G55</f>
        <v>0</v>
      </c>
      <c r="I55" s="181"/>
      <c r="J55" s="182"/>
    </row>
    <row r="56">
      <c r="A56" s="91" t="s">
        <v>82</v>
      </c>
      <c r="B56" s="129" t="s">
        <v>94</v>
      </c>
      <c r="C56" s="102"/>
      <c r="D56" s="102"/>
      <c r="E56" s="102"/>
      <c r="F56" s="102"/>
      <c r="G56" s="102"/>
      <c r="H56" s="102">
        <f>'1012025'!G55+'1022025'!G55+'1032025'!G55+'1042025'!G55+'1052025'!G56+'1062025'!G56</f>
        <v>0</v>
      </c>
      <c r="I56" s="181"/>
      <c r="J56" s="182"/>
    </row>
    <row r="57">
      <c r="A57" s="91" t="s">
        <v>83</v>
      </c>
      <c r="B57" s="121"/>
      <c r="C57" s="102"/>
      <c r="D57" s="102"/>
      <c r="E57" s="102"/>
      <c r="F57" s="102"/>
      <c r="G57" s="102"/>
      <c r="H57" s="102">
        <f>'1012025'!G56+'1022025'!G56+'1032025'!G56+'1042025'!G56+'1052025'!G57+'1062025'!G57</f>
        <v>0</v>
      </c>
      <c r="I57" s="181"/>
      <c r="J57" s="182"/>
    </row>
    <row r="58">
      <c r="A58" s="91" t="s">
        <v>80</v>
      </c>
      <c r="B58" s="129" t="s">
        <v>94</v>
      </c>
      <c r="C58" s="102"/>
      <c r="D58" s="102"/>
      <c r="E58" s="102"/>
      <c r="F58" s="102"/>
      <c r="G58" s="102"/>
      <c r="H58" s="102">
        <f>'1012025'!G57+'1022025'!G57+'1032025'!G57+'1042025'!G57+'1052025'!G58+'1062025'!G58</f>
        <v>0</v>
      </c>
      <c r="I58" s="181"/>
      <c r="J58" s="182"/>
    </row>
    <row r="59">
      <c r="A59" s="107" t="s">
        <v>78</v>
      </c>
      <c r="B59" s="130" t="s">
        <v>94</v>
      </c>
      <c r="C59" s="102"/>
      <c r="D59" s="102"/>
      <c r="E59" s="102"/>
      <c r="F59" s="102"/>
      <c r="G59" s="102"/>
      <c r="H59" s="102">
        <f>'1012025'!G58+'1022025'!G58+'1032025'!G58+'1042025'!G58+'1052025'!G59+'1062025'!G59</f>
        <v>0</v>
      </c>
      <c r="I59" s="183"/>
      <c r="J59" s="184"/>
    </row>
    <row r="60">
      <c r="A60" s="107" t="s">
        <v>84</v>
      </c>
      <c r="B60" s="130" t="s">
        <v>94</v>
      </c>
      <c r="C60" s="102"/>
      <c r="D60" s="102"/>
      <c r="E60" s="102"/>
      <c r="F60" s="102"/>
      <c r="G60" s="102"/>
      <c r="H60" s="102">
        <f>'1012025'!G59+'1022025'!G59+'1032025'!G59+'1042025'!G59+'1052025'!G60+'1062025'!G60</f>
        <v>0</v>
      </c>
      <c r="I60" s="183"/>
      <c r="J60" s="184"/>
    </row>
    <row r="61">
      <c r="A61" s="131" t="s">
        <v>56</v>
      </c>
      <c r="B61" s="132"/>
      <c r="C61" s="185"/>
      <c r="D61" s="185"/>
      <c r="E61" s="185"/>
      <c r="F61" s="185"/>
      <c r="G61" s="185"/>
      <c r="H61" s="185"/>
      <c r="I61" s="186"/>
      <c r="J61" s="187"/>
    </row>
    <row r="62">
      <c r="A62" s="27" t="s">
        <v>95</v>
      </c>
      <c r="J62" s="28"/>
    </row>
    <row r="63">
      <c r="A63" s="141" t="s">
        <v>25</v>
      </c>
      <c r="B63" s="138" t="s">
        <v>26</v>
      </c>
      <c r="C63" s="142" t="s">
        <v>27</v>
      </c>
      <c r="D63" s="142" t="s">
        <v>28</v>
      </c>
      <c r="E63" s="142" t="s">
        <v>29</v>
      </c>
      <c r="F63" s="142" t="s">
        <v>96</v>
      </c>
      <c r="G63" s="142"/>
      <c r="H63" s="188" t="s">
        <v>97</v>
      </c>
      <c r="I63" s="188" t="s">
        <v>98</v>
      </c>
      <c r="J63" s="189" t="s">
        <v>111</v>
      </c>
    </row>
    <row r="64">
      <c r="A64" s="146" t="s">
        <v>32</v>
      </c>
      <c r="B64" s="147"/>
      <c r="C64" s="147"/>
      <c r="D64" s="147"/>
      <c r="E64" s="147"/>
      <c r="F64" s="147"/>
      <c r="G64" s="147"/>
      <c r="H64" s="147"/>
      <c r="I64" s="147">
        <f>'1012025'!H63+'1022025'!H63+'1032025'!H63+'1042025'!H63+'1052025'!H64+'1062025'!H64</f>
        <v>0</v>
      </c>
      <c r="J64" s="74" t="str">
        <f t="shared" ref="J64:J91" si="7">iferror(F64/B64,"")</f>
        <v/>
      </c>
    </row>
    <row r="65">
      <c r="A65" s="146" t="s">
        <v>34</v>
      </c>
      <c r="B65" s="102">
        <v>1.0</v>
      </c>
      <c r="C65" s="102"/>
      <c r="D65" s="102"/>
      <c r="E65" s="102"/>
      <c r="F65" s="102"/>
      <c r="G65" s="102"/>
      <c r="H65" s="102"/>
      <c r="I65" s="102">
        <f>'1012025'!H64+'1022025'!H64+'1032025'!H64+'1042025'!H64+'1052025'!H65+'1062025'!H65</f>
        <v>0</v>
      </c>
      <c r="J65" s="74">
        <f t="shared" si="7"/>
        <v>0</v>
      </c>
    </row>
    <row r="66">
      <c r="A66" s="146" t="s">
        <v>55</v>
      </c>
      <c r="B66" s="102"/>
      <c r="C66" s="102"/>
      <c r="D66" s="102"/>
      <c r="E66" s="102"/>
      <c r="F66" s="102"/>
      <c r="G66" s="102"/>
      <c r="H66" s="102"/>
      <c r="I66" s="102">
        <f>'1012025'!H65+'1022025'!H65+'1032025'!H65+'1042025'!H65+'1052025'!H66+'1062025'!H66</f>
        <v>0</v>
      </c>
      <c r="J66" s="74" t="str">
        <f t="shared" si="7"/>
        <v/>
      </c>
    </row>
    <row r="67">
      <c r="A67" s="146" t="s">
        <v>38</v>
      </c>
      <c r="B67" s="102"/>
      <c r="C67" s="102"/>
      <c r="D67" s="102"/>
      <c r="E67" s="102"/>
      <c r="F67" s="102"/>
      <c r="G67" s="102"/>
      <c r="H67" s="102"/>
      <c r="I67" s="102">
        <f>'1012025'!H66+'1022025'!H66+'1032025'!H66+'1042025'!H66+'1052025'!H67+'1062025'!H67</f>
        <v>0</v>
      </c>
      <c r="J67" s="74" t="str">
        <f t="shared" si="7"/>
        <v/>
      </c>
    </row>
    <row r="68">
      <c r="A68" s="146" t="s">
        <v>39</v>
      </c>
      <c r="B68" s="102"/>
      <c r="C68" s="102"/>
      <c r="D68" s="102"/>
      <c r="E68" s="102"/>
      <c r="F68" s="102"/>
      <c r="G68" s="102"/>
      <c r="H68" s="102"/>
      <c r="I68" s="102">
        <f>'1012025'!H67+'1022025'!H67+'1032025'!H67+'1042025'!H67+'1052025'!H68+'1062025'!H68</f>
        <v>0</v>
      </c>
      <c r="J68" s="74" t="str">
        <f t="shared" si="7"/>
        <v/>
      </c>
    </row>
    <row r="69">
      <c r="A69" s="146" t="s">
        <v>41</v>
      </c>
      <c r="B69" s="102"/>
      <c r="C69" s="102"/>
      <c r="D69" s="102"/>
      <c r="E69" s="102"/>
      <c r="F69" s="102"/>
      <c r="G69" s="102"/>
      <c r="H69" s="102"/>
      <c r="I69" s="102">
        <f>'1012025'!H68+'1022025'!H68+'1032025'!H68+'1042025'!H68+'1052025'!H69+'1062025'!H69</f>
        <v>0</v>
      </c>
      <c r="J69" s="74" t="str">
        <f t="shared" si="7"/>
        <v/>
      </c>
    </row>
    <row r="70">
      <c r="A70" s="146" t="s">
        <v>43</v>
      </c>
      <c r="B70" s="102"/>
      <c r="C70" s="102"/>
      <c r="D70" s="102"/>
      <c r="E70" s="102"/>
      <c r="F70" s="102"/>
      <c r="G70" s="102"/>
      <c r="H70" s="102"/>
      <c r="I70" s="102">
        <f>'1012025'!H69+'1022025'!H69+'1032025'!H69+'1042025'!H69+'1052025'!H70+'1062025'!H70</f>
        <v>0</v>
      </c>
      <c r="J70" s="74" t="str">
        <f t="shared" si="7"/>
        <v/>
      </c>
    </row>
    <row r="71">
      <c r="A71" s="146" t="s">
        <v>45</v>
      </c>
      <c r="B71" s="102"/>
      <c r="C71" s="102"/>
      <c r="D71" s="102"/>
      <c r="E71" s="102"/>
      <c r="F71" s="102"/>
      <c r="G71" s="102"/>
      <c r="H71" s="102"/>
      <c r="I71" s="102">
        <f>'1012025'!H70+'1022025'!H70+'1032025'!H70+'1042025'!H70+'1052025'!H71+'1062025'!H71</f>
        <v>0</v>
      </c>
      <c r="J71" s="74" t="str">
        <f t="shared" si="7"/>
        <v/>
      </c>
    </row>
    <row r="72">
      <c r="A72" s="146" t="s">
        <v>46</v>
      </c>
      <c r="B72" s="102"/>
      <c r="C72" s="102"/>
      <c r="D72" s="102"/>
      <c r="E72" s="102"/>
      <c r="F72" s="102"/>
      <c r="G72" s="102"/>
      <c r="H72" s="102"/>
      <c r="I72" s="102">
        <f>'1012025'!H71+'1022025'!H71+'1032025'!H71+'1042025'!H71+'1052025'!H72+'1062025'!H72</f>
        <v>0</v>
      </c>
      <c r="J72" s="74" t="str">
        <f t="shared" si="7"/>
        <v/>
      </c>
    </row>
    <row r="73">
      <c r="A73" s="146" t="s">
        <v>47</v>
      </c>
      <c r="B73" s="102">
        <v>1.0</v>
      </c>
      <c r="C73" s="102"/>
      <c r="D73" s="102"/>
      <c r="E73" s="102"/>
      <c r="F73" s="102"/>
      <c r="G73" s="102"/>
      <c r="H73" s="102"/>
      <c r="I73" s="102">
        <f>'1012025'!H72+'1022025'!H72+'1032025'!H72+'1042025'!H72+'1052025'!H73+'1062025'!H73</f>
        <v>0</v>
      </c>
      <c r="J73" s="74">
        <f t="shared" si="7"/>
        <v>0</v>
      </c>
    </row>
    <row r="74">
      <c r="A74" s="146" t="s">
        <v>48</v>
      </c>
      <c r="B74" s="102"/>
      <c r="C74" s="102"/>
      <c r="D74" s="102"/>
      <c r="E74" s="102"/>
      <c r="F74" s="102"/>
      <c r="G74" s="102"/>
      <c r="H74" s="102"/>
      <c r="I74" s="102">
        <f>'1012025'!H73+'1022025'!H73+'1032025'!H73+'1042025'!H73+'1052025'!H74+'1062025'!H74</f>
        <v>0</v>
      </c>
      <c r="J74" s="74" t="str">
        <f t="shared" si="7"/>
        <v/>
      </c>
    </row>
    <row r="75">
      <c r="A75" s="146" t="s">
        <v>49</v>
      </c>
      <c r="B75" s="102"/>
      <c r="C75" s="102"/>
      <c r="D75" s="102"/>
      <c r="E75" s="102"/>
      <c r="F75" s="102"/>
      <c r="G75" s="102"/>
      <c r="H75" s="102"/>
      <c r="I75" s="102">
        <f>'1012025'!H74+'1022025'!H74+'1032025'!H74+'1042025'!H74+'1052025'!H75+'1062025'!H75</f>
        <v>0</v>
      </c>
      <c r="J75" s="74" t="str">
        <f t="shared" si="7"/>
        <v/>
      </c>
    </row>
    <row r="76">
      <c r="A76" s="146" t="s">
        <v>50</v>
      </c>
      <c r="B76" s="102"/>
      <c r="C76" s="102"/>
      <c r="D76" s="102"/>
      <c r="E76" s="102"/>
      <c r="F76" s="102"/>
      <c r="G76" s="102"/>
      <c r="H76" s="102"/>
      <c r="I76" s="102">
        <f>'1012025'!H75+'1022025'!H75+'1032025'!H75+'1042025'!H75+'1052025'!H76+'1062025'!H76</f>
        <v>0</v>
      </c>
      <c r="J76" s="74" t="str">
        <f t="shared" si="7"/>
        <v/>
      </c>
    </row>
    <row r="77">
      <c r="A77" s="146" t="s">
        <v>51</v>
      </c>
      <c r="B77" s="102">
        <v>2.0</v>
      </c>
      <c r="C77" s="102"/>
      <c r="D77" s="102"/>
      <c r="E77" s="102"/>
      <c r="F77" s="102"/>
      <c r="G77" s="102"/>
      <c r="H77" s="102"/>
      <c r="I77" s="102">
        <f>'1012025'!H76+'1022025'!H76+'1032025'!H76+'1042025'!H76+'1052025'!H77+'1062025'!H77</f>
        <v>0</v>
      </c>
      <c r="J77" s="74">
        <f t="shared" si="7"/>
        <v>0</v>
      </c>
    </row>
    <row r="78">
      <c r="A78" s="146" t="s">
        <v>52</v>
      </c>
      <c r="B78" s="102"/>
      <c r="C78" s="102"/>
      <c r="D78" s="102"/>
      <c r="E78" s="102"/>
      <c r="F78" s="102"/>
      <c r="G78" s="102"/>
      <c r="H78" s="102"/>
      <c r="I78" s="102">
        <f>'1012025'!H77+'1022025'!H77+'1032025'!H77+'1042025'!H77+'1052025'!H78+'1062025'!H78</f>
        <v>0</v>
      </c>
      <c r="J78" s="74" t="str">
        <f t="shared" si="7"/>
        <v/>
      </c>
    </row>
    <row r="79">
      <c r="A79" s="146" t="s">
        <v>53</v>
      </c>
      <c r="B79" s="102"/>
      <c r="C79" s="102"/>
      <c r="D79" s="102"/>
      <c r="E79" s="102"/>
      <c r="F79" s="102"/>
      <c r="G79" s="102"/>
      <c r="H79" s="102"/>
      <c r="I79" s="102">
        <f>'1012025'!H78+'1022025'!H78+'1032025'!H78+'1042025'!H78+'1052025'!H79+'1062025'!H79</f>
        <v>0</v>
      </c>
      <c r="J79" s="74" t="str">
        <f t="shared" si="7"/>
        <v/>
      </c>
    </row>
    <row r="80">
      <c r="A80" s="146" t="s">
        <v>82</v>
      </c>
      <c r="B80" s="102">
        <v>2.0</v>
      </c>
      <c r="C80" s="102"/>
      <c r="D80" s="102"/>
      <c r="E80" s="102"/>
      <c r="F80" s="102"/>
      <c r="G80" s="102"/>
      <c r="H80" s="102"/>
      <c r="I80" s="102">
        <f>'1012025'!H79+'1022025'!H79+'1032025'!H79+'1042025'!H79+'1052025'!H80+'1062025'!H80</f>
        <v>0</v>
      </c>
      <c r="J80" s="74">
        <f t="shared" si="7"/>
        <v>0</v>
      </c>
    </row>
    <row r="81">
      <c r="A81" s="146" t="s">
        <v>83</v>
      </c>
      <c r="B81" s="102"/>
      <c r="C81" s="102"/>
      <c r="D81" s="102"/>
      <c r="E81" s="102"/>
      <c r="F81" s="102"/>
      <c r="G81" s="102"/>
      <c r="H81" s="102"/>
      <c r="I81" s="102">
        <f>'1012025'!H80+'1022025'!H80+'1032025'!H80+'1042025'!H80+'1052025'!H81+'1062025'!H81</f>
        <v>0</v>
      </c>
      <c r="J81" s="74" t="str">
        <f t="shared" si="7"/>
        <v/>
      </c>
    </row>
    <row r="82">
      <c r="A82" s="146" t="s">
        <v>80</v>
      </c>
      <c r="B82" s="102">
        <v>1.0</v>
      </c>
      <c r="C82" s="102"/>
      <c r="D82" s="102"/>
      <c r="E82" s="102"/>
      <c r="F82" s="102"/>
      <c r="G82" s="102"/>
      <c r="H82" s="102"/>
      <c r="I82" s="102">
        <f>'1012025'!H81+'1022025'!H81+'1032025'!H81+'1042025'!H81+'1052025'!H82+'1062025'!H82</f>
        <v>0</v>
      </c>
      <c r="J82" s="74">
        <f t="shared" si="7"/>
        <v>0</v>
      </c>
    </row>
    <row r="83">
      <c r="A83" s="146" t="s">
        <v>84</v>
      </c>
      <c r="B83" s="102">
        <v>1.0</v>
      </c>
      <c r="C83" s="102"/>
      <c r="D83" s="102"/>
      <c r="E83" s="102"/>
      <c r="F83" s="102"/>
      <c r="G83" s="102"/>
      <c r="H83" s="102"/>
      <c r="I83" s="102">
        <f>'1012025'!H82+'1022025'!H82+'1032025'!H82+'1042025'!H82+'1052025'!H83+'1062025'!H83</f>
        <v>0</v>
      </c>
      <c r="J83" s="74">
        <f t="shared" si="7"/>
        <v>0</v>
      </c>
    </row>
    <row r="84">
      <c r="A84" s="146" t="s">
        <v>78</v>
      </c>
      <c r="B84" s="102"/>
      <c r="C84" s="102"/>
      <c r="D84" s="102"/>
      <c r="E84" s="102"/>
      <c r="F84" s="102"/>
      <c r="G84" s="102"/>
      <c r="H84" s="102"/>
      <c r="I84" s="102">
        <f>'1012025'!H83+'1022025'!H83+'1032025'!H83+'1042025'!H83+'1052025'!H84+'1062025'!H84</f>
        <v>0</v>
      </c>
      <c r="J84" s="74" t="str">
        <f t="shared" si="7"/>
        <v/>
      </c>
    </row>
    <row r="85">
      <c r="A85" s="154" t="s">
        <v>102</v>
      </c>
      <c r="B85" s="155"/>
      <c r="C85" s="102"/>
      <c r="D85" s="102"/>
      <c r="E85" s="102"/>
      <c r="F85" s="102"/>
      <c r="G85" s="102"/>
      <c r="H85" s="102"/>
      <c r="I85" s="102">
        <f>'1012025'!H84+'1022025'!H84+'1032025'!H84+'1042025'!H84+'1052025'!H85+'1062025'!H85</f>
        <v>0</v>
      </c>
      <c r="J85" s="74" t="str">
        <f t="shared" si="7"/>
        <v/>
      </c>
    </row>
    <row r="86">
      <c r="A86" s="154"/>
      <c r="B86" s="155"/>
      <c r="C86" s="102"/>
      <c r="D86" s="102"/>
      <c r="E86" s="102"/>
      <c r="F86" s="102"/>
      <c r="G86" s="102"/>
      <c r="H86" s="102"/>
      <c r="I86" s="102">
        <f>'1012025'!H85+'1022025'!H85+'1032025'!H85+'1042025'!H85+'1052025'!H86+'1062025'!H86</f>
        <v>0</v>
      </c>
      <c r="J86" s="74" t="str">
        <f t="shared" si="7"/>
        <v/>
      </c>
    </row>
    <row r="87">
      <c r="A87" s="154" t="s">
        <v>103</v>
      </c>
      <c r="B87" s="155"/>
      <c r="C87" s="102"/>
      <c r="D87" s="102"/>
      <c r="E87" s="102"/>
      <c r="F87" s="102"/>
      <c r="G87" s="102"/>
      <c r="H87" s="102"/>
      <c r="I87" s="102">
        <f>'1012025'!H86+'1022025'!H86+'1032025'!H86+'1042025'!H86+'1052025'!H87+'1062025'!H87</f>
        <v>0</v>
      </c>
      <c r="J87" s="74" t="str">
        <f t="shared" si="7"/>
        <v/>
      </c>
    </row>
    <row r="88">
      <c r="A88" s="154" t="s">
        <v>104</v>
      </c>
      <c r="B88" s="155"/>
      <c r="C88" s="102"/>
      <c r="D88" s="102"/>
      <c r="E88" s="102"/>
      <c r="F88" s="102"/>
      <c r="G88" s="102"/>
      <c r="H88" s="102"/>
      <c r="I88" s="102">
        <f>'1012025'!H87+'1022025'!H87+'1032025'!H87+'1042025'!H87+'1052025'!H88+'1062025'!H88</f>
        <v>0</v>
      </c>
      <c r="J88" s="74" t="str">
        <f t="shared" si="7"/>
        <v/>
      </c>
    </row>
    <row r="89">
      <c r="A89" s="154" t="s">
        <v>105</v>
      </c>
      <c r="B89" s="155"/>
      <c r="C89" s="102"/>
      <c r="D89" s="102"/>
      <c r="E89" s="102"/>
      <c r="F89" s="102"/>
      <c r="G89" s="102"/>
      <c r="H89" s="102"/>
      <c r="I89" s="102">
        <f>'1012025'!H88+'1022025'!H88+'1032025'!H88+'1042025'!H88+'1052025'!H89+'1062025'!H89</f>
        <v>0</v>
      </c>
      <c r="J89" s="74" t="str">
        <f t="shared" si="7"/>
        <v/>
      </c>
    </row>
    <row r="90">
      <c r="A90" s="156" t="s">
        <v>21</v>
      </c>
      <c r="B90" s="157"/>
      <c r="C90" s="158"/>
      <c r="D90" s="158"/>
      <c r="E90" s="158"/>
      <c r="F90" s="158"/>
      <c r="G90" s="158"/>
      <c r="H90" s="158"/>
      <c r="I90" s="158">
        <f>'1012025'!H89+'1022025'!H89+'1032025'!H89+'1042025'!H89+'1052025'!H90+'1062025'!H90</f>
        <v>0</v>
      </c>
      <c r="J90" s="74" t="str">
        <f t="shared" si="7"/>
        <v/>
      </c>
    </row>
    <row r="91">
      <c r="A91" s="154" t="s">
        <v>66</v>
      </c>
      <c r="B91" s="162">
        <f t="shared" ref="B91:F91" si="8">SUM(B64:B90)</f>
        <v>8</v>
      </c>
      <c r="C91" s="163">
        <f t="shared" si="8"/>
        <v>0</v>
      </c>
      <c r="D91" s="163">
        <f t="shared" si="8"/>
        <v>0</v>
      </c>
      <c r="E91" s="163">
        <f t="shared" si="8"/>
        <v>0</v>
      </c>
      <c r="F91" s="165">
        <f t="shared" si="8"/>
        <v>0</v>
      </c>
      <c r="G91" s="165"/>
      <c r="H91" s="165">
        <f t="shared" ref="H91:I91" si="9">SUM(H64:H90)</f>
        <v>0</v>
      </c>
      <c r="I91" s="165">
        <f t="shared" si="9"/>
        <v>0</v>
      </c>
      <c r="J91" s="190">
        <f t="shared" si="7"/>
        <v>0</v>
      </c>
    </row>
    <row r="92">
      <c r="B92" s="167">
        <f>B91+C91+D91+E91</f>
        <v>8</v>
      </c>
      <c r="C92" s="120"/>
      <c r="D92" s="120"/>
      <c r="E92" s="119"/>
      <c r="F92" s="168">
        <v>0</v>
      </c>
      <c r="G92" s="120"/>
      <c r="H92" s="120"/>
      <c r="I92" s="119"/>
      <c r="J92" s="170">
        <f>F92/B92</f>
        <v>0</v>
      </c>
    </row>
  </sheetData>
  <mergeCells count="41">
    <mergeCell ref="A1:H1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C16:J16"/>
    <mergeCell ref="F24:G24"/>
    <mergeCell ref="A25:B25"/>
    <mergeCell ref="F25:G25"/>
    <mergeCell ref="F17:G17"/>
    <mergeCell ref="F18:G18"/>
    <mergeCell ref="F19:G19"/>
    <mergeCell ref="F20:G20"/>
    <mergeCell ref="F21:G21"/>
    <mergeCell ref="F22:G22"/>
    <mergeCell ref="F23:G23"/>
    <mergeCell ref="F26:G26"/>
    <mergeCell ref="F27:G27"/>
    <mergeCell ref="F28:G28"/>
    <mergeCell ref="F29:G29"/>
    <mergeCell ref="F30:G30"/>
    <mergeCell ref="F31:G31"/>
    <mergeCell ref="F32:G32"/>
    <mergeCell ref="A62:J62"/>
    <mergeCell ref="B92:E92"/>
    <mergeCell ref="F92:I92"/>
    <mergeCell ref="F33:G33"/>
    <mergeCell ref="F34:G34"/>
    <mergeCell ref="F35:G35"/>
    <mergeCell ref="F36:G36"/>
    <mergeCell ref="F37:G37"/>
    <mergeCell ref="F38:G38"/>
    <mergeCell ref="A39:J39"/>
  </mergeCells>
  <conditionalFormatting sqref="F17:G38">
    <cfRule type="cellIs" dxfId="0" priority="1" operator="lessThan">
      <formula>0</formula>
    </cfRule>
  </conditionalFormatting>
  <conditionalFormatting sqref="F17:G38">
    <cfRule type="cellIs" dxfId="3" priority="2" operator="greaterThan">
      <formula>0</formula>
    </cfRule>
  </conditionalFormatting>
  <conditionalFormatting sqref="J18:J37">
    <cfRule type="cellIs" dxfId="1" priority="3" operator="greaterThan">
      <formula>$B$23</formula>
    </cfRule>
  </conditionalFormatting>
  <conditionalFormatting sqref="J18:J37">
    <cfRule type="cellIs" dxfId="4" priority="4" operator="lessThan">
      <formula>$B$23</formula>
    </cfRule>
  </conditionalFormatting>
  <conditionalFormatting sqref="J3:J13">
    <cfRule type="cellIs" dxfId="1" priority="5" operator="greaterThan">
      <formula>$B$23</formula>
    </cfRule>
  </conditionalFormatting>
  <conditionalFormatting sqref="J3:J13">
    <cfRule type="cellIs" dxfId="0" priority="6" operator="lessThan">
      <formula>$B$23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6" max="7" width="7.38"/>
    <col customWidth="1" min="10" max="10" width="15.5"/>
  </cols>
  <sheetData>
    <row r="1">
      <c r="A1" s="52" t="s">
        <v>0</v>
      </c>
      <c r="B1" s="53"/>
      <c r="C1" s="53"/>
      <c r="D1" s="53"/>
      <c r="E1" s="53"/>
      <c r="F1" s="53"/>
      <c r="G1" s="53"/>
      <c r="H1" s="54"/>
      <c r="I1" s="55"/>
      <c r="J1" s="56" t="s">
        <v>57</v>
      </c>
    </row>
    <row r="2">
      <c r="A2" s="57" t="s">
        <v>58</v>
      </c>
      <c r="B2" s="197">
        <v>45942.0</v>
      </c>
      <c r="C2" s="6"/>
      <c r="D2" s="7" t="s">
        <v>2</v>
      </c>
      <c r="E2" s="7" t="s">
        <v>3</v>
      </c>
      <c r="F2" s="59" t="s">
        <v>4</v>
      </c>
      <c r="G2" s="54"/>
      <c r="H2" s="60" t="s">
        <v>5</v>
      </c>
      <c r="I2" s="8"/>
      <c r="J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63">
        <v>82679.26</v>
      </c>
      <c r="G3" s="64"/>
      <c r="H3" s="65">
        <f t="shared" ref="H3:H8" si="1">$F3/D3</f>
        <v>0.2921136385</v>
      </c>
      <c r="I3" s="14"/>
      <c r="J3" s="69">
        <f t="shared" ref="J3:J14" si="2">$F3/E3</f>
        <v>0.2614702934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63">
        <v>95173.76</v>
      </c>
      <c r="G4" s="64"/>
      <c r="H4" s="65">
        <f t="shared" si="1"/>
        <v>0.4721529562</v>
      </c>
      <c r="I4" s="14"/>
      <c r="J4" s="69">
        <f t="shared" si="2"/>
        <v>0.3638126766</v>
      </c>
    </row>
    <row r="5">
      <c r="A5" s="10" t="s">
        <v>11</v>
      </c>
      <c r="B5" s="70">
        <v>809027.13</v>
      </c>
      <c r="C5" s="12" t="s">
        <v>61</v>
      </c>
      <c r="D5" s="71">
        <v>402427.0</v>
      </c>
      <c r="E5" s="13">
        <v>501170.0</v>
      </c>
      <c r="F5" s="63">
        <v>103220.93</v>
      </c>
      <c r="G5" s="64"/>
      <c r="H5" s="65">
        <f t="shared" si="1"/>
        <v>0.2564960353</v>
      </c>
      <c r="I5" s="14"/>
      <c r="J5" s="69">
        <f t="shared" si="2"/>
        <v>0.2059599138</v>
      </c>
    </row>
    <row r="6">
      <c r="A6" s="10" t="s">
        <v>62</v>
      </c>
      <c r="B6" s="70">
        <v>109358.78</v>
      </c>
      <c r="C6" s="12" t="s">
        <v>12</v>
      </c>
      <c r="D6" s="13">
        <v>360402.0</v>
      </c>
      <c r="E6" s="13">
        <v>316209.0</v>
      </c>
      <c r="F6" s="63">
        <v>85512.25</v>
      </c>
      <c r="G6" s="64"/>
      <c r="H6" s="65">
        <f t="shared" si="1"/>
        <v>0.2372690773</v>
      </c>
      <c r="I6" s="14"/>
      <c r="J6" s="69">
        <f t="shared" si="2"/>
        <v>0.270429526</v>
      </c>
    </row>
    <row r="7">
      <c r="A7" s="32" t="s">
        <v>63</v>
      </c>
      <c r="B7" s="72">
        <f>B5-B3</f>
        <v>-1631188.87</v>
      </c>
      <c r="C7" s="12" t="s">
        <v>14</v>
      </c>
      <c r="D7" s="13">
        <v>467711.0</v>
      </c>
      <c r="E7" s="13">
        <v>302557.0</v>
      </c>
      <c r="F7" s="63">
        <v>141135.71</v>
      </c>
      <c r="G7" s="64"/>
      <c r="H7" s="65">
        <f t="shared" si="1"/>
        <v>0.3017583722</v>
      </c>
      <c r="I7" s="14"/>
      <c r="J7" s="69">
        <f t="shared" si="2"/>
        <v>0.4664764325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63">
        <v>96942.71</v>
      </c>
      <c r="G8" s="64"/>
      <c r="H8" s="65">
        <f t="shared" si="1"/>
        <v>0.764026276</v>
      </c>
      <c r="I8" s="14"/>
      <c r="J8" s="69">
        <f t="shared" si="2"/>
        <v>0.370574692</v>
      </c>
    </row>
    <row r="9">
      <c r="A9" s="19" t="s">
        <v>17</v>
      </c>
      <c r="B9" s="20">
        <f>(B4-B5)/30</f>
        <v>43443.22133</v>
      </c>
      <c r="C9" s="12" t="s">
        <v>18</v>
      </c>
      <c r="D9" s="13">
        <v>175140.0</v>
      </c>
      <c r="E9" s="13">
        <v>261601.0</v>
      </c>
      <c r="F9" s="63">
        <v>81183.77</v>
      </c>
      <c r="G9" s="64"/>
      <c r="H9" s="65">
        <f t="shared" ref="H9:H13" si="3">$F9/$D$9</f>
        <v>0.463536428</v>
      </c>
      <c r="I9" s="14"/>
      <c r="J9" s="69">
        <f t="shared" si="2"/>
        <v>0.3103343259</v>
      </c>
    </row>
    <row r="10">
      <c r="A10" s="19" t="s">
        <v>19</v>
      </c>
      <c r="B10" s="21">
        <f>(B4-B6)/30</f>
        <v>66765.49967</v>
      </c>
      <c r="C10" s="12" t="s">
        <v>20</v>
      </c>
      <c r="D10" s="13">
        <v>0.0</v>
      </c>
      <c r="E10" s="13">
        <v>192680.0</v>
      </c>
      <c r="F10" s="63">
        <v>40613.56</v>
      </c>
      <c r="G10" s="64"/>
      <c r="H10" s="65">
        <f t="shared" si="3"/>
        <v>0.2318919721</v>
      </c>
      <c r="I10" s="14"/>
      <c r="J10" s="69">
        <f t="shared" si="2"/>
        <v>0.2107824372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63">
        <v>33984.59</v>
      </c>
      <c r="G11" s="64"/>
      <c r="H11" s="65">
        <f t="shared" si="3"/>
        <v>0.1940424232</v>
      </c>
      <c r="I11" s="14"/>
      <c r="J11" s="73">
        <f t="shared" si="2"/>
        <v>0.6900424365</v>
      </c>
    </row>
    <row r="12">
      <c r="A12" s="17"/>
      <c r="B12" s="22"/>
      <c r="C12" s="12" t="s">
        <v>65</v>
      </c>
      <c r="D12" s="13">
        <v>0.0</v>
      </c>
      <c r="E12" s="13">
        <v>49520.0</v>
      </c>
      <c r="F12" s="63">
        <v>34760.63</v>
      </c>
      <c r="G12" s="64"/>
      <c r="H12" s="65">
        <f t="shared" si="3"/>
        <v>0.1984733927</v>
      </c>
      <c r="I12" s="14"/>
      <c r="J12" s="69">
        <f t="shared" si="2"/>
        <v>0.7019513328</v>
      </c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63">
        <v>13849.97</v>
      </c>
      <c r="G13" s="64"/>
      <c r="H13" s="76">
        <f t="shared" si="3"/>
        <v>0.07907942218</v>
      </c>
      <c r="I13" s="191"/>
      <c r="J13" s="81">
        <f t="shared" si="2"/>
        <v>0.2715680392</v>
      </c>
    </row>
    <row r="14">
      <c r="A14" s="19" t="s">
        <v>24</v>
      </c>
      <c r="B14" s="21">
        <f>(B3-B5)/(B19-B22)</f>
        <v>815594.435</v>
      </c>
      <c r="C14" s="29" t="s">
        <v>66</v>
      </c>
      <c r="D14" s="82">
        <f t="shared" ref="D14:F14" si="4">SUM(D3:D13)</f>
        <v>2122320</v>
      </c>
      <c r="E14" s="82">
        <f t="shared" si="4"/>
        <v>2563398</v>
      </c>
      <c r="F14" s="82">
        <f t="shared" si="4"/>
        <v>809057.14</v>
      </c>
      <c r="G14" s="172"/>
      <c r="H14" s="83">
        <f>$F14/D14</f>
        <v>0.3812135493</v>
      </c>
      <c r="I14" s="83"/>
      <c r="J14" s="84">
        <f t="shared" si="2"/>
        <v>0.3156190104</v>
      </c>
    </row>
    <row r="15">
      <c r="A15" s="19" t="s">
        <v>31</v>
      </c>
      <c r="B15" s="20">
        <f>B22*B13</f>
        <v>2277534.933</v>
      </c>
      <c r="C15" s="85"/>
      <c r="D15" s="85"/>
      <c r="E15" s="85"/>
      <c r="F15" s="85"/>
      <c r="G15" s="85"/>
      <c r="H15" s="85"/>
      <c r="I15" s="85"/>
      <c r="J15" s="85"/>
    </row>
    <row r="16">
      <c r="A16" s="19" t="s">
        <v>67</v>
      </c>
      <c r="B16" s="20">
        <f>B5-B15</f>
        <v>-1468507.803</v>
      </c>
      <c r="C16" s="27" t="s">
        <v>68</v>
      </c>
      <c r="J16" s="28"/>
    </row>
    <row r="17">
      <c r="A17" s="19" t="s">
        <v>69</v>
      </c>
      <c r="B17" s="20">
        <f>B5-B4</f>
        <v>-1303296.64</v>
      </c>
      <c r="D17" s="30" t="s">
        <v>70</v>
      </c>
      <c r="E17" s="30" t="s">
        <v>71</v>
      </c>
      <c r="F17" s="30" t="s">
        <v>72</v>
      </c>
      <c r="H17" s="30"/>
      <c r="I17" s="30"/>
      <c r="J17" s="192" t="s">
        <v>6</v>
      </c>
    </row>
    <row r="18">
      <c r="A18" s="19" t="s">
        <v>73</v>
      </c>
      <c r="B18" s="20">
        <f>(B5-B4)-B6</f>
        <v>-1412655.42</v>
      </c>
      <c r="C18" s="91" t="s">
        <v>32</v>
      </c>
      <c r="D18" s="13">
        <v>79808.0</v>
      </c>
      <c r="E18" s="99">
        <v>33131.0</v>
      </c>
      <c r="F18" s="96">
        <f t="shared" ref="F18:F38" si="5">E18-D18</f>
        <v>-46677</v>
      </c>
      <c r="G18" s="64"/>
      <c r="H18" s="36"/>
      <c r="I18" s="193"/>
      <c r="J18" s="98">
        <f t="shared" ref="J18:J37" si="6">E18/D18</f>
        <v>0.4151338212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12645.0</v>
      </c>
      <c r="F19" s="96">
        <f t="shared" si="5"/>
        <v>-130468</v>
      </c>
      <c r="G19" s="64"/>
      <c r="H19" s="36"/>
      <c r="I19" s="193"/>
      <c r="J19" s="15">
        <f t="shared" si="6"/>
        <v>0.08835675306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32956.0</v>
      </c>
      <c r="F20" s="96">
        <f t="shared" si="5"/>
        <v>-46852</v>
      </c>
      <c r="G20" s="64"/>
      <c r="H20" s="176"/>
      <c r="I20" s="194"/>
      <c r="J20" s="15">
        <f t="shared" si="6"/>
        <v>0.4129410585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19390.0</v>
      </c>
      <c r="F21" s="96">
        <f t="shared" si="5"/>
        <v>-96422</v>
      </c>
      <c r="G21" s="64"/>
      <c r="H21" s="36"/>
      <c r="I21" s="193"/>
      <c r="J21" s="15">
        <f t="shared" si="6"/>
        <v>0.1674265188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72893.0</v>
      </c>
      <c r="F22" s="96">
        <f t="shared" si="5"/>
        <v>4633</v>
      </c>
      <c r="G22" s="64"/>
      <c r="H22" s="36"/>
      <c r="I22" s="193"/>
      <c r="J22" s="15">
        <f t="shared" si="6"/>
        <v>1.067872839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>
        <v>20125.0</v>
      </c>
      <c r="F23" s="96">
        <f t="shared" si="5"/>
        <v>-41079</v>
      </c>
      <c r="G23" s="64"/>
      <c r="H23" s="36"/>
      <c r="I23" s="193"/>
      <c r="J23" s="15">
        <f t="shared" si="6"/>
        <v>0.3288183779</v>
      </c>
    </row>
    <row r="24">
      <c r="A24" s="43" t="s">
        <v>44</v>
      </c>
      <c r="B24" s="44">
        <f>B5/B3</f>
        <v>0.3315391465</v>
      </c>
      <c r="C24" s="91" t="s">
        <v>43</v>
      </c>
      <c r="D24" s="13">
        <v>120764.0</v>
      </c>
      <c r="E24" s="99">
        <v>39348.0</v>
      </c>
      <c r="F24" s="96">
        <f t="shared" si="5"/>
        <v>-81416</v>
      </c>
      <c r="G24" s="64"/>
      <c r="H24" s="36"/>
      <c r="I24" s="193"/>
      <c r="J24" s="15">
        <f t="shared" si="6"/>
        <v>0.3258255772</v>
      </c>
    </row>
    <row r="25">
      <c r="A25" s="17" t="s">
        <v>75</v>
      </c>
      <c r="C25" s="91" t="s">
        <v>45</v>
      </c>
      <c r="D25" s="13">
        <v>120764.0</v>
      </c>
      <c r="E25" s="99">
        <v>19395.0</v>
      </c>
      <c r="F25" s="96">
        <f t="shared" si="5"/>
        <v>-101369</v>
      </c>
      <c r="G25" s="64"/>
      <c r="H25" s="36"/>
      <c r="I25" s="193"/>
      <c r="J25" s="15">
        <f t="shared" si="6"/>
        <v>0.1606024974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62629.0</v>
      </c>
      <c r="F26" s="96">
        <f t="shared" si="5"/>
        <v>-39531</v>
      </c>
      <c r="G26" s="64"/>
      <c r="H26" s="36"/>
      <c r="I26" s="193"/>
      <c r="J26" s="15">
        <f t="shared" si="6"/>
        <v>0.6130481597</v>
      </c>
    </row>
    <row r="27">
      <c r="A27" s="12" t="s">
        <v>8</v>
      </c>
      <c r="B27" s="102"/>
      <c r="C27" s="91" t="s">
        <v>47</v>
      </c>
      <c r="D27" s="13">
        <v>102160.0</v>
      </c>
      <c r="E27" s="99">
        <v>49556.0</v>
      </c>
      <c r="F27" s="96">
        <f t="shared" si="5"/>
        <v>-52604</v>
      </c>
      <c r="G27" s="64"/>
      <c r="H27" s="36"/>
      <c r="I27" s="193"/>
      <c r="J27" s="15">
        <f t="shared" si="6"/>
        <v>0.485082224</v>
      </c>
    </row>
    <row r="28">
      <c r="A28" s="12" t="s">
        <v>10</v>
      </c>
      <c r="B28" s="102"/>
      <c r="C28" s="91" t="s">
        <v>48</v>
      </c>
      <c r="D28" s="13">
        <v>102160.0</v>
      </c>
      <c r="E28" s="99">
        <v>36745.0</v>
      </c>
      <c r="F28" s="96">
        <f t="shared" si="5"/>
        <v>-65415</v>
      </c>
      <c r="G28" s="64"/>
      <c r="H28" s="36"/>
      <c r="I28" s="193"/>
      <c r="J28" s="15">
        <f t="shared" si="6"/>
        <v>0.3596808927</v>
      </c>
    </row>
    <row r="29">
      <c r="A29" s="12" t="s">
        <v>12</v>
      </c>
      <c r="B29" s="102">
        <v>2.0</v>
      </c>
      <c r="C29" s="91" t="s">
        <v>49</v>
      </c>
      <c r="D29" s="13">
        <v>115812.0</v>
      </c>
      <c r="E29" s="99">
        <v>60461.0</v>
      </c>
      <c r="F29" s="96">
        <f t="shared" si="5"/>
        <v>-55351</v>
      </c>
      <c r="G29" s="64"/>
      <c r="H29" s="36"/>
      <c r="I29" s="195"/>
      <c r="J29" s="15">
        <f t="shared" si="6"/>
        <v>0.5220616171</v>
      </c>
    </row>
    <row r="30">
      <c r="A30" s="12" t="s">
        <v>14</v>
      </c>
      <c r="B30" s="102">
        <v>2.0</v>
      </c>
      <c r="C30" s="32" t="s">
        <v>78</v>
      </c>
      <c r="D30" s="13">
        <v>54608.0</v>
      </c>
      <c r="E30" s="99">
        <v>34694.0</v>
      </c>
      <c r="F30" s="96">
        <f t="shared" si="5"/>
        <v>-19914</v>
      </c>
      <c r="G30" s="64"/>
      <c r="I30" s="36"/>
      <c r="J30" s="69">
        <f t="shared" si="6"/>
        <v>0.635328157</v>
      </c>
    </row>
    <row r="31">
      <c r="A31" s="12" t="s">
        <v>16</v>
      </c>
      <c r="B31" s="102"/>
      <c r="C31" s="91" t="s">
        <v>51</v>
      </c>
      <c r="D31" s="13">
        <v>115812.0</v>
      </c>
      <c r="E31" s="99">
        <v>34151.0</v>
      </c>
      <c r="F31" s="96">
        <f t="shared" si="5"/>
        <v>-81661</v>
      </c>
      <c r="G31" s="64"/>
      <c r="H31" s="36"/>
      <c r="I31" s="196"/>
      <c r="J31" s="15">
        <f t="shared" si="6"/>
        <v>0.2948830864</v>
      </c>
    </row>
    <row r="32">
      <c r="A32" s="12" t="s">
        <v>18</v>
      </c>
      <c r="B32" s="102">
        <v>2.0</v>
      </c>
      <c r="C32" s="91" t="s">
        <v>52</v>
      </c>
      <c r="D32" s="13">
        <v>115812.0</v>
      </c>
      <c r="E32" s="99">
        <v>16674.0</v>
      </c>
      <c r="F32" s="96">
        <f t="shared" si="5"/>
        <v>-99138</v>
      </c>
      <c r="G32" s="64"/>
      <c r="H32" s="36"/>
      <c r="I32" s="193"/>
      <c r="J32" s="15">
        <f t="shared" si="6"/>
        <v>0.1439747176</v>
      </c>
    </row>
    <row r="33">
      <c r="A33" s="12" t="s">
        <v>20</v>
      </c>
      <c r="B33" s="102"/>
      <c r="C33" s="91" t="s">
        <v>53</v>
      </c>
      <c r="D33" s="13">
        <v>151816.0</v>
      </c>
      <c r="E33" s="99">
        <v>23241.0</v>
      </c>
      <c r="F33" s="96">
        <f t="shared" si="5"/>
        <v>-128575</v>
      </c>
      <c r="G33" s="64"/>
      <c r="H33" s="36"/>
      <c r="I33" s="193"/>
      <c r="J33" s="15">
        <f t="shared" si="6"/>
        <v>0.1530866312</v>
      </c>
    </row>
    <row r="34">
      <c r="A34" s="103" t="s">
        <v>79</v>
      </c>
      <c r="B34" s="102"/>
      <c r="C34" s="91" t="s">
        <v>80</v>
      </c>
      <c r="D34" s="13">
        <v>54608.0</v>
      </c>
      <c r="E34" s="99">
        <v>16574.0</v>
      </c>
      <c r="F34" s="96">
        <f t="shared" si="5"/>
        <v>-38034</v>
      </c>
      <c r="G34" s="64"/>
      <c r="H34" s="36"/>
      <c r="I34" s="193"/>
      <c r="J34" s="15">
        <f t="shared" si="6"/>
        <v>0.3035086434</v>
      </c>
    </row>
    <row r="35">
      <c r="A35" s="104" t="s">
        <v>81</v>
      </c>
      <c r="B35" s="102">
        <v>2.0</v>
      </c>
      <c r="C35" s="91" t="s">
        <v>82</v>
      </c>
      <c r="D35" s="13">
        <v>49656.0</v>
      </c>
      <c r="E35" s="99">
        <v>29488.0</v>
      </c>
      <c r="F35" s="96">
        <f t="shared" si="5"/>
        <v>-20168</v>
      </c>
      <c r="G35" s="64"/>
      <c r="H35" s="36"/>
      <c r="I35" s="193"/>
      <c r="J35" s="15">
        <f t="shared" si="6"/>
        <v>0.5938456581</v>
      </c>
    </row>
    <row r="36">
      <c r="A36" s="105" t="s">
        <v>66</v>
      </c>
      <c r="B36" s="106">
        <f>SUM(B27:B35)</f>
        <v>8</v>
      </c>
      <c r="C36" s="91" t="s">
        <v>83</v>
      </c>
      <c r="D36" s="13">
        <v>49656.0</v>
      </c>
      <c r="E36" s="99">
        <v>1720.0</v>
      </c>
      <c r="F36" s="96">
        <f t="shared" si="5"/>
        <v>-47936</v>
      </c>
      <c r="G36" s="64"/>
      <c r="H36" s="36"/>
      <c r="I36" s="193"/>
      <c r="J36" s="15">
        <f t="shared" si="6"/>
        <v>0.03463831158</v>
      </c>
    </row>
    <row r="37">
      <c r="C37" s="107" t="s">
        <v>84</v>
      </c>
      <c r="D37" s="75">
        <v>49656.0</v>
      </c>
      <c r="E37" s="108">
        <v>23335.0</v>
      </c>
      <c r="F37" s="96">
        <f t="shared" si="5"/>
        <v>-26321</v>
      </c>
      <c r="G37" s="64"/>
      <c r="H37" s="177"/>
      <c r="I37" s="195"/>
      <c r="J37" s="110">
        <f t="shared" si="6"/>
        <v>0.46993314</v>
      </c>
    </row>
    <row r="38">
      <c r="C38" s="111" t="s">
        <v>85</v>
      </c>
      <c r="D38" s="112">
        <v>186172.0</v>
      </c>
      <c r="E38" s="112"/>
      <c r="F38" s="113">
        <f t="shared" si="5"/>
        <v>-186172</v>
      </c>
      <c r="G38" s="2"/>
      <c r="H38" s="86"/>
      <c r="I38" s="86"/>
      <c r="J38" s="114" t="s">
        <v>86</v>
      </c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6"/>
      <c r="J39" s="117"/>
    </row>
    <row r="40">
      <c r="A40" s="6"/>
      <c r="B40" s="59" t="s">
        <v>88</v>
      </c>
      <c r="C40" s="178" t="s">
        <v>89</v>
      </c>
      <c r="D40" s="178" t="s">
        <v>90</v>
      </c>
      <c r="E40" s="178" t="s">
        <v>91</v>
      </c>
      <c r="F40" s="178" t="s">
        <v>92</v>
      </c>
      <c r="G40" s="178"/>
      <c r="H40" s="178" t="s">
        <v>93</v>
      </c>
      <c r="I40" s="178"/>
      <c r="J40" s="179"/>
    </row>
    <row r="41">
      <c r="A41" s="91" t="s">
        <v>32</v>
      </c>
      <c r="B41" s="129" t="s">
        <v>94</v>
      </c>
      <c r="C41" s="147">
        <v>11.0</v>
      </c>
      <c r="D41" s="147"/>
      <c r="E41" s="147"/>
      <c r="F41" s="147"/>
      <c r="G41" s="147"/>
      <c r="H41" s="147">
        <f>'1012025'!G40+'1022025'!G40+'1032025'!G40+'1042025'!G40+'1052025'!G41+'1062025'!G41</f>
        <v>0</v>
      </c>
      <c r="I41" s="128"/>
      <c r="J41" s="180"/>
    </row>
    <row r="42">
      <c r="A42" s="91" t="s">
        <v>34</v>
      </c>
      <c r="B42" s="129" t="s">
        <v>94</v>
      </c>
      <c r="C42" s="102">
        <v>5.0</v>
      </c>
      <c r="D42" s="102">
        <v>1.0</v>
      </c>
      <c r="E42" s="102">
        <v>5.0</v>
      </c>
      <c r="F42" s="102"/>
      <c r="G42" s="102"/>
      <c r="H42" s="102">
        <f>'1012025'!G41+'1022025'!G41+'1032025'!G41+'1042025'!G41+'1052025'!G42+'1062025'!G42</f>
        <v>0</v>
      </c>
      <c r="I42" s="181"/>
      <c r="J42" s="182"/>
    </row>
    <row r="43">
      <c r="A43" s="91" t="s">
        <v>55</v>
      </c>
      <c r="B43" s="129" t="s">
        <v>94</v>
      </c>
      <c r="C43" s="102">
        <v>2.0</v>
      </c>
      <c r="D43" s="102">
        <v>1.0</v>
      </c>
      <c r="E43" s="102">
        <v>13.0</v>
      </c>
      <c r="F43" s="102">
        <v>13.0</v>
      </c>
      <c r="G43" s="102"/>
      <c r="H43" s="102">
        <f>'1012025'!G42+'1022025'!G42+'1032025'!G42+'1042025'!G42+'1052025'!G43+'1062025'!G43</f>
        <v>0</v>
      </c>
      <c r="I43" s="181"/>
      <c r="J43" s="182"/>
    </row>
    <row r="44">
      <c r="A44" s="91" t="s">
        <v>38</v>
      </c>
      <c r="B44" s="129" t="s">
        <v>94</v>
      </c>
      <c r="C44" s="102"/>
      <c r="D44" s="102"/>
      <c r="E44" s="102"/>
      <c r="F44" s="102"/>
      <c r="G44" s="102"/>
      <c r="H44" s="102">
        <f>'1012025'!G43+'1022025'!G43+'1032025'!G43+'1042025'!G43+'1052025'!G44+'1062025'!G44</f>
        <v>0</v>
      </c>
      <c r="I44" s="181"/>
      <c r="J44" s="182"/>
    </row>
    <row r="45">
      <c r="A45" s="91" t="s">
        <v>39</v>
      </c>
      <c r="B45" s="129" t="s">
        <v>94</v>
      </c>
      <c r="C45" s="102"/>
      <c r="D45" s="102"/>
      <c r="E45" s="102"/>
      <c r="F45" s="102"/>
      <c r="G45" s="102"/>
      <c r="H45" s="102">
        <f>'1012025'!G44+'1022025'!G44+'1032025'!G44+'1042025'!G44+'1052025'!G45+'1062025'!G45</f>
        <v>0</v>
      </c>
      <c r="I45" s="181"/>
      <c r="J45" s="182"/>
    </row>
    <row r="46">
      <c r="A46" s="91" t="s">
        <v>41</v>
      </c>
      <c r="B46" s="129" t="s">
        <v>94</v>
      </c>
      <c r="C46" s="102">
        <v>3.0</v>
      </c>
      <c r="D46" s="102"/>
      <c r="E46" s="102">
        <v>2.0</v>
      </c>
      <c r="F46" s="102"/>
      <c r="G46" s="102"/>
      <c r="H46" s="102">
        <f>'1012025'!G45+'1022025'!G45+'1032025'!G45+'1042025'!G45+'1052025'!G46+'1062025'!G46</f>
        <v>0</v>
      </c>
      <c r="I46" s="181"/>
      <c r="J46" s="182"/>
    </row>
    <row r="47">
      <c r="A47" s="91" t="s">
        <v>43</v>
      </c>
      <c r="B47" s="129" t="s">
        <v>94</v>
      </c>
      <c r="C47" s="102">
        <v>3.0</v>
      </c>
      <c r="D47" s="102"/>
      <c r="E47" s="102">
        <v>2.0</v>
      </c>
      <c r="F47" s="102">
        <v>1.0</v>
      </c>
      <c r="G47" s="102"/>
      <c r="H47" s="102">
        <f>'1012025'!G46+'1022025'!G46+'1032025'!G46+'1042025'!G46+'1052025'!G47+'1062025'!G47</f>
        <v>0</v>
      </c>
      <c r="I47" s="181"/>
      <c r="J47" s="182"/>
    </row>
    <row r="48">
      <c r="A48" s="91" t="s">
        <v>45</v>
      </c>
      <c r="B48" s="121"/>
      <c r="C48" s="102"/>
      <c r="D48" s="102"/>
      <c r="E48" s="102"/>
      <c r="F48" s="102"/>
      <c r="G48" s="102"/>
      <c r="H48" s="102">
        <f>'1012025'!G47+'1022025'!G47+'1032025'!G47+'1042025'!G47+'1052025'!G48+'1062025'!G48</f>
        <v>0</v>
      </c>
      <c r="I48" s="181"/>
      <c r="J48" s="182"/>
    </row>
    <row r="49">
      <c r="A49" s="91" t="s">
        <v>46</v>
      </c>
      <c r="B49" s="121"/>
      <c r="C49" s="102"/>
      <c r="D49" s="102">
        <v>1.0</v>
      </c>
      <c r="E49" s="102"/>
      <c r="F49" s="102">
        <v>1.0</v>
      </c>
      <c r="G49" s="102"/>
      <c r="H49" s="102">
        <f>'1012025'!G48+'1022025'!G48+'1032025'!G48+'1042025'!G48+'1052025'!G49+'1062025'!G49</f>
        <v>0</v>
      </c>
      <c r="I49" s="181"/>
      <c r="J49" s="182"/>
    </row>
    <row r="50">
      <c r="A50" s="91" t="s">
        <v>47</v>
      </c>
      <c r="B50" s="129" t="s">
        <v>94</v>
      </c>
      <c r="C50" s="102">
        <v>3.0</v>
      </c>
      <c r="D50" s="102"/>
      <c r="E50" s="102">
        <v>2.0</v>
      </c>
      <c r="F50" s="102">
        <v>2.0</v>
      </c>
      <c r="G50" s="102"/>
      <c r="H50" s="102">
        <f>'1012025'!G49+'1022025'!G49+'1032025'!G49+'1042025'!G49+'1052025'!G50+'1062025'!G50</f>
        <v>0</v>
      </c>
      <c r="I50" s="181"/>
      <c r="J50" s="182"/>
    </row>
    <row r="51">
      <c r="A51" s="91" t="s">
        <v>48</v>
      </c>
      <c r="B51" s="129" t="s">
        <v>94</v>
      </c>
      <c r="C51" s="102">
        <v>2.0</v>
      </c>
      <c r="D51" s="102"/>
      <c r="E51" s="102">
        <v>1.0</v>
      </c>
      <c r="F51" s="102">
        <v>19.0</v>
      </c>
      <c r="G51" s="102"/>
      <c r="H51" s="102">
        <f>'1012025'!G50+'1022025'!G50+'1032025'!G50+'1042025'!G50+'1052025'!G51+'1062025'!G51</f>
        <v>0</v>
      </c>
      <c r="I51" s="181"/>
      <c r="J51" s="182"/>
    </row>
    <row r="52">
      <c r="A52" s="91" t="s">
        <v>49</v>
      </c>
      <c r="B52" s="129" t="s">
        <v>94</v>
      </c>
      <c r="C52" s="102"/>
      <c r="D52" s="102"/>
      <c r="E52" s="102">
        <v>1.0</v>
      </c>
      <c r="F52" s="102">
        <v>10.0</v>
      </c>
      <c r="G52" s="102"/>
      <c r="H52" s="102">
        <f>'1012025'!G51+'1022025'!G51+'1032025'!G51+'1042025'!G51+'1052025'!G52+'1062025'!G52</f>
        <v>0</v>
      </c>
      <c r="I52" s="127"/>
      <c r="J52" s="182"/>
    </row>
    <row r="53">
      <c r="A53" s="91" t="s">
        <v>51</v>
      </c>
      <c r="B53" s="129" t="s">
        <v>94</v>
      </c>
      <c r="C53" s="102">
        <v>5.0</v>
      </c>
      <c r="D53" s="102">
        <v>2.0</v>
      </c>
      <c r="E53" s="102">
        <v>6.0</v>
      </c>
      <c r="F53" s="102">
        <v>10.0</v>
      </c>
      <c r="G53" s="102"/>
      <c r="H53" s="102">
        <f>'1012025'!G52+'1022025'!G52+'1032025'!G52+'1042025'!G52+'1052025'!G53+'1062025'!G53</f>
        <v>0</v>
      </c>
      <c r="I53" s="181"/>
      <c r="J53" s="182"/>
    </row>
    <row r="54">
      <c r="A54" s="91" t="s">
        <v>52</v>
      </c>
      <c r="B54" s="121"/>
      <c r="C54" s="102"/>
      <c r="D54" s="102">
        <v>1.0</v>
      </c>
      <c r="E54" s="102"/>
      <c r="F54" s="102"/>
      <c r="G54" s="102"/>
      <c r="H54" s="102">
        <f>'1012025'!G53+'1022025'!G53+'1032025'!G53+'1042025'!G53+'1052025'!G54+'1062025'!G54</f>
        <v>0</v>
      </c>
      <c r="I54" s="181"/>
      <c r="J54" s="182"/>
    </row>
    <row r="55">
      <c r="A55" s="91" t="s">
        <v>53</v>
      </c>
      <c r="B55" s="121"/>
      <c r="C55" s="102"/>
      <c r="D55" s="102"/>
      <c r="E55" s="102"/>
      <c r="F55" s="102"/>
      <c r="G55" s="102"/>
      <c r="H55" s="102">
        <f>'1012025'!G54+'1022025'!G54+'1032025'!G54+'1042025'!G54+'1052025'!G55+'1062025'!G55</f>
        <v>0</v>
      </c>
      <c r="I55" s="181"/>
      <c r="J55" s="182"/>
    </row>
    <row r="56">
      <c r="A56" s="91" t="s">
        <v>82</v>
      </c>
      <c r="B56" s="121"/>
      <c r="C56" s="102"/>
      <c r="D56" s="102"/>
      <c r="E56" s="102"/>
      <c r="F56" s="102"/>
      <c r="G56" s="102"/>
      <c r="H56" s="102">
        <f>'1012025'!G55+'1022025'!G55+'1032025'!G55+'1042025'!G55+'1052025'!G56+'1062025'!G56</f>
        <v>0</v>
      </c>
      <c r="I56" s="181"/>
      <c r="J56" s="182"/>
    </row>
    <row r="57">
      <c r="A57" s="91" t="s">
        <v>83</v>
      </c>
      <c r="B57" s="121"/>
      <c r="C57" s="102"/>
      <c r="D57" s="102"/>
      <c r="E57" s="102"/>
      <c r="F57" s="102"/>
      <c r="G57" s="102"/>
      <c r="H57" s="102">
        <f>'1012025'!G56+'1022025'!G56+'1032025'!G56+'1042025'!G56+'1052025'!G57+'1062025'!G57</f>
        <v>0</v>
      </c>
      <c r="I57" s="181"/>
      <c r="J57" s="182"/>
    </row>
    <row r="58">
      <c r="A58" s="91" t="s">
        <v>80</v>
      </c>
      <c r="B58" s="129" t="s">
        <v>94</v>
      </c>
      <c r="C58" s="102"/>
      <c r="D58" s="102"/>
      <c r="E58" s="102"/>
      <c r="F58" s="102"/>
      <c r="G58" s="102"/>
      <c r="H58" s="102">
        <f>'1012025'!G57+'1022025'!G57+'1032025'!G57+'1042025'!G57+'1052025'!G58+'1062025'!G58</f>
        <v>0</v>
      </c>
      <c r="I58" s="181"/>
      <c r="J58" s="182"/>
    </row>
    <row r="59">
      <c r="A59" s="107" t="s">
        <v>78</v>
      </c>
      <c r="B59" s="130" t="s">
        <v>94</v>
      </c>
      <c r="C59" s="102"/>
      <c r="D59" s="102"/>
      <c r="E59" s="102"/>
      <c r="F59" s="102"/>
      <c r="G59" s="102"/>
      <c r="H59" s="102">
        <f>'1012025'!G58+'1022025'!G58+'1032025'!G58+'1042025'!G58+'1052025'!G59+'1062025'!G59</f>
        <v>0</v>
      </c>
      <c r="I59" s="183"/>
      <c r="J59" s="184"/>
    </row>
    <row r="60">
      <c r="A60" s="107" t="s">
        <v>84</v>
      </c>
      <c r="B60" s="171"/>
      <c r="C60" s="102"/>
      <c r="D60" s="102"/>
      <c r="E60" s="102"/>
      <c r="F60" s="102"/>
      <c r="G60" s="102"/>
      <c r="H60" s="102">
        <f>'1012025'!G59+'1022025'!G59+'1032025'!G59+'1042025'!G59+'1052025'!G60+'1062025'!G60</f>
        <v>0</v>
      </c>
      <c r="I60" s="183"/>
      <c r="J60" s="184"/>
    </row>
    <row r="61">
      <c r="A61" s="131" t="s">
        <v>56</v>
      </c>
      <c r="B61" s="132"/>
      <c r="C61" s="185"/>
      <c r="D61" s="185"/>
      <c r="E61" s="185"/>
      <c r="F61" s="185"/>
      <c r="G61" s="185"/>
      <c r="H61" s="185"/>
      <c r="I61" s="186"/>
      <c r="J61" s="187"/>
    </row>
    <row r="62">
      <c r="A62" s="27" t="s">
        <v>95</v>
      </c>
      <c r="J62" s="28"/>
    </row>
    <row r="63">
      <c r="A63" s="141" t="s">
        <v>25</v>
      </c>
      <c r="B63" s="138" t="s">
        <v>26</v>
      </c>
      <c r="C63" s="142" t="s">
        <v>27</v>
      </c>
      <c r="D63" s="142" t="s">
        <v>28</v>
      </c>
      <c r="E63" s="142" t="s">
        <v>29</v>
      </c>
      <c r="F63" s="142" t="s">
        <v>96</v>
      </c>
      <c r="G63" s="142"/>
      <c r="H63" s="188" t="s">
        <v>97</v>
      </c>
      <c r="I63" s="188" t="s">
        <v>98</v>
      </c>
      <c r="J63" s="189" t="s">
        <v>111</v>
      </c>
    </row>
    <row r="64">
      <c r="A64" s="146" t="s">
        <v>32</v>
      </c>
      <c r="B64" s="147"/>
      <c r="C64" s="147"/>
      <c r="D64" s="147"/>
      <c r="E64" s="147"/>
      <c r="F64" s="147"/>
      <c r="G64" s="147"/>
      <c r="H64" s="147"/>
      <c r="I64" s="147">
        <f>'1012025'!H63+'1022025'!H63+'1032025'!H63+'1042025'!H63+'1052025'!H64+'1062025'!H64</f>
        <v>0</v>
      </c>
      <c r="J64" s="74" t="str">
        <f t="shared" ref="J64:J91" si="7">iferror(F64/B64,"")</f>
        <v/>
      </c>
    </row>
    <row r="65">
      <c r="A65" s="146" t="s">
        <v>34</v>
      </c>
      <c r="B65" s="102"/>
      <c r="C65" s="102"/>
      <c r="D65" s="102"/>
      <c r="E65" s="102"/>
      <c r="F65" s="102"/>
      <c r="G65" s="102"/>
      <c r="H65" s="102"/>
      <c r="I65" s="102">
        <f>'1012025'!H64+'1022025'!H64+'1032025'!H64+'1042025'!H64+'1052025'!H65+'1062025'!H65</f>
        <v>0</v>
      </c>
      <c r="J65" s="74" t="str">
        <f t="shared" si="7"/>
        <v/>
      </c>
    </row>
    <row r="66">
      <c r="A66" s="146" t="s">
        <v>55</v>
      </c>
      <c r="B66" s="102"/>
      <c r="C66" s="102"/>
      <c r="D66" s="102"/>
      <c r="E66" s="102"/>
      <c r="F66" s="102"/>
      <c r="G66" s="102"/>
      <c r="H66" s="102"/>
      <c r="I66" s="102">
        <f>'1012025'!H65+'1022025'!H65+'1032025'!H65+'1042025'!H65+'1052025'!H66+'1062025'!H66</f>
        <v>0</v>
      </c>
      <c r="J66" s="74" t="str">
        <f t="shared" si="7"/>
        <v/>
      </c>
    </row>
    <row r="67">
      <c r="A67" s="146" t="s">
        <v>38</v>
      </c>
      <c r="B67" s="102"/>
      <c r="C67" s="102"/>
      <c r="D67" s="102"/>
      <c r="E67" s="102"/>
      <c r="F67" s="102"/>
      <c r="G67" s="102"/>
      <c r="H67" s="102"/>
      <c r="I67" s="102">
        <f>'1012025'!H66+'1022025'!H66+'1032025'!H66+'1042025'!H66+'1052025'!H67+'1062025'!H67</f>
        <v>0</v>
      </c>
      <c r="J67" s="74" t="str">
        <f t="shared" si="7"/>
        <v/>
      </c>
    </row>
    <row r="68">
      <c r="A68" s="146" t="s">
        <v>39</v>
      </c>
      <c r="B68" s="102"/>
      <c r="C68" s="102"/>
      <c r="D68" s="102"/>
      <c r="E68" s="102"/>
      <c r="F68" s="102"/>
      <c r="G68" s="102"/>
      <c r="H68" s="102"/>
      <c r="I68" s="102">
        <f>'1012025'!H67+'1022025'!H67+'1032025'!H67+'1042025'!H67+'1052025'!H68+'1062025'!H68</f>
        <v>0</v>
      </c>
      <c r="J68" s="74" t="str">
        <f t="shared" si="7"/>
        <v/>
      </c>
    </row>
    <row r="69">
      <c r="A69" s="146" t="s">
        <v>41</v>
      </c>
      <c r="B69" s="102">
        <v>1.0</v>
      </c>
      <c r="C69" s="102"/>
      <c r="D69" s="102"/>
      <c r="E69" s="102"/>
      <c r="F69" s="102"/>
      <c r="G69" s="102"/>
      <c r="H69" s="102"/>
      <c r="I69" s="102">
        <f>'1012025'!H68+'1022025'!H68+'1032025'!H68+'1042025'!H68+'1052025'!H69+'1062025'!H69</f>
        <v>0</v>
      </c>
      <c r="J69" s="74">
        <f t="shared" si="7"/>
        <v>0</v>
      </c>
    </row>
    <row r="70">
      <c r="A70" s="146" t="s">
        <v>43</v>
      </c>
      <c r="B70" s="102">
        <v>1.0</v>
      </c>
      <c r="C70" s="102"/>
      <c r="D70" s="102"/>
      <c r="E70" s="102"/>
      <c r="F70" s="102"/>
      <c r="G70" s="102"/>
      <c r="H70" s="102"/>
      <c r="I70" s="102">
        <f>'1012025'!H69+'1022025'!H69+'1032025'!H69+'1042025'!H69+'1052025'!H70+'1062025'!H70</f>
        <v>0</v>
      </c>
      <c r="J70" s="74">
        <f t="shared" si="7"/>
        <v>0</v>
      </c>
    </row>
    <row r="71">
      <c r="A71" s="146" t="s">
        <v>45</v>
      </c>
      <c r="B71" s="102"/>
      <c r="C71" s="102"/>
      <c r="D71" s="102"/>
      <c r="E71" s="102"/>
      <c r="F71" s="102"/>
      <c r="G71" s="102"/>
      <c r="H71" s="102"/>
      <c r="I71" s="102">
        <f>'1012025'!H70+'1022025'!H70+'1032025'!H70+'1042025'!H70+'1052025'!H71+'1062025'!H71</f>
        <v>0</v>
      </c>
      <c r="J71" s="74" t="str">
        <f t="shared" si="7"/>
        <v/>
      </c>
    </row>
    <row r="72">
      <c r="A72" s="146" t="s">
        <v>46</v>
      </c>
      <c r="B72" s="102"/>
      <c r="C72" s="102"/>
      <c r="D72" s="102"/>
      <c r="E72" s="102"/>
      <c r="F72" s="102"/>
      <c r="G72" s="102"/>
      <c r="H72" s="102"/>
      <c r="I72" s="102">
        <f>'1012025'!H71+'1022025'!H71+'1032025'!H71+'1042025'!H71+'1052025'!H72+'1062025'!H72</f>
        <v>0</v>
      </c>
      <c r="J72" s="74" t="str">
        <f t="shared" si="7"/>
        <v/>
      </c>
    </row>
    <row r="73">
      <c r="A73" s="146" t="s">
        <v>47</v>
      </c>
      <c r="B73" s="102"/>
      <c r="C73" s="102"/>
      <c r="D73" s="102"/>
      <c r="E73" s="102"/>
      <c r="F73" s="102"/>
      <c r="G73" s="102"/>
      <c r="H73" s="102"/>
      <c r="I73" s="102">
        <f>'1012025'!H72+'1022025'!H72+'1032025'!H72+'1042025'!H72+'1052025'!H73+'1062025'!H73</f>
        <v>0</v>
      </c>
      <c r="J73" s="74" t="str">
        <f t="shared" si="7"/>
        <v/>
      </c>
    </row>
    <row r="74">
      <c r="A74" s="146" t="s">
        <v>48</v>
      </c>
      <c r="B74" s="102"/>
      <c r="C74" s="102">
        <v>1.0</v>
      </c>
      <c r="D74" s="102"/>
      <c r="E74" s="102"/>
      <c r="F74" s="102"/>
      <c r="G74" s="102"/>
      <c r="H74" s="102"/>
      <c r="I74" s="102">
        <f>'1012025'!H73+'1022025'!H73+'1032025'!H73+'1042025'!H73+'1052025'!H74+'1062025'!H74</f>
        <v>0</v>
      </c>
      <c r="J74" s="74" t="str">
        <f t="shared" si="7"/>
        <v/>
      </c>
    </row>
    <row r="75">
      <c r="A75" s="146" t="s">
        <v>49</v>
      </c>
      <c r="B75" s="102"/>
      <c r="C75" s="102"/>
      <c r="D75" s="102"/>
      <c r="E75" s="102"/>
      <c r="F75" s="102"/>
      <c r="G75" s="102"/>
      <c r="H75" s="102"/>
      <c r="I75" s="102">
        <f>'1012025'!H74+'1022025'!H74+'1032025'!H74+'1042025'!H74+'1052025'!H75+'1062025'!H75</f>
        <v>0</v>
      </c>
      <c r="J75" s="74" t="str">
        <f t="shared" si="7"/>
        <v/>
      </c>
    </row>
    <row r="76">
      <c r="A76" s="146" t="s">
        <v>50</v>
      </c>
      <c r="B76" s="102"/>
      <c r="C76" s="102"/>
      <c r="D76" s="102"/>
      <c r="E76" s="102"/>
      <c r="F76" s="102"/>
      <c r="G76" s="102"/>
      <c r="H76" s="102"/>
      <c r="I76" s="102">
        <f>'1012025'!H75+'1022025'!H75+'1032025'!H75+'1042025'!H75+'1052025'!H76+'1062025'!H76</f>
        <v>0</v>
      </c>
      <c r="J76" s="74" t="str">
        <f t="shared" si="7"/>
        <v/>
      </c>
    </row>
    <row r="77">
      <c r="A77" s="146" t="s">
        <v>51</v>
      </c>
      <c r="B77" s="102">
        <v>2.0</v>
      </c>
      <c r="C77" s="102"/>
      <c r="D77" s="102"/>
      <c r="E77" s="102"/>
      <c r="F77" s="102">
        <v>1.0</v>
      </c>
      <c r="G77" s="102"/>
      <c r="H77" s="102"/>
      <c r="I77" s="102">
        <f>'1012025'!H76+'1022025'!H76+'1032025'!H76+'1042025'!H76+'1052025'!H77+'1062025'!H77</f>
        <v>0</v>
      </c>
      <c r="J77" s="74">
        <f t="shared" si="7"/>
        <v>0.5</v>
      </c>
    </row>
    <row r="78">
      <c r="A78" s="146" t="s">
        <v>52</v>
      </c>
      <c r="B78" s="102"/>
      <c r="C78" s="102"/>
      <c r="D78" s="102"/>
      <c r="E78" s="102"/>
      <c r="F78" s="102"/>
      <c r="G78" s="102"/>
      <c r="H78" s="102"/>
      <c r="I78" s="102">
        <f>'1012025'!H77+'1022025'!H77+'1032025'!H77+'1042025'!H77+'1052025'!H78+'1062025'!H78</f>
        <v>0</v>
      </c>
      <c r="J78" s="74" t="str">
        <f t="shared" si="7"/>
        <v/>
      </c>
    </row>
    <row r="79">
      <c r="A79" s="146" t="s">
        <v>53</v>
      </c>
      <c r="B79" s="102"/>
      <c r="C79" s="102"/>
      <c r="D79" s="102"/>
      <c r="E79" s="102"/>
      <c r="F79" s="102"/>
      <c r="G79" s="102"/>
      <c r="H79" s="102"/>
      <c r="I79" s="102">
        <f>'1012025'!H78+'1022025'!H78+'1032025'!H78+'1042025'!H78+'1052025'!H79+'1062025'!H79</f>
        <v>0</v>
      </c>
      <c r="J79" s="74" t="str">
        <f t="shared" si="7"/>
        <v/>
      </c>
    </row>
    <row r="80">
      <c r="A80" s="146" t="s">
        <v>82</v>
      </c>
      <c r="B80" s="102"/>
      <c r="C80" s="102"/>
      <c r="D80" s="102"/>
      <c r="E80" s="102"/>
      <c r="F80" s="102"/>
      <c r="G80" s="102"/>
      <c r="H80" s="102"/>
      <c r="I80" s="102">
        <f>'1012025'!H79+'1022025'!H79+'1032025'!H79+'1042025'!H79+'1052025'!H80+'1062025'!H80</f>
        <v>0</v>
      </c>
      <c r="J80" s="74" t="str">
        <f t="shared" si="7"/>
        <v/>
      </c>
    </row>
    <row r="81">
      <c r="A81" s="146" t="s">
        <v>83</v>
      </c>
      <c r="B81" s="102"/>
      <c r="C81" s="102"/>
      <c r="D81" s="102"/>
      <c r="E81" s="102"/>
      <c r="F81" s="102"/>
      <c r="G81" s="102"/>
      <c r="H81" s="102"/>
      <c r="I81" s="102">
        <f>'1012025'!H80+'1022025'!H80+'1032025'!H80+'1042025'!H80+'1052025'!H81+'1062025'!H81</f>
        <v>0</v>
      </c>
      <c r="J81" s="74" t="str">
        <f t="shared" si="7"/>
        <v/>
      </c>
    </row>
    <row r="82">
      <c r="A82" s="146" t="s">
        <v>80</v>
      </c>
      <c r="B82" s="102"/>
      <c r="C82" s="102"/>
      <c r="D82" s="102"/>
      <c r="E82" s="102"/>
      <c r="F82" s="102"/>
      <c r="G82" s="102"/>
      <c r="H82" s="102"/>
      <c r="I82" s="102">
        <f>'1012025'!H81+'1022025'!H81+'1032025'!H81+'1042025'!H81+'1052025'!H82+'1062025'!H82</f>
        <v>0</v>
      </c>
      <c r="J82" s="74" t="str">
        <f t="shared" si="7"/>
        <v/>
      </c>
    </row>
    <row r="83">
      <c r="A83" s="146" t="s">
        <v>84</v>
      </c>
      <c r="B83" s="102"/>
      <c r="C83" s="102"/>
      <c r="D83" s="102"/>
      <c r="E83" s="102"/>
      <c r="F83" s="102"/>
      <c r="G83" s="102"/>
      <c r="H83" s="102"/>
      <c r="I83" s="102">
        <f>'1012025'!H82+'1022025'!H82+'1032025'!H82+'1042025'!H82+'1052025'!H83+'1062025'!H83</f>
        <v>0</v>
      </c>
      <c r="J83" s="74" t="str">
        <f t="shared" si="7"/>
        <v/>
      </c>
    </row>
    <row r="84">
      <c r="A84" s="146" t="s">
        <v>78</v>
      </c>
      <c r="B84" s="102">
        <v>1.0</v>
      </c>
      <c r="C84" s="102"/>
      <c r="D84" s="102"/>
      <c r="E84" s="102"/>
      <c r="F84" s="102">
        <v>1.0</v>
      </c>
      <c r="G84" s="102"/>
      <c r="H84" s="102"/>
      <c r="I84" s="102">
        <f>'1012025'!H83+'1022025'!H83+'1032025'!H83+'1042025'!H83+'1052025'!H84+'1062025'!H84</f>
        <v>0</v>
      </c>
      <c r="J84" s="74">
        <f t="shared" si="7"/>
        <v>1</v>
      </c>
    </row>
    <row r="85">
      <c r="A85" s="154" t="s">
        <v>102</v>
      </c>
      <c r="B85" s="155"/>
      <c r="C85" s="102"/>
      <c r="D85" s="102"/>
      <c r="E85" s="102"/>
      <c r="F85" s="102"/>
      <c r="G85" s="102"/>
      <c r="H85" s="102"/>
      <c r="I85" s="102">
        <f>'1012025'!H84+'1022025'!H84+'1032025'!H84+'1042025'!H84+'1052025'!H85+'1062025'!H85</f>
        <v>0</v>
      </c>
      <c r="J85" s="74" t="str">
        <f t="shared" si="7"/>
        <v/>
      </c>
    </row>
    <row r="86">
      <c r="A86" s="154"/>
      <c r="B86" s="155"/>
      <c r="C86" s="102"/>
      <c r="D86" s="102"/>
      <c r="E86" s="102"/>
      <c r="F86" s="102"/>
      <c r="G86" s="102"/>
      <c r="H86" s="102"/>
      <c r="I86" s="102">
        <f>'1012025'!H85+'1022025'!H85+'1032025'!H85+'1042025'!H85+'1052025'!H86+'1062025'!H86</f>
        <v>0</v>
      </c>
      <c r="J86" s="74" t="str">
        <f t="shared" si="7"/>
        <v/>
      </c>
    </row>
    <row r="87">
      <c r="A87" s="154" t="s">
        <v>103</v>
      </c>
      <c r="B87" s="155"/>
      <c r="C87" s="102"/>
      <c r="D87" s="102"/>
      <c r="E87" s="102"/>
      <c r="F87" s="102"/>
      <c r="G87" s="102"/>
      <c r="H87" s="102"/>
      <c r="I87" s="102">
        <f>'1012025'!H86+'1022025'!H86+'1032025'!H86+'1042025'!H86+'1052025'!H87+'1062025'!H87</f>
        <v>0</v>
      </c>
      <c r="J87" s="74" t="str">
        <f t="shared" si="7"/>
        <v/>
      </c>
    </row>
    <row r="88">
      <c r="A88" s="154" t="s">
        <v>104</v>
      </c>
      <c r="B88" s="155">
        <v>1.0</v>
      </c>
      <c r="C88" s="102"/>
      <c r="D88" s="102"/>
      <c r="E88" s="102"/>
      <c r="F88" s="102"/>
      <c r="G88" s="102"/>
      <c r="H88" s="102"/>
      <c r="I88" s="102">
        <f>'1012025'!H87+'1022025'!H87+'1032025'!H87+'1042025'!H87+'1052025'!H88+'1062025'!H88</f>
        <v>0</v>
      </c>
      <c r="J88" s="74">
        <f t="shared" si="7"/>
        <v>0</v>
      </c>
    </row>
    <row r="89">
      <c r="A89" s="154" t="s">
        <v>105</v>
      </c>
      <c r="B89" s="155"/>
      <c r="C89" s="102"/>
      <c r="D89" s="102"/>
      <c r="E89" s="102"/>
      <c r="F89" s="102"/>
      <c r="G89" s="102"/>
      <c r="H89" s="102"/>
      <c r="I89" s="102">
        <f>'1012025'!H88+'1022025'!H88+'1032025'!H88+'1042025'!H88+'1052025'!H89+'1062025'!H89</f>
        <v>0</v>
      </c>
      <c r="J89" s="74" t="str">
        <f t="shared" si="7"/>
        <v/>
      </c>
    </row>
    <row r="90">
      <c r="A90" s="156" t="s">
        <v>21</v>
      </c>
      <c r="B90" s="157"/>
      <c r="C90" s="158"/>
      <c r="D90" s="158"/>
      <c r="E90" s="158"/>
      <c r="F90" s="158"/>
      <c r="G90" s="158"/>
      <c r="H90" s="158"/>
      <c r="I90" s="158">
        <f>'1012025'!H89+'1022025'!H89+'1032025'!H89+'1042025'!H89+'1052025'!H90+'1062025'!H90</f>
        <v>0</v>
      </c>
      <c r="J90" s="74" t="str">
        <f t="shared" si="7"/>
        <v/>
      </c>
    </row>
    <row r="91">
      <c r="A91" s="154" t="s">
        <v>66</v>
      </c>
      <c r="B91" s="162">
        <f t="shared" ref="B91:F91" si="8">SUM(B64:B90)</f>
        <v>6</v>
      </c>
      <c r="C91" s="163">
        <f t="shared" si="8"/>
        <v>1</v>
      </c>
      <c r="D91" s="163">
        <f t="shared" si="8"/>
        <v>0</v>
      </c>
      <c r="E91" s="163">
        <f t="shared" si="8"/>
        <v>0</v>
      </c>
      <c r="F91" s="165">
        <f t="shared" si="8"/>
        <v>2</v>
      </c>
      <c r="G91" s="165"/>
      <c r="H91" s="165">
        <f t="shared" ref="H91:I91" si="9">SUM(H64:H90)</f>
        <v>0</v>
      </c>
      <c r="I91" s="165">
        <f t="shared" si="9"/>
        <v>0</v>
      </c>
      <c r="J91" s="190">
        <f t="shared" si="7"/>
        <v>0.3333333333</v>
      </c>
    </row>
    <row r="92">
      <c r="B92" s="167">
        <f>B91+C91+D91+E91</f>
        <v>7</v>
      </c>
      <c r="C92" s="120"/>
      <c r="D92" s="120"/>
      <c r="E92" s="119"/>
      <c r="F92" s="168">
        <v>2</v>
      </c>
      <c r="G92" s="120"/>
      <c r="H92" s="120"/>
      <c r="I92" s="119"/>
      <c r="J92" s="170">
        <f>F92/B92</f>
        <v>0.2857142857</v>
      </c>
    </row>
  </sheetData>
  <mergeCells count="41">
    <mergeCell ref="A1:H1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C16:J16"/>
    <mergeCell ref="F24:G24"/>
    <mergeCell ref="A25:B25"/>
    <mergeCell ref="F25:G25"/>
    <mergeCell ref="F17:G17"/>
    <mergeCell ref="F18:G18"/>
    <mergeCell ref="F19:G19"/>
    <mergeCell ref="F20:G20"/>
    <mergeCell ref="F21:G21"/>
    <mergeCell ref="F22:G22"/>
    <mergeCell ref="F23:G23"/>
    <mergeCell ref="F26:G26"/>
    <mergeCell ref="F27:G27"/>
    <mergeCell ref="F28:G28"/>
    <mergeCell ref="F29:G29"/>
    <mergeCell ref="F30:G30"/>
    <mergeCell ref="F31:G31"/>
    <mergeCell ref="F32:G32"/>
    <mergeCell ref="A62:J62"/>
    <mergeCell ref="B92:E92"/>
    <mergeCell ref="F92:I92"/>
    <mergeCell ref="F33:G33"/>
    <mergeCell ref="F34:G34"/>
    <mergeCell ref="F35:G35"/>
    <mergeCell ref="F36:G36"/>
    <mergeCell ref="F37:G37"/>
    <mergeCell ref="F38:G38"/>
    <mergeCell ref="A39:J39"/>
  </mergeCells>
  <conditionalFormatting sqref="F17:G38">
    <cfRule type="cellIs" dxfId="0" priority="1" operator="lessThan">
      <formula>0</formula>
    </cfRule>
  </conditionalFormatting>
  <conditionalFormatting sqref="F17:G38">
    <cfRule type="cellIs" dxfId="3" priority="2" operator="greaterThan">
      <formula>0</formula>
    </cfRule>
  </conditionalFormatting>
  <conditionalFormatting sqref="J18:J37">
    <cfRule type="cellIs" dxfId="1" priority="3" operator="greaterThan">
      <formula>$B$23</formula>
    </cfRule>
  </conditionalFormatting>
  <conditionalFormatting sqref="J18:J37">
    <cfRule type="cellIs" dxfId="4" priority="4" operator="lessThan">
      <formula>$B$23</formula>
    </cfRule>
  </conditionalFormatting>
  <conditionalFormatting sqref="J3:J13">
    <cfRule type="cellIs" dxfId="1" priority="5" operator="greaterThan">
      <formula>$B$23</formula>
    </cfRule>
  </conditionalFormatting>
  <conditionalFormatting sqref="J3:J13">
    <cfRule type="cellIs" dxfId="0" priority="6" operator="lessThan">
      <formula>$B$23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6" max="7" width="7.38"/>
    <col customWidth="1" min="10" max="10" width="15.5"/>
  </cols>
  <sheetData>
    <row r="1">
      <c r="A1" s="52" t="s">
        <v>0</v>
      </c>
      <c r="B1" s="53"/>
      <c r="C1" s="53"/>
      <c r="D1" s="53"/>
      <c r="E1" s="53"/>
      <c r="F1" s="53"/>
      <c r="G1" s="53"/>
      <c r="H1" s="54"/>
      <c r="I1" s="55"/>
      <c r="J1" s="56" t="s">
        <v>57</v>
      </c>
    </row>
    <row r="2">
      <c r="A2" s="57" t="s">
        <v>58</v>
      </c>
      <c r="B2" s="197">
        <v>45941.0</v>
      </c>
      <c r="C2" s="6"/>
      <c r="D2" s="7" t="s">
        <v>2</v>
      </c>
      <c r="E2" s="7" t="s">
        <v>3</v>
      </c>
      <c r="F2" s="59" t="s">
        <v>4</v>
      </c>
      <c r="G2" s="54"/>
      <c r="H2" s="60" t="s">
        <v>5</v>
      </c>
      <c r="I2" s="8"/>
      <c r="J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63">
        <v>77713.47</v>
      </c>
      <c r="G3" s="64"/>
      <c r="H3" s="65">
        <f t="shared" ref="H3:H8" si="1">$F3/D3</f>
        <v>0.2745690331</v>
      </c>
      <c r="I3" s="14"/>
      <c r="J3" s="69">
        <f t="shared" ref="J3:J14" si="2">$F3/E3</f>
        <v>0.2457661547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63">
        <v>85741.84</v>
      </c>
      <c r="G4" s="64"/>
      <c r="H4" s="65">
        <f t="shared" si="1"/>
        <v>0.4253616042</v>
      </c>
      <c r="I4" s="14"/>
      <c r="J4" s="69">
        <f t="shared" si="2"/>
        <v>0.3277580743</v>
      </c>
    </row>
    <row r="5">
      <c r="A5" s="10" t="s">
        <v>11</v>
      </c>
      <c r="B5" s="70">
        <v>748962.11</v>
      </c>
      <c r="C5" s="12" t="s">
        <v>61</v>
      </c>
      <c r="D5" s="71">
        <v>402427.0</v>
      </c>
      <c r="E5" s="13">
        <v>501170.0</v>
      </c>
      <c r="F5" s="63">
        <v>103220.93</v>
      </c>
      <c r="G5" s="64"/>
      <c r="H5" s="65">
        <f t="shared" si="1"/>
        <v>0.2564960353</v>
      </c>
      <c r="I5" s="14"/>
      <c r="J5" s="69">
        <f t="shared" si="2"/>
        <v>0.2059599138</v>
      </c>
    </row>
    <row r="6">
      <c r="A6" s="10" t="s">
        <v>62</v>
      </c>
      <c r="B6" s="70">
        <v>106363.78</v>
      </c>
      <c r="C6" s="12" t="s">
        <v>12</v>
      </c>
      <c r="D6" s="13">
        <v>360402.0</v>
      </c>
      <c r="E6" s="13">
        <v>316209.0</v>
      </c>
      <c r="F6" s="63">
        <v>85377.3</v>
      </c>
      <c r="G6" s="64"/>
      <c r="H6" s="65">
        <f t="shared" si="1"/>
        <v>0.2368946343</v>
      </c>
      <c r="I6" s="14"/>
      <c r="J6" s="69">
        <f t="shared" si="2"/>
        <v>0.2700027513</v>
      </c>
    </row>
    <row r="7">
      <c r="A7" s="32" t="s">
        <v>63</v>
      </c>
      <c r="B7" s="72">
        <f>B5-B3</f>
        <v>-1691253.89</v>
      </c>
      <c r="C7" s="12" t="s">
        <v>14</v>
      </c>
      <c r="D7" s="13">
        <v>467711.0</v>
      </c>
      <c r="E7" s="13">
        <v>302557.0</v>
      </c>
      <c r="F7" s="63">
        <v>140888.73</v>
      </c>
      <c r="G7" s="64"/>
      <c r="H7" s="65">
        <f t="shared" si="1"/>
        <v>0.301230311</v>
      </c>
      <c r="I7" s="14"/>
      <c r="J7" s="69">
        <f t="shared" si="2"/>
        <v>0.4656601235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63">
        <v>69434.32</v>
      </c>
      <c r="G8" s="64"/>
      <c r="H8" s="65">
        <f t="shared" si="1"/>
        <v>0.5472267583</v>
      </c>
      <c r="I8" s="14"/>
      <c r="J8" s="69">
        <f t="shared" si="2"/>
        <v>0.2654206979</v>
      </c>
    </row>
    <row r="9">
      <c r="A9" s="19" t="s">
        <v>17</v>
      </c>
      <c r="B9" s="20">
        <f>(B4-B5)/30</f>
        <v>45445.38867</v>
      </c>
      <c r="C9" s="12" t="s">
        <v>18</v>
      </c>
      <c r="D9" s="13">
        <v>175140.0</v>
      </c>
      <c r="E9" s="13">
        <v>261601.0</v>
      </c>
      <c r="F9" s="63">
        <v>66371.77</v>
      </c>
      <c r="G9" s="64"/>
      <c r="H9" s="65">
        <f t="shared" ref="H9:H13" si="3">$F9/$D$9</f>
        <v>0.3789640859</v>
      </c>
      <c r="I9" s="14"/>
      <c r="J9" s="69">
        <f t="shared" si="2"/>
        <v>0.2537137473</v>
      </c>
    </row>
    <row r="10">
      <c r="A10" s="19" t="s">
        <v>19</v>
      </c>
      <c r="B10" s="21">
        <f>(B4-B6)/30</f>
        <v>66865.333</v>
      </c>
      <c r="C10" s="12" t="s">
        <v>20</v>
      </c>
      <c r="D10" s="13">
        <v>0.0</v>
      </c>
      <c r="E10" s="13">
        <v>192680.0</v>
      </c>
      <c r="F10" s="63">
        <v>40613.56</v>
      </c>
      <c r="G10" s="64"/>
      <c r="H10" s="65">
        <f t="shared" si="3"/>
        <v>0.2318919721</v>
      </c>
      <c r="I10" s="14"/>
      <c r="J10" s="69">
        <f t="shared" si="2"/>
        <v>0.2107824372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63">
        <v>33984.59</v>
      </c>
      <c r="G11" s="64"/>
      <c r="H11" s="65">
        <f t="shared" si="3"/>
        <v>0.1940424232</v>
      </c>
      <c r="I11" s="14"/>
      <c r="J11" s="73">
        <f t="shared" si="2"/>
        <v>0.6900424365</v>
      </c>
    </row>
    <row r="12">
      <c r="A12" s="17"/>
      <c r="B12" s="22"/>
      <c r="C12" s="12" t="s">
        <v>65</v>
      </c>
      <c r="D12" s="13">
        <v>0.0</v>
      </c>
      <c r="E12" s="13">
        <v>49520.0</v>
      </c>
      <c r="F12" s="63">
        <v>31765.63</v>
      </c>
      <c r="G12" s="64"/>
      <c r="H12" s="65">
        <f t="shared" si="3"/>
        <v>0.1813727875</v>
      </c>
      <c r="I12" s="14"/>
      <c r="J12" s="69">
        <f t="shared" si="2"/>
        <v>0.6414707189</v>
      </c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63">
        <v>13849.97</v>
      </c>
      <c r="G13" s="64"/>
      <c r="H13" s="76">
        <f t="shared" si="3"/>
        <v>0.07907942218</v>
      </c>
      <c r="I13" s="191"/>
      <c r="J13" s="81">
        <f t="shared" si="2"/>
        <v>0.2715680392</v>
      </c>
    </row>
    <row r="14">
      <c r="A14" s="19" t="s">
        <v>24</v>
      </c>
      <c r="B14" s="21">
        <f>(B3-B5)/(B19-B22)</f>
        <v>845626.945</v>
      </c>
      <c r="C14" s="29" t="s">
        <v>66</v>
      </c>
      <c r="D14" s="82">
        <f t="shared" ref="D14:F14" si="4">SUM(D3:D13)</f>
        <v>2122320</v>
      </c>
      <c r="E14" s="82">
        <f t="shared" si="4"/>
        <v>2563398</v>
      </c>
      <c r="F14" s="82">
        <f t="shared" si="4"/>
        <v>748962.11</v>
      </c>
      <c r="G14" s="172"/>
      <c r="H14" s="83">
        <f>$F14/D14</f>
        <v>0.3528978241</v>
      </c>
      <c r="I14" s="83"/>
      <c r="J14" s="84">
        <f t="shared" si="2"/>
        <v>0.2921755069</v>
      </c>
    </row>
    <row r="15">
      <c r="A15" s="19" t="s">
        <v>31</v>
      </c>
      <c r="B15" s="20">
        <f>B22*B13</f>
        <v>2277534.933</v>
      </c>
      <c r="C15" s="85"/>
      <c r="D15" s="85"/>
      <c r="E15" s="85"/>
      <c r="F15" s="85"/>
      <c r="G15" s="85"/>
      <c r="H15" s="85"/>
      <c r="I15" s="85"/>
      <c r="J15" s="85"/>
    </row>
    <row r="16">
      <c r="A16" s="19" t="s">
        <v>67</v>
      </c>
      <c r="B16" s="20">
        <f>B5-B15</f>
        <v>-1528572.823</v>
      </c>
      <c r="C16" s="27" t="s">
        <v>68</v>
      </c>
      <c r="J16" s="28"/>
    </row>
    <row r="17">
      <c r="A17" s="19" t="s">
        <v>69</v>
      </c>
      <c r="B17" s="20">
        <f>B5-B4</f>
        <v>-1363361.66</v>
      </c>
      <c r="D17" s="30" t="s">
        <v>70</v>
      </c>
      <c r="E17" s="30" t="s">
        <v>71</v>
      </c>
      <c r="F17" s="30" t="s">
        <v>72</v>
      </c>
      <c r="H17" s="30"/>
      <c r="I17" s="30"/>
      <c r="J17" s="192" t="s">
        <v>6</v>
      </c>
    </row>
    <row r="18">
      <c r="A18" s="19" t="s">
        <v>73</v>
      </c>
      <c r="B18" s="20">
        <f>(B5-B4)-B6</f>
        <v>-1469725.44</v>
      </c>
      <c r="C18" s="91" t="s">
        <v>32</v>
      </c>
      <c r="D18" s="13">
        <v>79808.0</v>
      </c>
      <c r="E18" s="99">
        <v>30136.0</v>
      </c>
      <c r="F18" s="96">
        <f t="shared" ref="F18:F38" si="5">E18-D18</f>
        <v>-49672</v>
      </c>
      <c r="G18" s="64"/>
      <c r="H18" s="36"/>
      <c r="I18" s="193"/>
      <c r="J18" s="98">
        <f t="shared" ref="J18:J37" si="6">E18/D18</f>
        <v>0.377606255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12645.0</v>
      </c>
      <c r="F19" s="96">
        <f t="shared" si="5"/>
        <v>-130468</v>
      </c>
      <c r="G19" s="64"/>
      <c r="H19" s="36"/>
      <c r="I19" s="193"/>
      <c r="J19" s="15">
        <f t="shared" si="6"/>
        <v>0.08835675306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31458.0</v>
      </c>
      <c r="F20" s="96">
        <f t="shared" si="5"/>
        <v>-48350</v>
      </c>
      <c r="G20" s="64"/>
      <c r="H20" s="176"/>
      <c r="I20" s="194"/>
      <c r="J20" s="15">
        <f t="shared" si="6"/>
        <v>0.3941710104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19390.0</v>
      </c>
      <c r="F21" s="96">
        <f t="shared" si="5"/>
        <v>-96422</v>
      </c>
      <c r="G21" s="64"/>
      <c r="H21" s="36"/>
      <c r="I21" s="193"/>
      <c r="J21" s="15">
        <f t="shared" si="6"/>
        <v>0.1674265188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63764.0</v>
      </c>
      <c r="F22" s="96">
        <f t="shared" si="5"/>
        <v>-4496</v>
      </c>
      <c r="G22" s="64"/>
      <c r="H22" s="36"/>
      <c r="I22" s="193"/>
      <c r="J22" s="15">
        <f t="shared" si="6"/>
        <v>0.9341341928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>
        <v>20095.0</v>
      </c>
      <c r="F23" s="96">
        <f t="shared" si="5"/>
        <v>-41109</v>
      </c>
      <c r="G23" s="64"/>
      <c r="H23" s="36"/>
      <c r="I23" s="193"/>
      <c r="J23" s="15">
        <f t="shared" si="6"/>
        <v>0.3283282138</v>
      </c>
    </row>
    <row r="24">
      <c r="A24" s="43" t="s">
        <v>44</v>
      </c>
      <c r="B24" s="44">
        <f>B5/B3</f>
        <v>0.3069245141</v>
      </c>
      <c r="C24" s="91" t="s">
        <v>43</v>
      </c>
      <c r="D24" s="13">
        <v>120764.0</v>
      </c>
      <c r="E24" s="99">
        <v>39348.0</v>
      </c>
      <c r="F24" s="96">
        <f t="shared" si="5"/>
        <v>-81416</v>
      </c>
      <c r="G24" s="64"/>
      <c r="H24" s="36"/>
      <c r="I24" s="193"/>
      <c r="J24" s="15">
        <f t="shared" si="6"/>
        <v>0.3258255772</v>
      </c>
    </row>
    <row r="25">
      <c r="A25" s="17" t="s">
        <v>75</v>
      </c>
      <c r="C25" s="91" t="s">
        <v>45</v>
      </c>
      <c r="D25" s="13">
        <v>120764.0</v>
      </c>
      <c r="E25" s="99">
        <v>19395.0</v>
      </c>
      <c r="F25" s="96">
        <f t="shared" si="5"/>
        <v>-101369</v>
      </c>
      <c r="G25" s="64"/>
      <c r="H25" s="36"/>
      <c r="I25" s="193"/>
      <c r="J25" s="15">
        <f t="shared" si="6"/>
        <v>0.1606024974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62629.0</v>
      </c>
      <c r="F26" s="96">
        <f t="shared" si="5"/>
        <v>-39531</v>
      </c>
      <c r="G26" s="64"/>
      <c r="H26" s="36"/>
      <c r="I26" s="193"/>
      <c r="J26" s="15">
        <f t="shared" si="6"/>
        <v>0.6130481597</v>
      </c>
    </row>
    <row r="27">
      <c r="A27" s="12" t="s">
        <v>8</v>
      </c>
      <c r="B27" s="102"/>
      <c r="C27" s="91" t="s">
        <v>47</v>
      </c>
      <c r="D27" s="13">
        <v>102160.0</v>
      </c>
      <c r="E27" s="99">
        <v>49321.0</v>
      </c>
      <c r="F27" s="96">
        <f t="shared" si="5"/>
        <v>-52839</v>
      </c>
      <c r="G27" s="64"/>
      <c r="H27" s="36"/>
      <c r="I27" s="193"/>
      <c r="J27" s="15">
        <f t="shared" si="6"/>
        <v>0.4827819107</v>
      </c>
    </row>
    <row r="28">
      <c r="A28" s="12" t="s">
        <v>10</v>
      </c>
      <c r="B28" s="102">
        <v>2.0</v>
      </c>
      <c r="C28" s="91" t="s">
        <v>48</v>
      </c>
      <c r="D28" s="13">
        <v>102160.0</v>
      </c>
      <c r="E28" s="99">
        <v>36733.0</v>
      </c>
      <c r="F28" s="96">
        <f t="shared" si="5"/>
        <v>-65427</v>
      </c>
      <c r="G28" s="64"/>
      <c r="H28" s="36"/>
      <c r="I28" s="193"/>
      <c r="J28" s="15">
        <f t="shared" si="6"/>
        <v>0.3595634299</v>
      </c>
    </row>
    <row r="29">
      <c r="A29" s="12" t="s">
        <v>12</v>
      </c>
      <c r="B29" s="102"/>
      <c r="C29" s="91" t="s">
        <v>49</v>
      </c>
      <c r="D29" s="13">
        <v>115812.0</v>
      </c>
      <c r="E29" s="99">
        <v>48501.0</v>
      </c>
      <c r="F29" s="96">
        <f t="shared" si="5"/>
        <v>-67311</v>
      </c>
      <c r="G29" s="64"/>
      <c r="H29" s="36"/>
      <c r="I29" s="195"/>
      <c r="J29" s="15">
        <f t="shared" si="6"/>
        <v>0.4187907989</v>
      </c>
    </row>
    <row r="30">
      <c r="A30" s="12" t="s">
        <v>14</v>
      </c>
      <c r="B30" s="102">
        <v>1.0</v>
      </c>
      <c r="C30" s="32" t="s">
        <v>78</v>
      </c>
      <c r="D30" s="13">
        <v>54608.0</v>
      </c>
      <c r="E30" s="99">
        <v>19146.0</v>
      </c>
      <c r="F30" s="96">
        <f t="shared" si="5"/>
        <v>-35462</v>
      </c>
      <c r="G30" s="64"/>
      <c r="I30" s="36"/>
      <c r="J30" s="69">
        <f t="shared" si="6"/>
        <v>0.3506079695</v>
      </c>
    </row>
    <row r="31">
      <c r="A31" s="12" t="s">
        <v>16</v>
      </c>
      <c r="B31" s="102">
        <v>1.0</v>
      </c>
      <c r="C31" s="91" t="s">
        <v>51</v>
      </c>
      <c r="D31" s="13">
        <v>115812.0</v>
      </c>
      <c r="E31" s="99">
        <v>19351.0</v>
      </c>
      <c r="F31" s="96">
        <f t="shared" si="5"/>
        <v>-96461</v>
      </c>
      <c r="G31" s="64"/>
      <c r="H31" s="36"/>
      <c r="I31" s="196"/>
      <c r="J31" s="15">
        <f t="shared" si="6"/>
        <v>0.1670897662</v>
      </c>
    </row>
    <row r="32">
      <c r="A32" s="12" t="s">
        <v>18</v>
      </c>
      <c r="B32" s="102">
        <v>4.0</v>
      </c>
      <c r="C32" s="91" t="s">
        <v>52</v>
      </c>
      <c r="D32" s="13">
        <v>115812.0</v>
      </c>
      <c r="E32" s="99">
        <v>16674.0</v>
      </c>
      <c r="F32" s="96">
        <f t="shared" si="5"/>
        <v>-99138</v>
      </c>
      <c r="G32" s="64"/>
      <c r="H32" s="36"/>
      <c r="I32" s="193"/>
      <c r="J32" s="15">
        <f t="shared" si="6"/>
        <v>0.1439747176</v>
      </c>
    </row>
    <row r="33">
      <c r="A33" s="12" t="s">
        <v>20</v>
      </c>
      <c r="B33" s="102">
        <v>1.0</v>
      </c>
      <c r="C33" s="91" t="s">
        <v>53</v>
      </c>
      <c r="D33" s="13">
        <v>151816.0</v>
      </c>
      <c r="E33" s="99">
        <v>23241.0</v>
      </c>
      <c r="F33" s="96">
        <f t="shared" si="5"/>
        <v>-128575</v>
      </c>
      <c r="G33" s="64"/>
      <c r="H33" s="36"/>
      <c r="I33" s="193"/>
      <c r="J33" s="15">
        <f t="shared" si="6"/>
        <v>0.1530866312</v>
      </c>
    </row>
    <row r="34">
      <c r="A34" s="103" t="s">
        <v>79</v>
      </c>
      <c r="B34" s="102"/>
      <c r="C34" s="91" t="s">
        <v>80</v>
      </c>
      <c r="D34" s="13">
        <v>54608.0</v>
      </c>
      <c r="E34" s="99">
        <v>16574.0</v>
      </c>
      <c r="F34" s="96">
        <f t="shared" si="5"/>
        <v>-38034</v>
      </c>
      <c r="G34" s="64"/>
      <c r="H34" s="36"/>
      <c r="I34" s="193"/>
      <c r="J34" s="15">
        <f t="shared" si="6"/>
        <v>0.3035086434</v>
      </c>
    </row>
    <row r="35">
      <c r="A35" s="104" t="s">
        <v>81</v>
      </c>
      <c r="B35" s="102">
        <v>2.0</v>
      </c>
      <c r="C35" s="91" t="s">
        <v>82</v>
      </c>
      <c r="D35" s="13">
        <v>49656.0</v>
      </c>
      <c r="E35" s="99">
        <v>29488.0</v>
      </c>
      <c r="F35" s="96">
        <f t="shared" si="5"/>
        <v>-20168</v>
      </c>
      <c r="G35" s="64"/>
      <c r="H35" s="36"/>
      <c r="I35" s="193"/>
      <c r="J35" s="15">
        <f t="shared" si="6"/>
        <v>0.5938456581</v>
      </c>
    </row>
    <row r="36">
      <c r="A36" s="105" t="s">
        <v>66</v>
      </c>
      <c r="B36" s="106">
        <f>SUM(B27:B35)</f>
        <v>11</v>
      </c>
      <c r="C36" s="91" t="s">
        <v>83</v>
      </c>
      <c r="D36" s="13">
        <v>49656.0</v>
      </c>
      <c r="E36" s="99">
        <v>1720.0</v>
      </c>
      <c r="F36" s="96">
        <f t="shared" si="5"/>
        <v>-47936</v>
      </c>
      <c r="G36" s="64"/>
      <c r="H36" s="36"/>
      <c r="I36" s="193"/>
      <c r="J36" s="15">
        <f t="shared" si="6"/>
        <v>0.03463831158</v>
      </c>
    </row>
    <row r="37">
      <c r="C37" s="107" t="s">
        <v>84</v>
      </c>
      <c r="D37" s="75">
        <v>49656.0</v>
      </c>
      <c r="E37" s="108">
        <v>23335.0</v>
      </c>
      <c r="F37" s="96">
        <f t="shared" si="5"/>
        <v>-26321</v>
      </c>
      <c r="G37" s="64"/>
      <c r="H37" s="177"/>
      <c r="I37" s="195"/>
      <c r="J37" s="110">
        <f t="shared" si="6"/>
        <v>0.46993314</v>
      </c>
    </row>
    <row r="38">
      <c r="C38" s="111" t="s">
        <v>85</v>
      </c>
      <c r="D38" s="112">
        <v>186172.0</v>
      </c>
      <c r="E38" s="112"/>
      <c r="F38" s="113">
        <f t="shared" si="5"/>
        <v>-186172</v>
      </c>
      <c r="G38" s="2"/>
      <c r="H38" s="86"/>
      <c r="I38" s="86"/>
      <c r="J38" s="114" t="s">
        <v>86</v>
      </c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6"/>
      <c r="J39" s="117"/>
    </row>
    <row r="40">
      <c r="A40" s="6"/>
      <c r="B40" s="59" t="s">
        <v>88</v>
      </c>
      <c r="C40" s="178" t="s">
        <v>89</v>
      </c>
      <c r="D40" s="178" t="s">
        <v>90</v>
      </c>
      <c r="E40" s="178" t="s">
        <v>91</v>
      </c>
      <c r="F40" s="178" t="s">
        <v>92</v>
      </c>
      <c r="G40" s="178"/>
      <c r="H40" s="178" t="s">
        <v>93</v>
      </c>
      <c r="I40" s="178"/>
      <c r="J40" s="179"/>
    </row>
    <row r="41">
      <c r="A41" s="91" t="s">
        <v>32</v>
      </c>
      <c r="B41" s="129" t="s">
        <v>94</v>
      </c>
      <c r="C41" s="147">
        <v>14.0</v>
      </c>
      <c r="D41" s="147">
        <v>2.0</v>
      </c>
      <c r="E41" s="147">
        <v>4.0</v>
      </c>
      <c r="F41" s="147"/>
      <c r="G41" s="147"/>
      <c r="H41" s="147">
        <f>'1012025'!G40+'1022025'!G40+'1032025'!G40+'1042025'!G40+'1052025'!G41+'1062025'!G41</f>
        <v>0</v>
      </c>
      <c r="I41" s="128"/>
      <c r="J41" s="180"/>
    </row>
    <row r="42">
      <c r="A42" s="91" t="s">
        <v>34</v>
      </c>
      <c r="B42" s="129" t="s">
        <v>94</v>
      </c>
      <c r="C42" s="102">
        <v>12.0</v>
      </c>
      <c r="D42" s="102"/>
      <c r="E42" s="102">
        <v>11.0</v>
      </c>
      <c r="F42" s="102">
        <v>3.0</v>
      </c>
      <c r="G42" s="102"/>
      <c r="H42" s="102">
        <f>'1012025'!G41+'1022025'!G41+'1032025'!G41+'1042025'!G41+'1052025'!G42+'1062025'!G42</f>
        <v>0</v>
      </c>
      <c r="I42" s="181"/>
      <c r="J42" s="182"/>
    </row>
    <row r="43">
      <c r="A43" s="91" t="s">
        <v>55</v>
      </c>
      <c r="B43" s="129" t="s">
        <v>94</v>
      </c>
      <c r="C43" s="102">
        <v>3.0</v>
      </c>
      <c r="D43" s="102">
        <v>2.0</v>
      </c>
      <c r="E43" s="102">
        <v>10.0</v>
      </c>
      <c r="F43" s="102">
        <v>23.0</v>
      </c>
      <c r="G43" s="102"/>
      <c r="H43" s="102">
        <f>'1012025'!G42+'1022025'!G42+'1032025'!G42+'1042025'!G42+'1052025'!G43+'1062025'!G43</f>
        <v>0</v>
      </c>
      <c r="I43" s="181"/>
      <c r="J43" s="182"/>
    </row>
    <row r="44">
      <c r="A44" s="91" t="s">
        <v>38</v>
      </c>
      <c r="B44" s="129" t="s">
        <v>94</v>
      </c>
      <c r="C44" s="102">
        <v>7.0</v>
      </c>
      <c r="D44" s="102"/>
      <c r="E44" s="102">
        <v>19.0</v>
      </c>
      <c r="F44" s="102">
        <v>10.0</v>
      </c>
      <c r="G44" s="102"/>
      <c r="H44" s="102">
        <f>'1012025'!G43+'1022025'!G43+'1032025'!G43+'1042025'!G43+'1052025'!G44+'1062025'!G44</f>
        <v>0</v>
      </c>
      <c r="I44" s="181"/>
      <c r="J44" s="182"/>
    </row>
    <row r="45">
      <c r="A45" s="91" t="s">
        <v>39</v>
      </c>
      <c r="B45" s="129" t="s">
        <v>94</v>
      </c>
      <c r="C45" s="102"/>
      <c r="D45" s="102"/>
      <c r="E45" s="102"/>
      <c r="F45" s="102"/>
      <c r="G45" s="102"/>
      <c r="H45" s="102">
        <f>'1012025'!G44+'1022025'!G44+'1032025'!G44+'1042025'!G44+'1052025'!G45+'1062025'!G45</f>
        <v>0</v>
      </c>
      <c r="I45" s="181"/>
      <c r="J45" s="182"/>
    </row>
    <row r="46">
      <c r="A46" s="91" t="s">
        <v>41</v>
      </c>
      <c r="B46" s="129" t="s">
        <v>94</v>
      </c>
      <c r="C46" s="102"/>
      <c r="D46" s="102"/>
      <c r="E46" s="102"/>
      <c r="F46" s="102"/>
      <c r="G46" s="102"/>
      <c r="H46" s="102">
        <f>'1012025'!G45+'1022025'!G45+'1032025'!G45+'1042025'!G45+'1052025'!G46+'1062025'!G46</f>
        <v>0</v>
      </c>
      <c r="I46" s="181"/>
      <c r="J46" s="182"/>
    </row>
    <row r="47">
      <c r="A47" s="91" t="s">
        <v>43</v>
      </c>
      <c r="B47" s="129" t="s">
        <v>94</v>
      </c>
      <c r="C47" s="102">
        <v>5.0</v>
      </c>
      <c r="D47" s="102">
        <v>2.0</v>
      </c>
      <c r="E47" s="102">
        <v>10.0</v>
      </c>
      <c r="F47" s="102"/>
      <c r="G47" s="102"/>
      <c r="H47" s="102">
        <f>'1012025'!G46+'1022025'!G46+'1032025'!G46+'1042025'!G46+'1052025'!G47+'1062025'!G47</f>
        <v>0</v>
      </c>
      <c r="I47" s="181"/>
      <c r="J47" s="182"/>
    </row>
    <row r="48">
      <c r="A48" s="91" t="s">
        <v>45</v>
      </c>
      <c r="B48" s="129" t="s">
        <v>94</v>
      </c>
      <c r="C48" s="102">
        <v>3.0</v>
      </c>
      <c r="D48" s="102"/>
      <c r="E48" s="102">
        <v>1.0</v>
      </c>
      <c r="F48" s="102"/>
      <c r="G48" s="102"/>
      <c r="H48" s="102">
        <f>'1012025'!G47+'1022025'!G47+'1032025'!G47+'1042025'!G47+'1052025'!G48+'1062025'!G48</f>
        <v>0</v>
      </c>
      <c r="I48" s="181"/>
      <c r="J48" s="182"/>
    </row>
    <row r="49">
      <c r="A49" s="91" t="s">
        <v>46</v>
      </c>
      <c r="B49" s="129" t="s">
        <v>94</v>
      </c>
      <c r="C49" s="102"/>
      <c r="D49" s="102"/>
      <c r="E49" s="102"/>
      <c r="F49" s="102"/>
      <c r="G49" s="102"/>
      <c r="H49" s="102">
        <f>'1012025'!G48+'1022025'!G48+'1032025'!G48+'1042025'!G48+'1052025'!G49+'1062025'!G49</f>
        <v>0</v>
      </c>
      <c r="I49" s="181"/>
      <c r="J49" s="182"/>
    </row>
    <row r="50">
      <c r="A50" s="91" t="s">
        <v>47</v>
      </c>
      <c r="B50" s="129" t="s">
        <v>94</v>
      </c>
      <c r="C50" s="102">
        <v>5.0</v>
      </c>
      <c r="D50" s="102"/>
      <c r="E50" s="102">
        <v>3.0</v>
      </c>
      <c r="F50" s="102">
        <v>33.0</v>
      </c>
      <c r="G50" s="102"/>
      <c r="H50" s="102">
        <f>'1012025'!G49+'1022025'!G49+'1032025'!G49+'1042025'!G49+'1052025'!G50+'1062025'!G50</f>
        <v>0</v>
      </c>
      <c r="I50" s="181"/>
      <c r="J50" s="182"/>
    </row>
    <row r="51">
      <c r="A51" s="91" t="s">
        <v>48</v>
      </c>
      <c r="B51" s="129" t="s">
        <v>94</v>
      </c>
      <c r="C51" s="102">
        <v>7.0</v>
      </c>
      <c r="D51" s="102"/>
      <c r="E51" s="102">
        <v>23.0</v>
      </c>
      <c r="F51" s="102">
        <v>27.0</v>
      </c>
      <c r="G51" s="102"/>
      <c r="H51" s="102">
        <f>'1012025'!G50+'1022025'!G50+'1032025'!G50+'1042025'!G50+'1052025'!G51+'1062025'!G51</f>
        <v>0</v>
      </c>
      <c r="I51" s="181"/>
      <c r="J51" s="182"/>
    </row>
    <row r="52">
      <c r="A52" s="91" t="s">
        <v>49</v>
      </c>
      <c r="B52" s="129" t="s">
        <v>94</v>
      </c>
      <c r="C52" s="102">
        <v>1.0</v>
      </c>
      <c r="D52" s="102">
        <v>2.0</v>
      </c>
      <c r="E52" s="102">
        <v>3.0</v>
      </c>
      <c r="F52" s="102">
        <v>6.0</v>
      </c>
      <c r="G52" s="102"/>
      <c r="H52" s="102">
        <f>'1012025'!G51+'1022025'!G51+'1032025'!G51+'1042025'!G51+'1052025'!G52+'1062025'!G52</f>
        <v>0</v>
      </c>
      <c r="I52" s="127"/>
      <c r="J52" s="182"/>
    </row>
    <row r="53">
      <c r="A53" s="91" t="s">
        <v>51</v>
      </c>
      <c r="B53" s="129" t="s">
        <v>94</v>
      </c>
      <c r="C53" s="102">
        <v>22.0</v>
      </c>
      <c r="D53" s="102"/>
      <c r="E53" s="102">
        <v>10.0</v>
      </c>
      <c r="F53" s="102">
        <v>22.0</v>
      </c>
      <c r="G53" s="102"/>
      <c r="H53" s="102">
        <f>'1012025'!G52+'1022025'!G52+'1032025'!G52+'1042025'!G52+'1052025'!G53+'1062025'!G53</f>
        <v>0</v>
      </c>
      <c r="I53" s="181"/>
      <c r="J53" s="182"/>
    </row>
    <row r="54">
      <c r="A54" s="91" t="s">
        <v>52</v>
      </c>
      <c r="B54" s="121"/>
      <c r="C54" s="102"/>
      <c r="D54" s="102"/>
      <c r="E54" s="102"/>
      <c r="F54" s="102"/>
      <c r="G54" s="102"/>
      <c r="H54" s="102">
        <f>'1012025'!G53+'1022025'!G53+'1032025'!G53+'1042025'!G53+'1052025'!G54+'1062025'!G54</f>
        <v>0</v>
      </c>
      <c r="I54" s="181"/>
      <c r="J54" s="182"/>
    </row>
    <row r="55">
      <c r="A55" s="91" t="s">
        <v>53</v>
      </c>
      <c r="B55" s="121"/>
      <c r="C55" s="102"/>
      <c r="D55" s="102"/>
      <c r="E55" s="102"/>
      <c r="F55" s="102"/>
      <c r="G55" s="102"/>
      <c r="H55" s="102">
        <f>'1012025'!G54+'1022025'!G54+'1032025'!G54+'1042025'!G54+'1052025'!G55+'1062025'!G55</f>
        <v>0</v>
      </c>
      <c r="I55" s="181"/>
      <c r="J55" s="182"/>
    </row>
    <row r="56">
      <c r="A56" s="91" t="s">
        <v>82</v>
      </c>
      <c r="B56" s="129" t="s">
        <v>94</v>
      </c>
      <c r="C56" s="102"/>
      <c r="D56" s="102"/>
      <c r="E56" s="102"/>
      <c r="F56" s="102"/>
      <c r="G56" s="102"/>
      <c r="H56" s="102">
        <f>'1012025'!G55+'1022025'!G55+'1032025'!G55+'1042025'!G55+'1052025'!G56+'1062025'!G56</f>
        <v>0</v>
      </c>
      <c r="I56" s="181"/>
      <c r="J56" s="182"/>
    </row>
    <row r="57">
      <c r="A57" s="91" t="s">
        <v>83</v>
      </c>
      <c r="B57" s="129" t="s">
        <v>94</v>
      </c>
      <c r="C57" s="102"/>
      <c r="D57" s="102"/>
      <c r="E57" s="102"/>
      <c r="F57" s="102"/>
      <c r="G57" s="102"/>
      <c r="H57" s="102">
        <f>'1012025'!G56+'1022025'!G56+'1032025'!G56+'1042025'!G56+'1052025'!G57+'1062025'!G57</f>
        <v>0</v>
      </c>
      <c r="I57" s="181"/>
      <c r="J57" s="182"/>
    </row>
    <row r="58">
      <c r="A58" s="91" t="s">
        <v>80</v>
      </c>
      <c r="B58" s="129" t="s">
        <v>94</v>
      </c>
      <c r="C58" s="102"/>
      <c r="D58" s="102"/>
      <c r="E58" s="102"/>
      <c r="F58" s="102"/>
      <c r="G58" s="102"/>
      <c r="H58" s="102">
        <f>'1012025'!G57+'1022025'!G57+'1032025'!G57+'1042025'!G57+'1052025'!G58+'1062025'!G58</f>
        <v>0</v>
      </c>
      <c r="I58" s="181"/>
      <c r="J58" s="182"/>
    </row>
    <row r="59">
      <c r="A59" s="107" t="s">
        <v>78</v>
      </c>
      <c r="B59" s="130" t="s">
        <v>94</v>
      </c>
      <c r="C59" s="102"/>
      <c r="D59" s="102"/>
      <c r="E59" s="102"/>
      <c r="F59" s="102"/>
      <c r="G59" s="102"/>
      <c r="H59" s="102">
        <f>'1012025'!G58+'1022025'!G58+'1032025'!G58+'1042025'!G58+'1052025'!G59+'1062025'!G59</f>
        <v>0</v>
      </c>
      <c r="I59" s="183"/>
      <c r="J59" s="184"/>
    </row>
    <row r="60">
      <c r="A60" s="107" t="s">
        <v>84</v>
      </c>
      <c r="B60" s="130" t="s">
        <v>94</v>
      </c>
      <c r="C60" s="102"/>
      <c r="D60" s="102"/>
      <c r="E60" s="102"/>
      <c r="F60" s="102"/>
      <c r="G60" s="102"/>
      <c r="H60" s="102">
        <f>'1012025'!G59+'1022025'!G59+'1032025'!G59+'1042025'!G59+'1052025'!G60+'1062025'!G60</f>
        <v>0</v>
      </c>
      <c r="I60" s="183"/>
      <c r="J60" s="184"/>
    </row>
    <row r="61">
      <c r="A61" s="131" t="s">
        <v>56</v>
      </c>
      <c r="B61" s="132"/>
      <c r="C61" s="185"/>
      <c r="D61" s="185"/>
      <c r="E61" s="185"/>
      <c r="F61" s="185"/>
      <c r="G61" s="185"/>
      <c r="H61" s="185"/>
      <c r="I61" s="186"/>
      <c r="J61" s="187"/>
    </row>
    <row r="62">
      <c r="A62" s="27" t="s">
        <v>95</v>
      </c>
      <c r="J62" s="28"/>
    </row>
    <row r="63">
      <c r="A63" s="141" t="s">
        <v>25</v>
      </c>
      <c r="B63" s="138" t="s">
        <v>26</v>
      </c>
      <c r="C63" s="142" t="s">
        <v>27</v>
      </c>
      <c r="D63" s="142" t="s">
        <v>28</v>
      </c>
      <c r="E63" s="142" t="s">
        <v>29</v>
      </c>
      <c r="F63" s="142" t="s">
        <v>96</v>
      </c>
      <c r="G63" s="142"/>
      <c r="H63" s="188" t="s">
        <v>97</v>
      </c>
      <c r="I63" s="188" t="s">
        <v>98</v>
      </c>
      <c r="J63" s="189" t="s">
        <v>111</v>
      </c>
    </row>
    <row r="64">
      <c r="A64" s="146" t="s">
        <v>32</v>
      </c>
      <c r="B64" s="147">
        <v>1.0</v>
      </c>
      <c r="C64" s="147"/>
      <c r="D64" s="147"/>
      <c r="E64" s="147"/>
      <c r="F64" s="147">
        <v>1.0</v>
      </c>
      <c r="G64" s="147"/>
      <c r="H64" s="147"/>
      <c r="I64" s="147">
        <f>'1012025'!H63+'1022025'!H63+'1032025'!H63+'1042025'!H63+'1052025'!H64+'1062025'!H64</f>
        <v>0</v>
      </c>
      <c r="J64" s="74">
        <f t="shared" ref="J64:J91" si="7">iferror(F64/B64,"")</f>
        <v>1</v>
      </c>
    </row>
    <row r="65">
      <c r="A65" s="146" t="s">
        <v>34</v>
      </c>
      <c r="B65" s="102"/>
      <c r="C65" s="102"/>
      <c r="D65" s="102"/>
      <c r="E65" s="102"/>
      <c r="F65" s="102"/>
      <c r="G65" s="102"/>
      <c r="H65" s="102"/>
      <c r="I65" s="102">
        <f>'1012025'!H64+'1022025'!H64+'1032025'!H64+'1042025'!H64+'1052025'!H65+'1062025'!H65</f>
        <v>0</v>
      </c>
      <c r="J65" s="74" t="str">
        <f t="shared" si="7"/>
        <v/>
      </c>
    </row>
    <row r="66">
      <c r="A66" s="146" t="s">
        <v>55</v>
      </c>
      <c r="B66" s="102"/>
      <c r="C66" s="102"/>
      <c r="D66" s="102"/>
      <c r="E66" s="102"/>
      <c r="F66" s="102"/>
      <c r="G66" s="102"/>
      <c r="H66" s="102"/>
      <c r="I66" s="102">
        <f>'1012025'!H65+'1022025'!H65+'1032025'!H65+'1042025'!H65+'1052025'!H66+'1062025'!H66</f>
        <v>0</v>
      </c>
      <c r="J66" s="74" t="str">
        <f t="shared" si="7"/>
        <v/>
      </c>
    </row>
    <row r="67">
      <c r="A67" s="146" t="s">
        <v>38</v>
      </c>
      <c r="B67" s="102">
        <v>1.0</v>
      </c>
      <c r="C67" s="102"/>
      <c r="D67" s="102"/>
      <c r="E67" s="102"/>
      <c r="F67" s="102"/>
      <c r="G67" s="102"/>
      <c r="H67" s="102"/>
      <c r="I67" s="102">
        <f>'1012025'!H66+'1022025'!H66+'1032025'!H66+'1042025'!H66+'1052025'!H67+'1062025'!H67</f>
        <v>0</v>
      </c>
      <c r="J67" s="74">
        <f t="shared" si="7"/>
        <v>0</v>
      </c>
    </row>
    <row r="68">
      <c r="A68" s="146" t="s">
        <v>39</v>
      </c>
      <c r="B68" s="102"/>
      <c r="C68" s="102"/>
      <c r="D68" s="102">
        <v>1.0</v>
      </c>
      <c r="E68" s="102"/>
      <c r="F68" s="102"/>
      <c r="G68" s="102"/>
      <c r="H68" s="102"/>
      <c r="I68" s="102">
        <f>'1012025'!H67+'1022025'!H67+'1032025'!H67+'1042025'!H67+'1052025'!H68+'1062025'!H68</f>
        <v>0</v>
      </c>
      <c r="J68" s="74" t="str">
        <f t="shared" si="7"/>
        <v/>
      </c>
    </row>
    <row r="69">
      <c r="A69" s="146" t="s">
        <v>41</v>
      </c>
      <c r="B69" s="102">
        <v>1.0</v>
      </c>
      <c r="C69" s="102"/>
      <c r="D69" s="102"/>
      <c r="E69" s="102"/>
      <c r="F69" s="102">
        <v>1.0</v>
      </c>
      <c r="G69" s="102"/>
      <c r="H69" s="102"/>
      <c r="I69" s="102">
        <f>'1012025'!H68+'1022025'!H68+'1032025'!H68+'1042025'!H68+'1052025'!H69+'1062025'!H69</f>
        <v>0</v>
      </c>
      <c r="J69" s="74">
        <f t="shared" si="7"/>
        <v>1</v>
      </c>
    </row>
    <row r="70">
      <c r="A70" s="146" t="s">
        <v>43</v>
      </c>
      <c r="B70" s="102"/>
      <c r="C70" s="102"/>
      <c r="D70" s="102"/>
      <c r="E70" s="102"/>
      <c r="F70" s="102"/>
      <c r="G70" s="102"/>
      <c r="H70" s="102"/>
      <c r="I70" s="102">
        <f>'1012025'!H69+'1022025'!H69+'1032025'!H69+'1042025'!H69+'1052025'!H70+'1062025'!H70</f>
        <v>0</v>
      </c>
      <c r="J70" s="74" t="str">
        <f t="shared" si="7"/>
        <v/>
      </c>
    </row>
    <row r="71">
      <c r="A71" s="146" t="s">
        <v>45</v>
      </c>
      <c r="B71" s="102"/>
      <c r="C71" s="102"/>
      <c r="D71" s="102"/>
      <c r="E71" s="102"/>
      <c r="F71" s="102">
        <v>1.0</v>
      </c>
      <c r="G71" s="102"/>
      <c r="H71" s="102"/>
      <c r="I71" s="102">
        <f>'1012025'!H70+'1022025'!H70+'1032025'!H70+'1042025'!H70+'1052025'!H71+'1062025'!H71</f>
        <v>0</v>
      </c>
      <c r="J71" s="74" t="str">
        <f t="shared" si="7"/>
        <v/>
      </c>
    </row>
    <row r="72">
      <c r="A72" s="146" t="s">
        <v>46</v>
      </c>
      <c r="B72" s="102"/>
      <c r="C72" s="102"/>
      <c r="D72" s="102"/>
      <c r="E72" s="102"/>
      <c r="F72" s="102"/>
      <c r="G72" s="102"/>
      <c r="H72" s="102"/>
      <c r="I72" s="102">
        <f>'1012025'!H71+'1022025'!H71+'1032025'!H71+'1042025'!H71+'1052025'!H72+'1062025'!H72</f>
        <v>0</v>
      </c>
      <c r="J72" s="74" t="str">
        <f t="shared" si="7"/>
        <v/>
      </c>
    </row>
    <row r="73">
      <c r="A73" s="146" t="s">
        <v>47</v>
      </c>
      <c r="B73" s="102">
        <v>1.0</v>
      </c>
      <c r="C73" s="102"/>
      <c r="D73" s="102"/>
      <c r="E73" s="102"/>
      <c r="F73" s="102">
        <v>1.0</v>
      </c>
      <c r="G73" s="102"/>
      <c r="H73" s="102">
        <v>1.0</v>
      </c>
      <c r="I73" s="102">
        <f>'1012025'!H72+'1022025'!H72+'1032025'!H72+'1042025'!H72+'1052025'!H73+'1062025'!H73</f>
        <v>0</v>
      </c>
      <c r="J73" s="74">
        <f t="shared" si="7"/>
        <v>1</v>
      </c>
    </row>
    <row r="74">
      <c r="A74" s="146" t="s">
        <v>48</v>
      </c>
      <c r="B74" s="102"/>
      <c r="C74" s="102"/>
      <c r="D74" s="102"/>
      <c r="E74" s="102"/>
      <c r="F74" s="102"/>
      <c r="G74" s="102"/>
      <c r="H74" s="102"/>
      <c r="I74" s="102">
        <f>'1012025'!H73+'1022025'!H73+'1032025'!H73+'1042025'!H73+'1052025'!H74+'1062025'!H74</f>
        <v>0</v>
      </c>
      <c r="J74" s="74" t="str">
        <f t="shared" si="7"/>
        <v/>
      </c>
    </row>
    <row r="75">
      <c r="A75" s="146" t="s">
        <v>49</v>
      </c>
      <c r="B75" s="102">
        <v>2.0</v>
      </c>
      <c r="C75" s="102"/>
      <c r="D75" s="102"/>
      <c r="E75" s="102"/>
      <c r="F75" s="102">
        <v>2.0</v>
      </c>
      <c r="G75" s="102"/>
      <c r="H75" s="102"/>
      <c r="I75" s="102">
        <f>'1012025'!H74+'1022025'!H74+'1032025'!H74+'1042025'!H74+'1052025'!H75+'1062025'!H75</f>
        <v>0</v>
      </c>
      <c r="J75" s="74">
        <f t="shared" si="7"/>
        <v>1</v>
      </c>
    </row>
    <row r="76">
      <c r="A76" s="146" t="s">
        <v>50</v>
      </c>
      <c r="B76" s="102"/>
      <c r="C76" s="102"/>
      <c r="D76" s="102"/>
      <c r="E76" s="102"/>
      <c r="F76" s="102"/>
      <c r="G76" s="102"/>
      <c r="H76" s="102"/>
      <c r="I76" s="102">
        <f>'1012025'!H75+'1022025'!H75+'1032025'!H75+'1042025'!H75+'1052025'!H76+'1062025'!H76</f>
        <v>0</v>
      </c>
      <c r="J76" s="74" t="str">
        <f t="shared" si="7"/>
        <v/>
      </c>
    </row>
    <row r="77">
      <c r="A77" s="146" t="s">
        <v>51</v>
      </c>
      <c r="B77" s="102">
        <v>1.0</v>
      </c>
      <c r="C77" s="102"/>
      <c r="D77" s="102"/>
      <c r="E77" s="102"/>
      <c r="F77" s="102">
        <v>1.0</v>
      </c>
      <c r="G77" s="102"/>
      <c r="H77" s="102"/>
      <c r="I77" s="102">
        <f>'1012025'!H76+'1022025'!H76+'1032025'!H76+'1042025'!H76+'1052025'!H77+'1062025'!H77</f>
        <v>0</v>
      </c>
      <c r="J77" s="74">
        <f t="shared" si="7"/>
        <v>1</v>
      </c>
    </row>
    <row r="78">
      <c r="A78" s="146" t="s">
        <v>52</v>
      </c>
      <c r="B78" s="102"/>
      <c r="C78" s="102"/>
      <c r="D78" s="102"/>
      <c r="E78" s="102"/>
      <c r="F78" s="102"/>
      <c r="G78" s="102"/>
      <c r="H78" s="102"/>
      <c r="I78" s="102">
        <f>'1012025'!H77+'1022025'!H77+'1032025'!H77+'1042025'!H77+'1052025'!H78+'1062025'!H78</f>
        <v>0</v>
      </c>
      <c r="J78" s="74" t="str">
        <f t="shared" si="7"/>
        <v/>
      </c>
    </row>
    <row r="79">
      <c r="A79" s="146" t="s">
        <v>53</v>
      </c>
      <c r="B79" s="102"/>
      <c r="C79" s="102"/>
      <c r="D79" s="102"/>
      <c r="E79" s="102"/>
      <c r="F79" s="102"/>
      <c r="G79" s="102"/>
      <c r="H79" s="102"/>
      <c r="I79" s="102">
        <f>'1012025'!H78+'1022025'!H78+'1032025'!H78+'1042025'!H78+'1052025'!H79+'1062025'!H79</f>
        <v>0</v>
      </c>
      <c r="J79" s="74" t="str">
        <f t="shared" si="7"/>
        <v/>
      </c>
    </row>
    <row r="80">
      <c r="A80" s="146" t="s">
        <v>82</v>
      </c>
      <c r="B80" s="102">
        <v>1.0</v>
      </c>
      <c r="C80" s="102"/>
      <c r="D80" s="102"/>
      <c r="E80" s="102"/>
      <c r="F80" s="102"/>
      <c r="G80" s="102"/>
      <c r="H80" s="102"/>
      <c r="I80" s="102">
        <f>'1012025'!H79+'1022025'!H79+'1032025'!H79+'1042025'!H79+'1052025'!H80+'1062025'!H80</f>
        <v>0</v>
      </c>
      <c r="J80" s="74">
        <f t="shared" si="7"/>
        <v>0</v>
      </c>
    </row>
    <row r="81">
      <c r="A81" s="146" t="s">
        <v>83</v>
      </c>
      <c r="B81" s="102"/>
      <c r="C81" s="102"/>
      <c r="D81" s="102"/>
      <c r="E81" s="102"/>
      <c r="F81" s="102"/>
      <c r="G81" s="102"/>
      <c r="H81" s="102"/>
      <c r="I81" s="102">
        <f>'1012025'!H80+'1022025'!H80+'1032025'!H80+'1042025'!H80+'1052025'!H81+'1062025'!H81</f>
        <v>0</v>
      </c>
      <c r="J81" s="74" t="str">
        <f t="shared" si="7"/>
        <v/>
      </c>
    </row>
    <row r="82">
      <c r="A82" s="146" t="s">
        <v>80</v>
      </c>
      <c r="B82" s="102"/>
      <c r="C82" s="102">
        <v>2.0</v>
      </c>
      <c r="D82" s="102"/>
      <c r="E82" s="102"/>
      <c r="F82" s="102"/>
      <c r="G82" s="102"/>
      <c r="H82" s="102"/>
      <c r="I82" s="102">
        <f>'1012025'!H81+'1022025'!H81+'1032025'!H81+'1042025'!H81+'1052025'!H82+'1062025'!H82</f>
        <v>0</v>
      </c>
      <c r="J82" s="74" t="str">
        <f t="shared" si="7"/>
        <v/>
      </c>
    </row>
    <row r="83">
      <c r="A83" s="146" t="s">
        <v>84</v>
      </c>
      <c r="B83" s="102">
        <v>1.0</v>
      </c>
      <c r="C83" s="102"/>
      <c r="D83" s="102"/>
      <c r="E83" s="102"/>
      <c r="F83" s="102"/>
      <c r="G83" s="102"/>
      <c r="H83" s="102"/>
      <c r="I83" s="102">
        <f>'1012025'!H82+'1022025'!H82+'1032025'!H82+'1042025'!H82+'1052025'!H83+'1062025'!H83</f>
        <v>0</v>
      </c>
      <c r="J83" s="74">
        <f t="shared" si="7"/>
        <v>0</v>
      </c>
    </row>
    <row r="84">
      <c r="A84" s="146" t="s">
        <v>78</v>
      </c>
      <c r="B84" s="102">
        <v>3.0</v>
      </c>
      <c r="C84" s="102"/>
      <c r="D84" s="102"/>
      <c r="E84" s="102"/>
      <c r="F84" s="102">
        <v>1.0</v>
      </c>
      <c r="G84" s="102"/>
      <c r="H84" s="102"/>
      <c r="I84" s="102">
        <f>'1012025'!H83+'1022025'!H83+'1032025'!H83+'1042025'!H83+'1052025'!H84+'1062025'!H84</f>
        <v>0</v>
      </c>
      <c r="J84" s="74">
        <f t="shared" si="7"/>
        <v>0.3333333333</v>
      </c>
    </row>
    <row r="85">
      <c r="A85" s="154" t="s">
        <v>102</v>
      </c>
      <c r="B85" s="155"/>
      <c r="C85" s="102"/>
      <c r="D85" s="102"/>
      <c r="E85" s="102"/>
      <c r="F85" s="102"/>
      <c r="G85" s="102"/>
      <c r="H85" s="102"/>
      <c r="I85" s="102">
        <f>'1012025'!H84+'1022025'!H84+'1032025'!H84+'1042025'!H84+'1052025'!H85+'1062025'!H85</f>
        <v>0</v>
      </c>
      <c r="J85" s="74" t="str">
        <f t="shared" si="7"/>
        <v/>
      </c>
    </row>
    <row r="86">
      <c r="A86" s="154"/>
      <c r="B86" s="155"/>
      <c r="C86" s="102"/>
      <c r="D86" s="102"/>
      <c r="E86" s="102"/>
      <c r="F86" s="102"/>
      <c r="G86" s="102"/>
      <c r="H86" s="102"/>
      <c r="I86" s="102">
        <f>'1012025'!H85+'1022025'!H85+'1032025'!H85+'1042025'!H85+'1052025'!H86+'1062025'!H86</f>
        <v>0</v>
      </c>
      <c r="J86" s="74" t="str">
        <f t="shared" si="7"/>
        <v/>
      </c>
    </row>
    <row r="87">
      <c r="A87" s="154" t="s">
        <v>103</v>
      </c>
      <c r="B87" s="155"/>
      <c r="C87" s="102"/>
      <c r="D87" s="102"/>
      <c r="E87" s="102"/>
      <c r="F87" s="102"/>
      <c r="G87" s="102"/>
      <c r="H87" s="102"/>
      <c r="I87" s="102">
        <f>'1012025'!H86+'1022025'!H86+'1032025'!H86+'1042025'!H86+'1052025'!H87+'1062025'!H87</f>
        <v>0</v>
      </c>
      <c r="J87" s="74" t="str">
        <f t="shared" si="7"/>
        <v/>
      </c>
    </row>
    <row r="88">
      <c r="A88" s="154" t="s">
        <v>104</v>
      </c>
      <c r="B88" s="155"/>
      <c r="C88" s="102"/>
      <c r="D88" s="102"/>
      <c r="E88" s="102"/>
      <c r="F88" s="102"/>
      <c r="G88" s="102"/>
      <c r="H88" s="102"/>
      <c r="I88" s="102">
        <f>'1012025'!H87+'1022025'!H87+'1032025'!H87+'1042025'!H87+'1052025'!H88+'1062025'!H88</f>
        <v>0</v>
      </c>
      <c r="J88" s="74" t="str">
        <f t="shared" si="7"/>
        <v/>
      </c>
    </row>
    <row r="89">
      <c r="A89" s="154" t="s">
        <v>105</v>
      </c>
      <c r="B89" s="155"/>
      <c r="C89" s="102"/>
      <c r="D89" s="102"/>
      <c r="E89" s="102"/>
      <c r="F89" s="102"/>
      <c r="G89" s="102"/>
      <c r="H89" s="102"/>
      <c r="I89" s="102">
        <f>'1012025'!H88+'1022025'!H88+'1032025'!H88+'1042025'!H88+'1052025'!H89+'1062025'!H89</f>
        <v>0</v>
      </c>
      <c r="J89" s="74" t="str">
        <f t="shared" si="7"/>
        <v/>
      </c>
    </row>
    <row r="90">
      <c r="A90" s="156" t="s">
        <v>21</v>
      </c>
      <c r="B90" s="157"/>
      <c r="C90" s="158"/>
      <c r="D90" s="158"/>
      <c r="E90" s="158"/>
      <c r="F90" s="158"/>
      <c r="G90" s="158"/>
      <c r="H90" s="158"/>
      <c r="I90" s="158">
        <f>'1012025'!H89+'1022025'!H89+'1032025'!H89+'1042025'!H89+'1052025'!H90+'1062025'!H90</f>
        <v>0</v>
      </c>
      <c r="J90" s="74" t="str">
        <f t="shared" si="7"/>
        <v/>
      </c>
    </row>
    <row r="91">
      <c r="A91" s="154" t="s">
        <v>66</v>
      </c>
      <c r="B91" s="162">
        <f t="shared" ref="B91:F91" si="8">SUM(B64:B90)</f>
        <v>12</v>
      </c>
      <c r="C91" s="163">
        <f t="shared" si="8"/>
        <v>2</v>
      </c>
      <c r="D91" s="163">
        <f t="shared" si="8"/>
        <v>1</v>
      </c>
      <c r="E91" s="163">
        <f t="shared" si="8"/>
        <v>0</v>
      </c>
      <c r="F91" s="165">
        <f t="shared" si="8"/>
        <v>8</v>
      </c>
      <c r="G91" s="165"/>
      <c r="H91" s="165">
        <f t="shared" ref="H91:I91" si="9">SUM(H64:H90)</f>
        <v>1</v>
      </c>
      <c r="I91" s="165">
        <f t="shared" si="9"/>
        <v>0</v>
      </c>
      <c r="J91" s="190">
        <f t="shared" si="7"/>
        <v>0.6666666667</v>
      </c>
    </row>
    <row r="92">
      <c r="B92" s="167">
        <f>B91+C91+D91+E91</f>
        <v>15</v>
      </c>
      <c r="C92" s="120"/>
      <c r="D92" s="120"/>
      <c r="E92" s="119"/>
      <c r="F92" s="168">
        <v>9</v>
      </c>
      <c r="G92" s="120"/>
      <c r="H92" s="120"/>
      <c r="I92" s="119"/>
      <c r="J92" s="170">
        <f>F92/B92</f>
        <v>0.6</v>
      </c>
    </row>
  </sheetData>
  <mergeCells count="41">
    <mergeCell ref="A1:H1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C16:J16"/>
    <mergeCell ref="F24:G24"/>
    <mergeCell ref="A25:B25"/>
    <mergeCell ref="F25:G25"/>
    <mergeCell ref="F17:G17"/>
    <mergeCell ref="F18:G18"/>
    <mergeCell ref="F19:G19"/>
    <mergeCell ref="F20:G20"/>
    <mergeCell ref="F21:G21"/>
    <mergeCell ref="F22:G22"/>
    <mergeCell ref="F23:G23"/>
    <mergeCell ref="F26:G26"/>
    <mergeCell ref="F27:G27"/>
    <mergeCell ref="F28:G28"/>
    <mergeCell ref="F29:G29"/>
    <mergeCell ref="F30:G30"/>
    <mergeCell ref="F31:G31"/>
    <mergeCell ref="F32:G32"/>
    <mergeCell ref="A62:J62"/>
    <mergeCell ref="B92:E92"/>
    <mergeCell ref="F92:I92"/>
    <mergeCell ref="F33:G33"/>
    <mergeCell ref="F34:G34"/>
    <mergeCell ref="F35:G35"/>
    <mergeCell ref="F36:G36"/>
    <mergeCell ref="F37:G37"/>
    <mergeCell ref="F38:G38"/>
    <mergeCell ref="A39:J39"/>
  </mergeCells>
  <conditionalFormatting sqref="F17:G38">
    <cfRule type="cellIs" dxfId="0" priority="1" operator="lessThan">
      <formula>0</formula>
    </cfRule>
  </conditionalFormatting>
  <conditionalFormatting sqref="F17:G38">
    <cfRule type="cellIs" dxfId="3" priority="2" operator="greaterThan">
      <formula>0</formula>
    </cfRule>
  </conditionalFormatting>
  <conditionalFormatting sqref="J18:J37">
    <cfRule type="cellIs" dxfId="1" priority="3" operator="greaterThan">
      <formula>$B$23</formula>
    </cfRule>
  </conditionalFormatting>
  <conditionalFormatting sqref="J18:J37">
    <cfRule type="cellIs" dxfId="4" priority="4" operator="lessThan">
      <formula>$B$23</formula>
    </cfRule>
  </conditionalFormatting>
  <conditionalFormatting sqref="J3:J13">
    <cfRule type="cellIs" dxfId="1" priority="5" operator="greaterThan">
      <formula>$B$23</formula>
    </cfRule>
  </conditionalFormatting>
  <conditionalFormatting sqref="J3:J13">
    <cfRule type="cellIs" dxfId="0" priority="6" operator="lessThan">
      <formula>$B$23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6" max="7" width="7.38"/>
    <col customWidth="1" min="8" max="8" width="11.0"/>
    <col customWidth="1" min="9" max="9" width="7.5"/>
    <col customWidth="1" min="10" max="10" width="7.38"/>
    <col customWidth="1" min="11" max="11" width="8.88"/>
    <col customWidth="1" min="12" max="12" width="18.63"/>
    <col customWidth="1" min="13" max="13" width="17.13"/>
  </cols>
  <sheetData>
    <row r="1">
      <c r="A1" s="52" t="s">
        <v>0</v>
      </c>
      <c r="B1" s="53"/>
      <c r="C1" s="53"/>
      <c r="D1" s="53"/>
      <c r="E1" s="53"/>
      <c r="F1" s="53"/>
      <c r="G1" s="53"/>
      <c r="H1" s="54"/>
      <c r="I1" s="55"/>
      <c r="J1" s="55"/>
      <c r="K1" s="55"/>
      <c r="L1" s="55"/>
      <c r="M1" s="56" t="s">
        <v>57</v>
      </c>
    </row>
    <row r="2">
      <c r="A2" s="57" t="s">
        <v>58</v>
      </c>
      <c r="B2" s="58">
        <v>45958.0</v>
      </c>
      <c r="C2" s="6"/>
      <c r="D2" s="7" t="s">
        <v>2</v>
      </c>
      <c r="E2" s="7" t="s">
        <v>3</v>
      </c>
      <c r="F2" s="59" t="s">
        <v>4</v>
      </c>
      <c r="G2" s="54"/>
      <c r="H2" s="60" t="s">
        <v>5</v>
      </c>
      <c r="I2" s="59" t="s">
        <v>59</v>
      </c>
      <c r="J2" s="53"/>
      <c r="K2" s="54"/>
      <c r="L2" s="61" t="s">
        <v>60</v>
      </c>
      <c r="M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63">
        <v>166160.8</v>
      </c>
      <c r="G3" s="64"/>
      <c r="H3" s="65">
        <f t="shared" ref="H3:H8" si="1">$F3/D3</f>
        <v>0.587061808</v>
      </c>
      <c r="I3" s="66">
        <f t="shared" ref="I3:I13" si="2">F3-L3</f>
        <v>-128967.6</v>
      </c>
      <c r="J3" s="67"/>
      <c r="K3" s="64"/>
      <c r="L3" s="68">
        <f t="shared" ref="L3:L13" si="3">E3*$B$23</f>
        <v>295128.4</v>
      </c>
      <c r="M3" s="69">
        <f t="shared" ref="M3:M14" si="4">$F3/E3</f>
        <v>0.5254777694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63">
        <v>222691.34</v>
      </c>
      <c r="G4" s="64"/>
      <c r="H4" s="65">
        <f t="shared" si="1"/>
        <v>1.104762221</v>
      </c>
      <c r="I4" s="66">
        <f t="shared" si="2"/>
        <v>-21469.59333</v>
      </c>
      <c r="J4" s="67"/>
      <c r="K4" s="64"/>
      <c r="L4" s="68">
        <f t="shared" si="3"/>
        <v>244160.9333</v>
      </c>
      <c r="M4" s="69">
        <f t="shared" si="4"/>
        <v>0.8512633361</v>
      </c>
    </row>
    <row r="5">
      <c r="A5" s="10" t="s">
        <v>11</v>
      </c>
      <c r="B5" s="70">
        <v>2099369.73</v>
      </c>
      <c r="C5" s="12" t="s">
        <v>61</v>
      </c>
      <c r="D5" s="71">
        <v>402427.0</v>
      </c>
      <c r="E5" s="13">
        <v>501170.0</v>
      </c>
      <c r="F5" s="63">
        <v>394688.32</v>
      </c>
      <c r="G5" s="64"/>
      <c r="H5" s="65">
        <f t="shared" si="1"/>
        <v>0.9807699782</v>
      </c>
      <c r="I5" s="66">
        <f t="shared" si="2"/>
        <v>-73070.34667</v>
      </c>
      <c r="J5" s="67"/>
      <c r="K5" s="64"/>
      <c r="L5" s="68">
        <f t="shared" si="3"/>
        <v>467758.6667</v>
      </c>
      <c r="M5" s="69">
        <f t="shared" si="4"/>
        <v>0.7875338109</v>
      </c>
    </row>
    <row r="6">
      <c r="A6" s="10" t="s">
        <v>62</v>
      </c>
      <c r="B6" s="70">
        <v>258455.67</v>
      </c>
      <c r="C6" s="12" t="s">
        <v>12</v>
      </c>
      <c r="D6" s="13">
        <v>360402.0</v>
      </c>
      <c r="E6" s="13">
        <v>316209.0</v>
      </c>
      <c r="F6" s="63">
        <v>294538.71</v>
      </c>
      <c r="G6" s="64"/>
      <c r="H6" s="65">
        <f t="shared" si="1"/>
        <v>0.817250487</v>
      </c>
      <c r="I6" s="66">
        <f t="shared" si="2"/>
        <v>-589.69</v>
      </c>
      <c r="J6" s="67"/>
      <c r="K6" s="64"/>
      <c r="L6" s="68">
        <f t="shared" si="3"/>
        <v>295128.4</v>
      </c>
      <c r="M6" s="69">
        <f t="shared" si="4"/>
        <v>0.9314684592</v>
      </c>
    </row>
    <row r="7">
      <c r="A7" s="32" t="s">
        <v>63</v>
      </c>
      <c r="B7" s="72">
        <f>B5-B3</f>
        <v>-340846.27</v>
      </c>
      <c r="C7" s="12" t="s">
        <v>14</v>
      </c>
      <c r="D7" s="13">
        <v>467711.0</v>
      </c>
      <c r="E7" s="13">
        <v>302557.0</v>
      </c>
      <c r="F7" s="63">
        <v>364319.52</v>
      </c>
      <c r="G7" s="64"/>
      <c r="H7" s="65">
        <f t="shared" si="1"/>
        <v>0.7789415259</v>
      </c>
      <c r="I7" s="66">
        <f t="shared" si="2"/>
        <v>81932.98667</v>
      </c>
      <c r="J7" s="67"/>
      <c r="K7" s="64"/>
      <c r="L7" s="68">
        <f t="shared" si="3"/>
        <v>282386.5333</v>
      </c>
      <c r="M7" s="69">
        <f t="shared" si="4"/>
        <v>1.204135155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63">
        <v>216545.64</v>
      </c>
      <c r="G8" s="64"/>
      <c r="H8" s="65">
        <f t="shared" si="1"/>
        <v>1.706642603</v>
      </c>
      <c r="I8" s="66">
        <f t="shared" si="2"/>
        <v>-27615.29333</v>
      </c>
      <c r="J8" s="67"/>
      <c r="K8" s="64"/>
      <c r="L8" s="68">
        <f t="shared" si="3"/>
        <v>244160.9333</v>
      </c>
      <c r="M8" s="69">
        <f t="shared" si="4"/>
        <v>0.8277706889</v>
      </c>
    </row>
    <row r="9">
      <c r="A9" s="19" t="s">
        <v>17</v>
      </c>
      <c r="B9" s="20">
        <f>(B4-B5)/30</f>
        <v>431.8013333</v>
      </c>
      <c r="C9" s="12" t="s">
        <v>18</v>
      </c>
      <c r="D9" s="13">
        <v>175140.0</v>
      </c>
      <c r="E9" s="13">
        <v>261601.0</v>
      </c>
      <c r="F9" s="63">
        <v>212519.76</v>
      </c>
      <c r="G9" s="64"/>
      <c r="H9" s="65">
        <f t="shared" ref="H9:H13" si="5">$F9/$D$9</f>
        <v>1.213427886</v>
      </c>
      <c r="I9" s="66">
        <f t="shared" si="2"/>
        <v>-31641.17333</v>
      </c>
      <c r="J9" s="67"/>
      <c r="K9" s="64"/>
      <c r="L9" s="68">
        <f t="shared" si="3"/>
        <v>244160.9333</v>
      </c>
      <c r="M9" s="69">
        <f t="shared" si="4"/>
        <v>0.8123812982</v>
      </c>
    </row>
    <row r="10">
      <c r="A10" s="19" t="s">
        <v>19</v>
      </c>
      <c r="B10" s="21">
        <f>(B4-B6)/30</f>
        <v>61795.60333</v>
      </c>
      <c r="C10" s="12" t="s">
        <v>20</v>
      </c>
      <c r="D10" s="13">
        <v>0.0</v>
      </c>
      <c r="E10" s="13">
        <v>192680.0</v>
      </c>
      <c r="F10" s="63">
        <v>82973.2</v>
      </c>
      <c r="G10" s="64"/>
      <c r="H10" s="65">
        <f t="shared" si="5"/>
        <v>0.4737535686</v>
      </c>
      <c r="I10" s="66">
        <f t="shared" si="2"/>
        <v>-96861.46667</v>
      </c>
      <c r="J10" s="67"/>
      <c r="K10" s="64"/>
      <c r="L10" s="68">
        <f t="shared" si="3"/>
        <v>179834.6667</v>
      </c>
      <c r="M10" s="69">
        <f t="shared" si="4"/>
        <v>0.4306269462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63">
        <v>119683.03</v>
      </c>
      <c r="G11" s="64"/>
      <c r="H11" s="65">
        <f t="shared" si="5"/>
        <v>0.6833563435</v>
      </c>
      <c r="I11" s="66">
        <f t="shared" si="2"/>
        <v>73716.36333</v>
      </c>
      <c r="J11" s="67"/>
      <c r="K11" s="64"/>
      <c r="L11" s="68">
        <f t="shared" si="3"/>
        <v>45966.66667</v>
      </c>
      <c r="M11" s="73">
        <f t="shared" si="4"/>
        <v>2.430112284</v>
      </c>
    </row>
    <row r="12">
      <c r="A12" s="17"/>
      <c r="B12" s="74"/>
      <c r="C12" s="12" t="s">
        <v>65</v>
      </c>
      <c r="D12" s="13">
        <v>0.0</v>
      </c>
      <c r="E12" s="13">
        <v>49520.0</v>
      </c>
      <c r="F12" s="63">
        <v>55799.44</v>
      </c>
      <c r="G12" s="64"/>
      <c r="H12" s="65">
        <f t="shared" si="5"/>
        <v>0.3185990636</v>
      </c>
      <c r="I12" s="66">
        <f t="shared" si="2"/>
        <v>9580.773333</v>
      </c>
      <c r="J12" s="67"/>
      <c r="K12" s="64"/>
      <c r="L12" s="68">
        <f t="shared" si="3"/>
        <v>46218.66667</v>
      </c>
      <c r="M12" s="69">
        <f t="shared" si="4"/>
        <v>1.126806139</v>
      </c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63">
        <v>13849.97</v>
      </c>
      <c r="G13" s="64"/>
      <c r="H13" s="76">
        <f t="shared" si="5"/>
        <v>0.07907942218</v>
      </c>
      <c r="I13" s="77">
        <f t="shared" si="2"/>
        <v>-33750.03</v>
      </c>
      <c r="J13" s="78"/>
      <c r="K13" s="79"/>
      <c r="L13" s="80">
        <f t="shared" si="3"/>
        <v>47600</v>
      </c>
      <c r="M13" s="81">
        <f t="shared" si="4"/>
        <v>0.2715680392</v>
      </c>
    </row>
    <row r="14">
      <c r="A14" s="19" t="s">
        <v>24</v>
      </c>
      <c r="B14" s="21">
        <f>(B3-B5)/(B19-B22)</f>
        <v>170423.135</v>
      </c>
      <c r="C14" s="29" t="s">
        <v>66</v>
      </c>
      <c r="D14" s="82">
        <f t="shared" ref="D14:F14" si="6">SUM(D3:D13)</f>
        <v>2122320</v>
      </c>
      <c r="E14" s="82">
        <f t="shared" si="6"/>
        <v>2563398</v>
      </c>
      <c r="F14" s="82">
        <f t="shared" si="6"/>
        <v>2143769.73</v>
      </c>
      <c r="G14" s="2"/>
      <c r="H14" s="83">
        <f>$F14/D14</f>
        <v>1.010106737</v>
      </c>
      <c r="I14" s="83"/>
      <c r="J14" s="83"/>
      <c r="K14" s="83"/>
      <c r="L14" s="83"/>
      <c r="M14" s="84">
        <f t="shared" si="4"/>
        <v>0.8362999932</v>
      </c>
    </row>
    <row r="15">
      <c r="A15" s="19" t="s">
        <v>31</v>
      </c>
      <c r="B15" s="20">
        <f>B3*B23</f>
        <v>2277534.933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</row>
    <row r="16">
      <c r="A16" s="19" t="s">
        <v>67</v>
      </c>
      <c r="B16" s="20">
        <f>B5-B15</f>
        <v>-178165.2033</v>
      </c>
      <c r="C16" s="27" t="s">
        <v>68</v>
      </c>
      <c r="M16" s="28"/>
    </row>
    <row r="17">
      <c r="A17" s="19" t="s">
        <v>69</v>
      </c>
      <c r="B17" s="20">
        <f>B5-B4</f>
        <v>-12954.04</v>
      </c>
      <c r="C17" s="86"/>
      <c r="D17" s="87" t="s">
        <v>70</v>
      </c>
      <c r="E17" s="87" t="s">
        <v>71</v>
      </c>
      <c r="F17" s="88" t="s">
        <v>72</v>
      </c>
      <c r="G17" s="54"/>
      <c r="H17" s="89" t="s">
        <v>59</v>
      </c>
      <c r="I17" s="53"/>
      <c r="J17" s="53"/>
      <c r="K17" s="54"/>
      <c r="L17" s="61" t="s">
        <v>60</v>
      </c>
      <c r="M17" s="90" t="s">
        <v>6</v>
      </c>
    </row>
    <row r="18">
      <c r="A18" s="19" t="s">
        <v>73</v>
      </c>
      <c r="B18" s="20">
        <f>(B5-B4)-B6</f>
        <v>-271409.71</v>
      </c>
      <c r="C18" s="91" t="s">
        <v>32</v>
      </c>
      <c r="D18" s="92">
        <v>79808.0</v>
      </c>
      <c r="E18" s="93">
        <v>58477.0</v>
      </c>
      <c r="F18" s="94">
        <f t="shared" ref="F18:F38" si="7">E18-D18</f>
        <v>-21331</v>
      </c>
      <c r="G18" s="95"/>
      <c r="H18" s="96">
        <f t="shared" ref="H18:H37" si="8">E18-L18</f>
        <v>-16010.46667</v>
      </c>
      <c r="I18" s="67"/>
      <c r="J18" s="67"/>
      <c r="K18" s="67"/>
      <c r="L18" s="97">
        <f t="shared" ref="L18:L37" si="9">D18*$B$23</f>
        <v>74487.46667</v>
      </c>
      <c r="M18" s="98">
        <f t="shared" ref="M18:M37" si="10">E18/D18</f>
        <v>0.7327210305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63137.0</v>
      </c>
      <c r="F19" s="96">
        <f t="shared" si="7"/>
        <v>-79976</v>
      </c>
      <c r="G19" s="64"/>
      <c r="H19" s="96">
        <f t="shared" si="8"/>
        <v>-70435.13333</v>
      </c>
      <c r="I19" s="67"/>
      <c r="J19" s="67"/>
      <c r="K19" s="67"/>
      <c r="L19" s="97">
        <f t="shared" si="9"/>
        <v>133572.1333</v>
      </c>
      <c r="M19" s="15">
        <f t="shared" si="10"/>
        <v>0.4411688666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32398.0</v>
      </c>
      <c r="F20" s="96">
        <f t="shared" si="7"/>
        <v>-47410</v>
      </c>
      <c r="G20" s="64"/>
      <c r="H20" s="96">
        <f t="shared" si="8"/>
        <v>-42089.46667</v>
      </c>
      <c r="I20" s="67"/>
      <c r="J20" s="67"/>
      <c r="K20" s="67"/>
      <c r="L20" s="97">
        <f t="shared" si="9"/>
        <v>74487.46667</v>
      </c>
      <c r="M20" s="15">
        <f t="shared" si="10"/>
        <v>0.4059492783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54696.0</v>
      </c>
      <c r="F21" s="96">
        <f t="shared" si="7"/>
        <v>-61116</v>
      </c>
      <c r="G21" s="64"/>
      <c r="H21" s="96">
        <f t="shared" si="8"/>
        <v>-53395.2</v>
      </c>
      <c r="I21" s="67"/>
      <c r="J21" s="67"/>
      <c r="K21" s="67"/>
      <c r="L21" s="97">
        <f t="shared" si="9"/>
        <v>108091.2</v>
      </c>
      <c r="M21" s="15">
        <f t="shared" si="10"/>
        <v>0.472282665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168271.0</v>
      </c>
      <c r="F22" s="96">
        <f t="shared" si="7"/>
        <v>100011</v>
      </c>
      <c r="G22" s="64"/>
      <c r="H22" s="96">
        <f t="shared" si="8"/>
        <v>104561.6667</v>
      </c>
      <c r="I22" s="67"/>
      <c r="J22" s="67"/>
      <c r="K22" s="67"/>
      <c r="L22" s="97">
        <f t="shared" si="9"/>
        <v>63709.33333</v>
      </c>
      <c r="M22" s="15">
        <f t="shared" si="10"/>
        <v>2.465147964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>
        <v>34987.0</v>
      </c>
      <c r="F23" s="96">
        <f t="shared" si="7"/>
        <v>-26217</v>
      </c>
      <c r="G23" s="64"/>
      <c r="H23" s="96">
        <f t="shared" si="8"/>
        <v>-22136.73333</v>
      </c>
      <c r="I23" s="67"/>
      <c r="J23" s="67"/>
      <c r="K23" s="67"/>
      <c r="L23" s="97">
        <f t="shared" si="9"/>
        <v>57123.73333</v>
      </c>
      <c r="M23" s="15">
        <f t="shared" si="10"/>
        <v>0.5716456441</v>
      </c>
    </row>
    <row r="24">
      <c r="A24" s="43" t="s">
        <v>44</v>
      </c>
      <c r="B24" s="44">
        <f>B5/B3</f>
        <v>0.8603212707</v>
      </c>
      <c r="C24" s="91" t="s">
        <v>43</v>
      </c>
      <c r="D24" s="13">
        <v>120764.0</v>
      </c>
      <c r="E24" s="99">
        <v>104799.0</v>
      </c>
      <c r="F24" s="96">
        <f t="shared" si="7"/>
        <v>-15965</v>
      </c>
      <c r="G24" s="64"/>
      <c r="H24" s="96">
        <f t="shared" si="8"/>
        <v>-7914.066667</v>
      </c>
      <c r="I24" s="67"/>
      <c r="J24" s="67"/>
      <c r="K24" s="67"/>
      <c r="L24" s="97">
        <f t="shared" si="9"/>
        <v>112713.0667</v>
      </c>
      <c r="M24" s="15">
        <f t="shared" si="10"/>
        <v>0.8678000066</v>
      </c>
    </row>
    <row r="25">
      <c r="A25" s="17" t="s">
        <v>75</v>
      </c>
      <c r="C25" s="91" t="s">
        <v>45</v>
      </c>
      <c r="D25" s="13">
        <v>120764.0</v>
      </c>
      <c r="E25" s="99">
        <v>53264.0</v>
      </c>
      <c r="F25" s="96">
        <f t="shared" si="7"/>
        <v>-67500</v>
      </c>
      <c r="G25" s="64"/>
      <c r="H25" s="96">
        <f t="shared" si="8"/>
        <v>-59449.06667</v>
      </c>
      <c r="I25" s="67"/>
      <c r="J25" s="67"/>
      <c r="K25" s="67"/>
      <c r="L25" s="97">
        <f t="shared" si="9"/>
        <v>112713.0667</v>
      </c>
      <c r="M25" s="15">
        <f t="shared" si="10"/>
        <v>0.4410585936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168470.0</v>
      </c>
      <c r="F26" s="96">
        <f t="shared" si="7"/>
        <v>66310</v>
      </c>
      <c r="G26" s="64"/>
      <c r="H26" s="96">
        <f t="shared" si="8"/>
        <v>73120.66667</v>
      </c>
      <c r="I26" s="67"/>
      <c r="J26" s="67"/>
      <c r="K26" s="67"/>
      <c r="L26" s="97">
        <f t="shared" si="9"/>
        <v>95349.33333</v>
      </c>
      <c r="M26" s="15">
        <f t="shared" si="10"/>
        <v>1.649079875</v>
      </c>
    </row>
    <row r="27">
      <c r="A27" s="12" t="s">
        <v>8</v>
      </c>
      <c r="B27" s="102">
        <v>3.0</v>
      </c>
      <c r="C27" s="91" t="s">
        <v>47</v>
      </c>
      <c r="D27" s="13">
        <v>102160.0</v>
      </c>
      <c r="E27" s="99">
        <v>142072.0</v>
      </c>
      <c r="F27" s="96">
        <f t="shared" si="7"/>
        <v>39912</v>
      </c>
      <c r="G27" s="64"/>
      <c r="H27" s="96">
        <f t="shared" si="8"/>
        <v>46722.66667</v>
      </c>
      <c r="I27" s="67"/>
      <c r="J27" s="67"/>
      <c r="K27" s="67"/>
      <c r="L27" s="97">
        <f t="shared" si="9"/>
        <v>95349.33333</v>
      </c>
      <c r="M27" s="15">
        <f t="shared" si="10"/>
        <v>1.390681284</v>
      </c>
    </row>
    <row r="28">
      <c r="A28" s="12" t="s">
        <v>10</v>
      </c>
      <c r="B28" s="102">
        <v>2.0</v>
      </c>
      <c r="C28" s="91" t="s">
        <v>48</v>
      </c>
      <c r="D28" s="13">
        <v>102160.0</v>
      </c>
      <c r="E28" s="99">
        <v>51987.0</v>
      </c>
      <c r="F28" s="96">
        <f t="shared" si="7"/>
        <v>-50173</v>
      </c>
      <c r="G28" s="64"/>
      <c r="H28" s="96">
        <f t="shared" si="8"/>
        <v>-43362.33333</v>
      </c>
      <c r="I28" s="67"/>
      <c r="J28" s="67"/>
      <c r="K28" s="67"/>
      <c r="L28" s="97">
        <f t="shared" si="9"/>
        <v>95349.33333</v>
      </c>
      <c r="M28" s="15">
        <f t="shared" si="10"/>
        <v>0.5088782302</v>
      </c>
    </row>
    <row r="29">
      <c r="A29" s="12" t="s">
        <v>12</v>
      </c>
      <c r="B29" s="102"/>
      <c r="C29" s="91" t="s">
        <v>49</v>
      </c>
      <c r="D29" s="13">
        <v>115812.0</v>
      </c>
      <c r="E29" s="99">
        <v>161179.0</v>
      </c>
      <c r="F29" s="96">
        <f t="shared" si="7"/>
        <v>45367</v>
      </c>
      <c r="G29" s="64"/>
      <c r="H29" s="96">
        <f t="shared" si="8"/>
        <v>53087.8</v>
      </c>
      <c r="I29" s="67"/>
      <c r="J29" s="67"/>
      <c r="K29" s="67"/>
      <c r="L29" s="97">
        <f t="shared" si="9"/>
        <v>108091.2</v>
      </c>
      <c r="M29" s="15">
        <f t="shared" si="10"/>
        <v>1.3917297</v>
      </c>
    </row>
    <row r="30">
      <c r="A30" s="12" t="s">
        <v>14</v>
      </c>
      <c r="B30" s="102">
        <v>2.0</v>
      </c>
      <c r="C30" s="32" t="s">
        <v>78</v>
      </c>
      <c r="D30" s="13">
        <v>54608.0</v>
      </c>
      <c r="E30" s="99">
        <v>47719.0</v>
      </c>
      <c r="F30" s="96">
        <f t="shared" si="7"/>
        <v>-6889</v>
      </c>
      <c r="G30" s="64"/>
      <c r="H30" s="96">
        <f t="shared" si="8"/>
        <v>-3248.466667</v>
      </c>
      <c r="I30" s="67"/>
      <c r="J30" s="67"/>
      <c r="K30" s="67"/>
      <c r="L30" s="97">
        <f t="shared" si="9"/>
        <v>50967.46667</v>
      </c>
      <c r="M30" s="15">
        <f t="shared" si="10"/>
        <v>0.8738463229</v>
      </c>
    </row>
    <row r="31">
      <c r="A31" s="12" t="s">
        <v>16</v>
      </c>
      <c r="B31" s="102"/>
      <c r="C31" s="91" t="s">
        <v>51</v>
      </c>
      <c r="D31" s="13">
        <v>115812.0</v>
      </c>
      <c r="E31" s="99">
        <v>86635.0</v>
      </c>
      <c r="F31" s="96">
        <f t="shared" si="7"/>
        <v>-29177</v>
      </c>
      <c r="G31" s="64"/>
      <c r="H31" s="96">
        <f t="shared" si="8"/>
        <v>-21456.2</v>
      </c>
      <c r="I31" s="67"/>
      <c r="J31" s="67"/>
      <c r="K31" s="67"/>
      <c r="L31" s="97">
        <f t="shared" si="9"/>
        <v>108091.2</v>
      </c>
      <c r="M31" s="15">
        <f t="shared" si="10"/>
        <v>0.7480658308</v>
      </c>
    </row>
    <row r="32">
      <c r="A32" s="12" t="s">
        <v>18</v>
      </c>
      <c r="B32" s="102">
        <v>5.0</v>
      </c>
      <c r="C32" s="91" t="s">
        <v>52</v>
      </c>
      <c r="D32" s="13">
        <v>115812.0</v>
      </c>
      <c r="E32" s="99">
        <v>93190.0</v>
      </c>
      <c r="F32" s="96">
        <f t="shared" si="7"/>
        <v>-22622</v>
      </c>
      <c r="G32" s="64"/>
      <c r="H32" s="96">
        <f t="shared" si="8"/>
        <v>-14901.2</v>
      </c>
      <c r="I32" s="67"/>
      <c r="J32" s="67"/>
      <c r="K32" s="67"/>
      <c r="L32" s="97">
        <f t="shared" si="9"/>
        <v>108091.2</v>
      </c>
      <c r="M32" s="15">
        <f t="shared" si="10"/>
        <v>0.8046661831</v>
      </c>
    </row>
    <row r="33">
      <c r="A33" s="12" t="s">
        <v>20</v>
      </c>
      <c r="B33" s="102">
        <v>1.0</v>
      </c>
      <c r="C33" s="91" t="s">
        <v>53</v>
      </c>
      <c r="D33" s="13">
        <v>151816.0</v>
      </c>
      <c r="E33" s="99">
        <v>39106.0</v>
      </c>
      <c r="F33" s="96">
        <f t="shared" si="7"/>
        <v>-112710</v>
      </c>
      <c r="G33" s="64"/>
      <c r="H33" s="96">
        <f t="shared" si="8"/>
        <v>-102588.9333</v>
      </c>
      <c r="I33" s="67"/>
      <c r="J33" s="67"/>
      <c r="K33" s="67"/>
      <c r="L33" s="97">
        <f t="shared" si="9"/>
        <v>141694.9333</v>
      </c>
      <c r="M33" s="15">
        <f t="shared" si="10"/>
        <v>0.257588133</v>
      </c>
    </row>
    <row r="34">
      <c r="A34" s="103" t="s">
        <v>79</v>
      </c>
      <c r="B34" s="102"/>
      <c r="C34" s="91" t="s">
        <v>80</v>
      </c>
      <c r="D34" s="13">
        <v>54608.0</v>
      </c>
      <c r="E34" s="99">
        <v>42007.0</v>
      </c>
      <c r="F34" s="96">
        <f t="shared" si="7"/>
        <v>-12601</v>
      </c>
      <c r="G34" s="64"/>
      <c r="H34" s="96">
        <f t="shared" si="8"/>
        <v>-8960.466667</v>
      </c>
      <c r="I34" s="67"/>
      <c r="J34" s="67"/>
      <c r="K34" s="67"/>
      <c r="L34" s="97">
        <f t="shared" si="9"/>
        <v>50967.46667</v>
      </c>
      <c r="M34" s="15">
        <f t="shared" si="10"/>
        <v>0.7692462643</v>
      </c>
    </row>
    <row r="35">
      <c r="A35" s="104" t="s">
        <v>81</v>
      </c>
      <c r="B35" s="102">
        <v>3.0</v>
      </c>
      <c r="C35" s="91" t="s">
        <v>82</v>
      </c>
      <c r="D35" s="13">
        <v>49656.0</v>
      </c>
      <c r="E35" s="99">
        <v>49753.0</v>
      </c>
      <c r="F35" s="96">
        <f t="shared" si="7"/>
        <v>97</v>
      </c>
      <c r="G35" s="64"/>
      <c r="H35" s="96">
        <f t="shared" si="8"/>
        <v>3407.4</v>
      </c>
      <c r="I35" s="67"/>
      <c r="J35" s="67"/>
      <c r="K35" s="67"/>
      <c r="L35" s="97">
        <f t="shared" si="9"/>
        <v>46345.6</v>
      </c>
      <c r="M35" s="15">
        <f t="shared" si="10"/>
        <v>1.00195344</v>
      </c>
    </row>
    <row r="36">
      <c r="A36" s="105" t="s">
        <v>66</v>
      </c>
      <c r="B36" s="106">
        <f>SUM(B27:B35)</f>
        <v>16</v>
      </c>
      <c r="C36" s="91" t="s">
        <v>83</v>
      </c>
      <c r="D36" s="13">
        <v>49656.0</v>
      </c>
      <c r="E36" s="99">
        <v>41915.0</v>
      </c>
      <c r="F36" s="96">
        <f t="shared" si="7"/>
        <v>-7741</v>
      </c>
      <c r="G36" s="64"/>
      <c r="H36" s="96">
        <f t="shared" si="8"/>
        <v>-4430.6</v>
      </c>
      <c r="I36" s="67"/>
      <c r="J36" s="67"/>
      <c r="K36" s="67"/>
      <c r="L36" s="97">
        <f t="shared" si="9"/>
        <v>46345.6</v>
      </c>
      <c r="M36" s="15">
        <f t="shared" si="10"/>
        <v>0.8441074593</v>
      </c>
    </row>
    <row r="37">
      <c r="C37" s="107" t="s">
        <v>84</v>
      </c>
      <c r="D37" s="75">
        <v>49656.0</v>
      </c>
      <c r="E37" s="108">
        <v>25443.0</v>
      </c>
      <c r="F37" s="96">
        <f t="shared" si="7"/>
        <v>-24213</v>
      </c>
      <c r="G37" s="64"/>
      <c r="H37" s="96">
        <f t="shared" si="8"/>
        <v>-20902.6</v>
      </c>
      <c r="I37" s="67"/>
      <c r="J37" s="67"/>
      <c r="K37" s="67"/>
      <c r="L37" s="109">
        <f t="shared" si="9"/>
        <v>46345.6</v>
      </c>
      <c r="M37" s="110">
        <f t="shared" si="10"/>
        <v>0.5123852102</v>
      </c>
    </row>
    <row r="38">
      <c r="C38" s="111" t="s">
        <v>85</v>
      </c>
      <c r="D38" s="112">
        <v>186172.0</v>
      </c>
      <c r="E38" s="112"/>
      <c r="F38" s="113">
        <f t="shared" si="7"/>
        <v>-186172</v>
      </c>
      <c r="G38" s="2"/>
      <c r="H38" s="86"/>
      <c r="I38" s="86"/>
      <c r="J38" s="86"/>
      <c r="K38" s="86"/>
      <c r="L38" s="86"/>
      <c r="M38" s="114" t="s">
        <v>86</v>
      </c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7"/>
    </row>
    <row r="40">
      <c r="A40" s="6"/>
      <c r="B40" s="59" t="s">
        <v>88</v>
      </c>
      <c r="C40" s="118" t="s">
        <v>89</v>
      </c>
      <c r="D40" s="119"/>
      <c r="E40" s="118" t="s">
        <v>90</v>
      </c>
      <c r="F40" s="120"/>
      <c r="G40" s="119"/>
      <c r="H40" s="118" t="s">
        <v>91</v>
      </c>
      <c r="I40" s="119"/>
      <c r="J40" s="118" t="s">
        <v>92</v>
      </c>
      <c r="K40" s="119"/>
      <c r="L40" s="118" t="s">
        <v>93</v>
      </c>
      <c r="M40" s="119"/>
    </row>
    <row r="41">
      <c r="A41" s="91" t="s">
        <v>32</v>
      </c>
      <c r="B41" s="121"/>
      <c r="C41" s="122"/>
      <c r="D41" s="123"/>
      <c r="E41" s="122"/>
      <c r="F41" s="124"/>
      <c r="G41" s="123"/>
      <c r="H41" s="125"/>
      <c r="I41" s="126"/>
      <c r="J41" s="127"/>
      <c r="K41" s="126"/>
      <c r="L41" s="128"/>
      <c r="M41" s="123"/>
    </row>
    <row r="42">
      <c r="A42" s="91" t="s">
        <v>34</v>
      </c>
      <c r="B42" s="129" t="s">
        <v>94</v>
      </c>
      <c r="C42" s="122">
        <v>10.0</v>
      </c>
      <c r="D42" s="123"/>
      <c r="E42" s="122"/>
      <c r="F42" s="124"/>
      <c r="G42" s="123"/>
      <c r="H42" s="125">
        <v>11.0</v>
      </c>
      <c r="I42" s="126"/>
      <c r="J42" s="127">
        <v>4.0</v>
      </c>
      <c r="K42" s="126"/>
      <c r="L42" s="128"/>
      <c r="M42" s="123"/>
    </row>
    <row r="43">
      <c r="A43" s="91" t="s">
        <v>55</v>
      </c>
      <c r="B43" s="121"/>
      <c r="C43" s="122"/>
      <c r="D43" s="123"/>
      <c r="E43" s="122"/>
      <c r="F43" s="124"/>
      <c r="G43" s="123"/>
      <c r="H43" s="125"/>
      <c r="I43" s="126"/>
      <c r="J43" s="127"/>
      <c r="K43" s="126"/>
      <c r="L43" s="128"/>
      <c r="M43" s="123"/>
    </row>
    <row r="44">
      <c r="A44" s="91" t="s">
        <v>38</v>
      </c>
      <c r="B44" s="129" t="s">
        <v>94</v>
      </c>
      <c r="C44" s="122">
        <v>7.0</v>
      </c>
      <c r="D44" s="123"/>
      <c r="E44" s="122">
        <v>1.0</v>
      </c>
      <c r="F44" s="124"/>
      <c r="G44" s="123"/>
      <c r="H44" s="125">
        <v>8.0</v>
      </c>
      <c r="I44" s="126"/>
      <c r="J44" s="127">
        <v>5.0</v>
      </c>
      <c r="K44" s="126"/>
      <c r="L44" s="128"/>
      <c r="M44" s="123"/>
    </row>
    <row r="45">
      <c r="A45" s="91" t="s">
        <v>39</v>
      </c>
      <c r="B45" s="121"/>
      <c r="C45" s="122"/>
      <c r="D45" s="123"/>
      <c r="E45" s="122"/>
      <c r="F45" s="124"/>
      <c r="G45" s="123"/>
      <c r="H45" s="125"/>
      <c r="I45" s="126"/>
      <c r="J45" s="127"/>
      <c r="K45" s="126"/>
      <c r="L45" s="128"/>
      <c r="M45" s="123"/>
    </row>
    <row r="46">
      <c r="A46" s="91" t="s">
        <v>41</v>
      </c>
      <c r="B46" s="121"/>
      <c r="C46" s="122"/>
      <c r="D46" s="123"/>
      <c r="E46" s="122"/>
      <c r="F46" s="124"/>
      <c r="G46" s="123"/>
      <c r="H46" s="125">
        <v>1.0</v>
      </c>
      <c r="I46" s="126"/>
      <c r="J46" s="127">
        <v>2.0</v>
      </c>
      <c r="K46" s="126"/>
      <c r="L46" s="128"/>
      <c r="M46" s="123"/>
    </row>
    <row r="47">
      <c r="A47" s="91" t="s">
        <v>43</v>
      </c>
      <c r="B47" s="129" t="s">
        <v>94</v>
      </c>
      <c r="C47" s="122">
        <v>6.0</v>
      </c>
      <c r="D47" s="123"/>
      <c r="E47" s="122">
        <v>1.0</v>
      </c>
      <c r="F47" s="124"/>
      <c r="G47" s="123"/>
      <c r="H47" s="125">
        <v>15.0</v>
      </c>
      <c r="I47" s="126"/>
      <c r="J47" s="127">
        <v>35.0</v>
      </c>
      <c r="K47" s="126"/>
      <c r="L47" s="128"/>
      <c r="M47" s="123"/>
    </row>
    <row r="48">
      <c r="A48" s="91" t="s">
        <v>45</v>
      </c>
      <c r="B48" s="129" t="s">
        <v>94</v>
      </c>
      <c r="C48" s="122">
        <v>1.0</v>
      </c>
      <c r="D48" s="123"/>
      <c r="E48" s="122"/>
      <c r="F48" s="124"/>
      <c r="G48" s="123"/>
      <c r="H48" s="125">
        <v>1.0</v>
      </c>
      <c r="I48" s="126"/>
      <c r="J48" s="127"/>
      <c r="K48" s="126"/>
      <c r="L48" s="128"/>
      <c r="M48" s="123"/>
    </row>
    <row r="49">
      <c r="A49" s="91" t="s">
        <v>46</v>
      </c>
      <c r="B49" s="129" t="s">
        <v>94</v>
      </c>
      <c r="C49" s="122">
        <v>6.0</v>
      </c>
      <c r="D49" s="123"/>
      <c r="E49" s="122">
        <v>4.0</v>
      </c>
      <c r="F49" s="124"/>
      <c r="G49" s="123"/>
      <c r="H49" s="125">
        <v>2.0</v>
      </c>
      <c r="I49" s="126"/>
      <c r="J49" s="127">
        <v>14.0</v>
      </c>
      <c r="K49" s="126"/>
      <c r="L49" s="128"/>
      <c r="M49" s="123"/>
    </row>
    <row r="50">
      <c r="A50" s="91" t="s">
        <v>47</v>
      </c>
      <c r="B50" s="129" t="s">
        <v>94</v>
      </c>
      <c r="C50" s="122">
        <v>12.0</v>
      </c>
      <c r="D50" s="123"/>
      <c r="E50" s="122"/>
      <c r="F50" s="124"/>
      <c r="G50" s="123"/>
      <c r="H50" s="125">
        <v>8.0</v>
      </c>
      <c r="I50" s="126"/>
      <c r="J50" s="127">
        <v>25.0</v>
      </c>
      <c r="K50" s="126"/>
      <c r="L50" s="128"/>
      <c r="M50" s="123"/>
    </row>
    <row r="51">
      <c r="A51" s="91" t="s">
        <v>48</v>
      </c>
      <c r="B51" s="121"/>
      <c r="C51" s="122"/>
      <c r="D51" s="123"/>
      <c r="E51" s="122"/>
      <c r="F51" s="124"/>
      <c r="G51" s="123"/>
      <c r="H51" s="125"/>
      <c r="I51" s="126"/>
      <c r="J51" s="127">
        <v>2.0</v>
      </c>
      <c r="K51" s="126"/>
      <c r="L51" s="128"/>
      <c r="M51" s="123"/>
    </row>
    <row r="52">
      <c r="A52" s="91" t="s">
        <v>49</v>
      </c>
      <c r="B52" s="121"/>
      <c r="C52" s="122"/>
      <c r="D52" s="123"/>
      <c r="E52" s="122"/>
      <c r="F52" s="124"/>
      <c r="G52" s="123"/>
      <c r="H52" s="125"/>
      <c r="I52" s="126"/>
      <c r="J52" s="127"/>
      <c r="K52" s="126"/>
      <c r="L52" s="128"/>
      <c r="M52" s="123"/>
    </row>
    <row r="53">
      <c r="A53" s="91" t="s">
        <v>51</v>
      </c>
      <c r="B53" s="129" t="s">
        <v>94</v>
      </c>
      <c r="C53" s="122">
        <v>4.0</v>
      </c>
      <c r="D53" s="123"/>
      <c r="E53" s="122">
        <v>2.0</v>
      </c>
      <c r="F53" s="124"/>
      <c r="G53" s="123"/>
      <c r="H53" s="125">
        <v>11.0</v>
      </c>
      <c r="I53" s="126"/>
      <c r="J53" s="127">
        <v>24.0</v>
      </c>
      <c r="K53" s="126"/>
      <c r="L53" s="128"/>
      <c r="M53" s="123"/>
    </row>
    <row r="54">
      <c r="A54" s="91" t="s">
        <v>52</v>
      </c>
      <c r="B54" s="121"/>
      <c r="C54" s="122"/>
      <c r="D54" s="123"/>
      <c r="E54" s="122"/>
      <c r="F54" s="124"/>
      <c r="G54" s="123"/>
      <c r="H54" s="125"/>
      <c r="I54" s="126"/>
      <c r="J54" s="127"/>
      <c r="K54" s="126"/>
      <c r="L54" s="128"/>
      <c r="M54" s="123"/>
    </row>
    <row r="55">
      <c r="A55" s="91" t="s">
        <v>53</v>
      </c>
      <c r="B55" s="121"/>
      <c r="C55" s="122"/>
      <c r="D55" s="123"/>
      <c r="E55" s="122"/>
      <c r="F55" s="124"/>
      <c r="G55" s="123"/>
      <c r="H55" s="125"/>
      <c r="I55" s="126"/>
      <c r="J55" s="127"/>
      <c r="K55" s="126"/>
      <c r="L55" s="128"/>
      <c r="M55" s="123"/>
    </row>
    <row r="56">
      <c r="A56" s="91" t="s">
        <v>82</v>
      </c>
      <c r="B56" s="121"/>
      <c r="C56" s="122"/>
      <c r="D56" s="123"/>
      <c r="E56" s="122"/>
      <c r="F56" s="124"/>
      <c r="G56" s="123"/>
      <c r="H56" s="125">
        <v>2.0</v>
      </c>
      <c r="I56" s="126"/>
      <c r="J56" s="127"/>
      <c r="K56" s="126"/>
      <c r="L56" s="128"/>
      <c r="M56" s="123"/>
    </row>
    <row r="57">
      <c r="A57" s="91" t="s">
        <v>83</v>
      </c>
      <c r="B57" s="129" t="s">
        <v>94</v>
      </c>
      <c r="C57" s="122">
        <v>2.0</v>
      </c>
      <c r="D57" s="123"/>
      <c r="E57" s="122"/>
      <c r="F57" s="124"/>
      <c r="G57" s="123"/>
      <c r="H57" s="125">
        <v>2.0</v>
      </c>
      <c r="I57" s="126"/>
      <c r="J57" s="127"/>
      <c r="K57" s="126"/>
      <c r="L57" s="128"/>
      <c r="M57" s="123"/>
    </row>
    <row r="58">
      <c r="A58" s="91" t="s">
        <v>80</v>
      </c>
      <c r="B58" s="129" t="s">
        <v>94</v>
      </c>
      <c r="C58" s="122"/>
      <c r="D58" s="123"/>
      <c r="E58" s="122"/>
      <c r="F58" s="124"/>
      <c r="G58" s="123"/>
      <c r="H58" s="125"/>
      <c r="I58" s="126"/>
      <c r="J58" s="127"/>
      <c r="K58" s="126"/>
      <c r="L58" s="128"/>
      <c r="M58" s="123"/>
    </row>
    <row r="59">
      <c r="A59" s="107" t="s">
        <v>78</v>
      </c>
      <c r="B59" s="130" t="s">
        <v>94</v>
      </c>
      <c r="C59" s="122"/>
      <c r="D59" s="123"/>
      <c r="E59" s="122"/>
      <c r="F59" s="124"/>
      <c r="G59" s="123"/>
      <c r="H59" s="125"/>
      <c r="I59" s="126"/>
      <c r="J59" s="127"/>
      <c r="K59" s="126"/>
      <c r="L59" s="128"/>
      <c r="M59" s="123"/>
    </row>
    <row r="60">
      <c r="A60" s="107" t="s">
        <v>84</v>
      </c>
      <c r="B60" s="130" t="s">
        <v>94</v>
      </c>
      <c r="C60" s="122"/>
      <c r="D60" s="123"/>
      <c r="E60" s="122"/>
      <c r="F60" s="124"/>
      <c r="G60" s="123"/>
      <c r="H60" s="125">
        <v>6.0</v>
      </c>
      <c r="I60" s="126"/>
      <c r="J60" s="127"/>
      <c r="K60" s="126"/>
      <c r="L60" s="128"/>
      <c r="M60" s="123"/>
    </row>
    <row r="61">
      <c r="A61" s="131" t="s">
        <v>56</v>
      </c>
      <c r="B61" s="132"/>
      <c r="C61" s="133"/>
      <c r="D61" s="117"/>
      <c r="E61" s="133"/>
      <c r="F61" s="116"/>
      <c r="G61" s="117"/>
      <c r="H61" s="134"/>
      <c r="I61" s="135"/>
      <c r="J61" s="136"/>
      <c r="K61" s="135"/>
      <c r="L61" s="137"/>
      <c r="M61" s="117"/>
    </row>
    <row r="62">
      <c r="A62" s="27" t="s">
        <v>95</v>
      </c>
      <c r="M62" s="28"/>
    </row>
    <row r="63">
      <c r="A63" s="29"/>
      <c r="B63" s="30"/>
      <c r="C63" s="30"/>
      <c r="D63" s="30"/>
      <c r="E63" s="30"/>
      <c r="F63" s="138" t="s">
        <v>96</v>
      </c>
      <c r="G63" s="119"/>
      <c r="H63" s="138" t="s">
        <v>97</v>
      </c>
      <c r="I63" s="119"/>
      <c r="J63" s="138" t="s">
        <v>98</v>
      </c>
      <c r="K63" s="119"/>
      <c r="L63" s="139" t="s">
        <v>99</v>
      </c>
      <c r="M63" s="140" t="s">
        <v>100</v>
      </c>
    </row>
    <row r="64">
      <c r="A64" s="141" t="s">
        <v>25</v>
      </c>
      <c r="B64" s="138" t="s">
        <v>26</v>
      </c>
      <c r="C64" s="142" t="s">
        <v>27</v>
      </c>
      <c r="D64" s="142" t="s">
        <v>28</v>
      </c>
      <c r="E64" s="142" t="s">
        <v>29</v>
      </c>
      <c r="F64" s="143" t="s">
        <v>76</v>
      </c>
      <c r="G64" s="144" t="s">
        <v>101</v>
      </c>
      <c r="H64" s="143" t="s">
        <v>76</v>
      </c>
      <c r="I64" s="144" t="s">
        <v>101</v>
      </c>
      <c r="J64" s="143" t="s">
        <v>76</v>
      </c>
      <c r="K64" s="133" t="s">
        <v>101</v>
      </c>
      <c r="L64" s="145"/>
      <c r="M64" s="117"/>
    </row>
    <row r="65">
      <c r="A65" s="146" t="s">
        <v>32</v>
      </c>
      <c r="B65" s="147"/>
      <c r="C65" s="147"/>
      <c r="D65" s="147"/>
      <c r="E65" s="122"/>
      <c r="F65" s="148"/>
      <c r="G65" s="147"/>
      <c r="H65" s="148"/>
      <c r="I65" s="147"/>
      <c r="J65" s="148"/>
      <c r="K65" s="122"/>
      <c r="L65" s="149"/>
      <c r="M65" s="150" t="str">
        <f t="shared" ref="M65:M91" si="11">iferror(F65/B65,"")</f>
        <v/>
      </c>
    </row>
    <row r="66">
      <c r="A66" s="146" t="s">
        <v>34</v>
      </c>
      <c r="B66" s="102"/>
      <c r="C66" s="102"/>
      <c r="D66" s="102">
        <v>1.0</v>
      </c>
      <c r="E66" s="127"/>
      <c r="F66" s="151"/>
      <c r="G66" s="102"/>
      <c r="H66" s="151"/>
      <c r="I66" s="102"/>
      <c r="J66" s="151"/>
      <c r="K66" s="127"/>
      <c r="L66" s="152"/>
      <c r="M66" s="153" t="str">
        <f t="shared" si="11"/>
        <v/>
      </c>
    </row>
    <row r="67">
      <c r="A67" s="146" t="s">
        <v>55</v>
      </c>
      <c r="B67" s="102"/>
      <c r="C67" s="102"/>
      <c r="D67" s="102"/>
      <c r="E67" s="127"/>
      <c r="F67" s="151"/>
      <c r="G67" s="102"/>
      <c r="H67" s="151"/>
      <c r="I67" s="102"/>
      <c r="J67" s="151"/>
      <c r="K67" s="127"/>
      <c r="L67" s="152"/>
      <c r="M67" s="153" t="str">
        <f t="shared" si="11"/>
        <v/>
      </c>
    </row>
    <row r="68">
      <c r="A68" s="146" t="s">
        <v>38</v>
      </c>
      <c r="B68" s="102">
        <v>1.0</v>
      </c>
      <c r="C68" s="102"/>
      <c r="D68" s="102"/>
      <c r="E68" s="127"/>
      <c r="F68" s="151"/>
      <c r="G68" s="102"/>
      <c r="H68" s="151"/>
      <c r="I68" s="102"/>
      <c r="J68" s="151"/>
      <c r="K68" s="127"/>
      <c r="L68" s="152"/>
      <c r="M68" s="153">
        <f t="shared" si="11"/>
        <v>0</v>
      </c>
    </row>
    <row r="69">
      <c r="A69" s="146" t="s">
        <v>39</v>
      </c>
      <c r="B69" s="102"/>
      <c r="C69" s="102"/>
      <c r="D69" s="102"/>
      <c r="E69" s="127"/>
      <c r="F69" s="151"/>
      <c r="G69" s="102"/>
      <c r="H69" s="151"/>
      <c r="I69" s="102"/>
      <c r="J69" s="151"/>
      <c r="K69" s="127"/>
      <c r="L69" s="152"/>
      <c r="M69" s="153" t="str">
        <f t="shared" si="11"/>
        <v/>
      </c>
    </row>
    <row r="70">
      <c r="A70" s="146" t="s">
        <v>41</v>
      </c>
      <c r="B70" s="102"/>
      <c r="C70" s="102"/>
      <c r="D70" s="102"/>
      <c r="E70" s="127"/>
      <c r="F70" s="151"/>
      <c r="G70" s="102"/>
      <c r="H70" s="151"/>
      <c r="I70" s="102"/>
      <c r="J70" s="151"/>
      <c r="K70" s="127"/>
      <c r="L70" s="152"/>
      <c r="M70" s="153" t="str">
        <f t="shared" si="11"/>
        <v/>
      </c>
    </row>
    <row r="71">
      <c r="A71" s="146" t="s">
        <v>43</v>
      </c>
      <c r="B71" s="102">
        <v>1.0</v>
      </c>
      <c r="C71" s="102"/>
      <c r="D71" s="102">
        <v>1.0</v>
      </c>
      <c r="E71" s="127"/>
      <c r="F71" s="151"/>
      <c r="G71" s="102"/>
      <c r="H71" s="151"/>
      <c r="I71" s="102"/>
      <c r="J71" s="151"/>
      <c r="K71" s="127"/>
      <c r="L71" s="152"/>
      <c r="M71" s="153">
        <f t="shared" si="11"/>
        <v>0</v>
      </c>
    </row>
    <row r="72">
      <c r="A72" s="146" t="s">
        <v>45</v>
      </c>
      <c r="B72" s="102"/>
      <c r="C72" s="102"/>
      <c r="D72" s="102">
        <v>1.0</v>
      </c>
      <c r="E72" s="127"/>
      <c r="F72" s="151"/>
      <c r="G72" s="102"/>
      <c r="H72" s="151"/>
      <c r="I72" s="102"/>
      <c r="J72" s="151"/>
      <c r="K72" s="127"/>
      <c r="L72" s="152"/>
      <c r="M72" s="153" t="str">
        <f t="shared" si="11"/>
        <v/>
      </c>
    </row>
    <row r="73">
      <c r="A73" s="146" t="s">
        <v>46</v>
      </c>
      <c r="B73" s="102"/>
      <c r="C73" s="102"/>
      <c r="D73" s="102"/>
      <c r="E73" s="127"/>
      <c r="F73" s="151"/>
      <c r="G73" s="102"/>
      <c r="H73" s="151"/>
      <c r="I73" s="102"/>
      <c r="J73" s="151"/>
      <c r="K73" s="127"/>
      <c r="L73" s="152"/>
      <c r="M73" s="153" t="str">
        <f t="shared" si="11"/>
        <v/>
      </c>
    </row>
    <row r="74">
      <c r="A74" s="146" t="s">
        <v>47</v>
      </c>
      <c r="B74" s="102"/>
      <c r="C74" s="102"/>
      <c r="D74" s="102">
        <v>1.0</v>
      </c>
      <c r="E74" s="127"/>
      <c r="F74" s="151"/>
      <c r="G74" s="102"/>
      <c r="H74" s="151"/>
      <c r="I74" s="102"/>
      <c r="J74" s="151"/>
      <c r="K74" s="127"/>
      <c r="L74" s="152"/>
      <c r="M74" s="153" t="str">
        <f t="shared" si="11"/>
        <v/>
      </c>
    </row>
    <row r="75">
      <c r="A75" s="146" t="s">
        <v>48</v>
      </c>
      <c r="B75" s="102"/>
      <c r="C75" s="102"/>
      <c r="D75" s="102"/>
      <c r="E75" s="127"/>
      <c r="F75" s="151"/>
      <c r="G75" s="102"/>
      <c r="H75" s="151"/>
      <c r="I75" s="102"/>
      <c r="J75" s="151"/>
      <c r="K75" s="127"/>
      <c r="L75" s="152"/>
      <c r="M75" s="153" t="str">
        <f t="shared" si="11"/>
        <v/>
      </c>
    </row>
    <row r="76">
      <c r="A76" s="146" t="s">
        <v>49</v>
      </c>
      <c r="B76" s="102"/>
      <c r="C76" s="102"/>
      <c r="D76" s="102"/>
      <c r="E76" s="127"/>
      <c r="F76" s="151"/>
      <c r="G76" s="102"/>
      <c r="H76" s="151"/>
      <c r="I76" s="102"/>
      <c r="J76" s="151"/>
      <c r="K76" s="127"/>
      <c r="L76" s="152"/>
      <c r="M76" s="153" t="str">
        <f t="shared" si="11"/>
        <v/>
      </c>
    </row>
    <row r="77">
      <c r="A77" s="146" t="s">
        <v>50</v>
      </c>
      <c r="B77" s="102"/>
      <c r="C77" s="102"/>
      <c r="D77" s="102"/>
      <c r="E77" s="127"/>
      <c r="F77" s="151"/>
      <c r="G77" s="102"/>
      <c r="H77" s="151"/>
      <c r="I77" s="102"/>
      <c r="J77" s="151"/>
      <c r="K77" s="127"/>
      <c r="L77" s="152"/>
      <c r="M77" s="153" t="str">
        <f t="shared" si="11"/>
        <v/>
      </c>
    </row>
    <row r="78">
      <c r="A78" s="146" t="s">
        <v>51</v>
      </c>
      <c r="B78" s="102"/>
      <c r="C78" s="102"/>
      <c r="D78" s="102"/>
      <c r="E78" s="127"/>
      <c r="F78" s="151"/>
      <c r="G78" s="102"/>
      <c r="H78" s="151"/>
      <c r="I78" s="102"/>
      <c r="J78" s="151"/>
      <c r="K78" s="127"/>
      <c r="L78" s="152"/>
      <c r="M78" s="153" t="str">
        <f t="shared" si="11"/>
        <v/>
      </c>
    </row>
    <row r="79">
      <c r="A79" s="146" t="s">
        <v>52</v>
      </c>
      <c r="B79" s="102"/>
      <c r="C79" s="102"/>
      <c r="D79" s="102"/>
      <c r="E79" s="127"/>
      <c r="F79" s="151"/>
      <c r="G79" s="102"/>
      <c r="H79" s="151"/>
      <c r="I79" s="102"/>
      <c r="J79" s="151"/>
      <c r="K79" s="127"/>
      <c r="L79" s="152"/>
      <c r="M79" s="153" t="str">
        <f t="shared" si="11"/>
        <v/>
      </c>
    </row>
    <row r="80">
      <c r="A80" s="146" t="s">
        <v>53</v>
      </c>
      <c r="B80" s="102"/>
      <c r="C80" s="102"/>
      <c r="D80" s="102"/>
      <c r="E80" s="127"/>
      <c r="F80" s="151"/>
      <c r="G80" s="102"/>
      <c r="H80" s="151"/>
      <c r="I80" s="102"/>
      <c r="J80" s="151"/>
      <c r="K80" s="127"/>
      <c r="L80" s="152"/>
      <c r="M80" s="153" t="str">
        <f t="shared" si="11"/>
        <v/>
      </c>
    </row>
    <row r="81">
      <c r="A81" s="146" t="s">
        <v>82</v>
      </c>
      <c r="B81" s="102"/>
      <c r="C81" s="102"/>
      <c r="D81" s="102"/>
      <c r="E81" s="127"/>
      <c r="F81" s="151"/>
      <c r="G81" s="102"/>
      <c r="H81" s="151"/>
      <c r="I81" s="102"/>
      <c r="J81" s="151"/>
      <c r="K81" s="127"/>
      <c r="L81" s="152"/>
      <c r="M81" s="153" t="str">
        <f t="shared" si="11"/>
        <v/>
      </c>
    </row>
    <row r="82">
      <c r="A82" s="146" t="s">
        <v>83</v>
      </c>
      <c r="B82" s="102">
        <v>2.0</v>
      </c>
      <c r="C82" s="102"/>
      <c r="D82" s="102"/>
      <c r="E82" s="127"/>
      <c r="F82" s="151"/>
      <c r="G82" s="102"/>
      <c r="H82" s="151"/>
      <c r="I82" s="102"/>
      <c r="J82" s="151"/>
      <c r="K82" s="127"/>
      <c r="L82" s="152"/>
      <c r="M82" s="153">
        <f t="shared" si="11"/>
        <v>0</v>
      </c>
    </row>
    <row r="83">
      <c r="A83" s="146" t="s">
        <v>80</v>
      </c>
      <c r="B83" s="102"/>
      <c r="C83" s="102"/>
      <c r="D83" s="102"/>
      <c r="E83" s="127"/>
      <c r="F83" s="151"/>
      <c r="G83" s="102"/>
      <c r="H83" s="151"/>
      <c r="I83" s="102"/>
      <c r="J83" s="151"/>
      <c r="K83" s="127"/>
      <c r="L83" s="152"/>
      <c r="M83" s="153" t="str">
        <f t="shared" si="11"/>
        <v/>
      </c>
    </row>
    <row r="84">
      <c r="A84" s="146" t="s">
        <v>84</v>
      </c>
      <c r="B84" s="102">
        <v>2.0</v>
      </c>
      <c r="C84" s="102"/>
      <c r="D84" s="102"/>
      <c r="E84" s="127"/>
      <c r="F84" s="151"/>
      <c r="G84" s="102"/>
      <c r="H84" s="151"/>
      <c r="I84" s="102"/>
      <c r="J84" s="151"/>
      <c r="K84" s="127"/>
      <c r="L84" s="152"/>
      <c r="M84" s="153">
        <f t="shared" si="11"/>
        <v>0</v>
      </c>
    </row>
    <row r="85">
      <c r="A85" s="146" t="s">
        <v>78</v>
      </c>
      <c r="B85" s="102">
        <v>1.0</v>
      </c>
      <c r="C85" s="102"/>
      <c r="D85" s="102"/>
      <c r="E85" s="127"/>
      <c r="F85" s="151">
        <v>1.0</v>
      </c>
      <c r="G85" s="102"/>
      <c r="H85" s="151"/>
      <c r="I85" s="102"/>
      <c r="J85" s="151"/>
      <c r="K85" s="127"/>
      <c r="L85" s="152"/>
      <c r="M85" s="153">
        <f t="shared" si="11"/>
        <v>1</v>
      </c>
    </row>
    <row r="86">
      <c r="A86" s="154" t="s">
        <v>102</v>
      </c>
      <c r="B86" s="155"/>
      <c r="C86" s="102"/>
      <c r="D86" s="102"/>
      <c r="E86" s="127"/>
      <c r="F86" s="151"/>
      <c r="G86" s="102"/>
      <c r="H86" s="151"/>
      <c r="I86" s="102"/>
      <c r="J86" s="151"/>
      <c r="K86" s="127"/>
      <c r="L86" s="152"/>
      <c r="M86" s="153" t="str">
        <f t="shared" si="11"/>
        <v/>
      </c>
    </row>
    <row r="87" hidden="1">
      <c r="A87" s="154"/>
      <c r="B87" s="155"/>
      <c r="C87" s="102"/>
      <c r="D87" s="102"/>
      <c r="E87" s="127"/>
      <c r="F87" s="151"/>
      <c r="G87" s="102"/>
      <c r="H87" s="151"/>
      <c r="I87" s="102"/>
      <c r="J87" s="151"/>
      <c r="K87" s="127"/>
      <c r="L87" s="152"/>
      <c r="M87" s="153" t="str">
        <f t="shared" si="11"/>
        <v/>
      </c>
    </row>
    <row r="88">
      <c r="A88" s="154" t="s">
        <v>103</v>
      </c>
      <c r="B88" s="155"/>
      <c r="C88" s="102"/>
      <c r="D88" s="102"/>
      <c r="E88" s="127"/>
      <c r="F88" s="151"/>
      <c r="G88" s="102"/>
      <c r="H88" s="151"/>
      <c r="I88" s="102"/>
      <c r="J88" s="151"/>
      <c r="K88" s="127"/>
      <c r="L88" s="152"/>
      <c r="M88" s="153" t="str">
        <f t="shared" si="11"/>
        <v/>
      </c>
    </row>
    <row r="89">
      <c r="A89" s="154" t="s">
        <v>104</v>
      </c>
      <c r="B89" s="155"/>
      <c r="C89" s="102"/>
      <c r="D89" s="102"/>
      <c r="E89" s="127"/>
      <c r="F89" s="151"/>
      <c r="G89" s="102"/>
      <c r="H89" s="151"/>
      <c r="I89" s="102"/>
      <c r="J89" s="151"/>
      <c r="K89" s="127"/>
      <c r="L89" s="152"/>
      <c r="M89" s="153" t="str">
        <f t="shared" si="11"/>
        <v/>
      </c>
    </row>
    <row r="90">
      <c r="A90" s="154" t="s">
        <v>105</v>
      </c>
      <c r="B90" s="155"/>
      <c r="C90" s="102"/>
      <c r="D90" s="102"/>
      <c r="E90" s="127"/>
      <c r="F90" s="151"/>
      <c r="G90" s="102"/>
      <c r="H90" s="151"/>
      <c r="I90" s="102"/>
      <c r="J90" s="151"/>
      <c r="K90" s="127"/>
      <c r="L90" s="152"/>
      <c r="M90" s="153" t="str">
        <f t="shared" si="11"/>
        <v/>
      </c>
    </row>
    <row r="91">
      <c r="A91" s="156" t="s">
        <v>21</v>
      </c>
      <c r="B91" s="157"/>
      <c r="C91" s="158"/>
      <c r="D91" s="158"/>
      <c r="E91" s="136"/>
      <c r="F91" s="159"/>
      <c r="G91" s="158"/>
      <c r="H91" s="159"/>
      <c r="I91" s="158"/>
      <c r="J91" s="159"/>
      <c r="K91" s="136"/>
      <c r="L91" s="160"/>
      <c r="M91" s="161" t="str">
        <f t="shared" si="11"/>
        <v/>
      </c>
    </row>
    <row r="92">
      <c r="A92" s="154" t="s">
        <v>106</v>
      </c>
      <c r="B92" s="162">
        <f t="shared" ref="B92:L92" si="12">SUM(B65:B91)</f>
        <v>7</v>
      </c>
      <c r="C92" s="163">
        <f t="shared" si="12"/>
        <v>0</v>
      </c>
      <c r="D92" s="163">
        <f t="shared" si="12"/>
        <v>4</v>
      </c>
      <c r="E92" s="163">
        <f t="shared" si="12"/>
        <v>0</v>
      </c>
      <c r="F92" s="164">
        <f t="shared" si="12"/>
        <v>1</v>
      </c>
      <c r="G92" s="164">
        <f t="shared" si="12"/>
        <v>0</v>
      </c>
      <c r="H92" s="165">
        <f t="shared" si="12"/>
        <v>0</v>
      </c>
      <c r="I92" s="165">
        <f t="shared" si="12"/>
        <v>0</v>
      </c>
      <c r="J92" s="165">
        <f t="shared" si="12"/>
        <v>0</v>
      </c>
      <c r="K92" s="165">
        <f t="shared" si="12"/>
        <v>0</v>
      </c>
      <c r="L92" s="165">
        <f t="shared" si="12"/>
        <v>0</v>
      </c>
      <c r="M92" s="166">
        <f>(F92+H92+J92+L92)/(B92+C92+D92+E92)</f>
        <v>0.09090909091</v>
      </c>
    </row>
    <row r="93">
      <c r="A93" s="32" t="s">
        <v>107</v>
      </c>
      <c r="B93" s="167">
        <f>B92</f>
        <v>7</v>
      </c>
      <c r="C93" s="120"/>
      <c r="D93" s="120"/>
      <c r="E93" s="119"/>
      <c r="F93" s="168">
        <f>F92</f>
        <v>1</v>
      </c>
      <c r="G93" s="120"/>
      <c r="H93" s="120"/>
      <c r="I93" s="120"/>
      <c r="J93" s="120"/>
      <c r="K93" s="119"/>
      <c r="L93" s="169"/>
      <c r="M93" s="170">
        <f t="shared" ref="M93:M96" si="13">Iferror(F93/B93,"")</f>
        <v>0.1428571429</v>
      </c>
    </row>
    <row r="94">
      <c r="A94" s="32" t="s">
        <v>108</v>
      </c>
      <c r="B94" s="167">
        <f>D92</f>
        <v>4</v>
      </c>
      <c r="C94" s="120"/>
      <c r="D94" s="120"/>
      <c r="E94" s="119"/>
      <c r="F94" s="168">
        <f>H92</f>
        <v>0</v>
      </c>
      <c r="G94" s="120"/>
      <c r="H94" s="120"/>
      <c r="I94" s="120"/>
      <c r="J94" s="120"/>
      <c r="K94" s="119"/>
      <c r="L94" s="169"/>
      <c r="M94" s="170">
        <f t="shared" si="13"/>
        <v>0</v>
      </c>
    </row>
    <row r="95">
      <c r="A95" s="32" t="s">
        <v>109</v>
      </c>
      <c r="B95" s="167">
        <f>D92</f>
        <v>4</v>
      </c>
      <c r="C95" s="120"/>
      <c r="D95" s="120"/>
      <c r="E95" s="119"/>
      <c r="F95" s="168">
        <f>J92</f>
        <v>0</v>
      </c>
      <c r="G95" s="120"/>
      <c r="H95" s="120"/>
      <c r="I95" s="120"/>
      <c r="J95" s="120"/>
      <c r="K95" s="119"/>
      <c r="L95" s="169"/>
      <c r="M95" s="170">
        <f t="shared" si="13"/>
        <v>0</v>
      </c>
    </row>
    <row r="96">
      <c r="A96" s="48" t="s">
        <v>110</v>
      </c>
      <c r="B96" s="167">
        <f>E92</f>
        <v>0</v>
      </c>
      <c r="C96" s="120"/>
      <c r="D96" s="120"/>
      <c r="E96" s="119"/>
      <c r="F96" s="168">
        <f>L92</f>
        <v>0</v>
      </c>
      <c r="G96" s="120"/>
      <c r="H96" s="120"/>
      <c r="I96" s="120"/>
      <c r="J96" s="120"/>
      <c r="K96" s="119"/>
      <c r="L96" s="169"/>
      <c r="M96" s="170" t="str">
        <f t="shared" si="13"/>
        <v/>
      </c>
    </row>
  </sheetData>
  <mergeCells count="196">
    <mergeCell ref="F20:G20"/>
    <mergeCell ref="F21:G21"/>
    <mergeCell ref="F22:G22"/>
    <mergeCell ref="F23:G23"/>
    <mergeCell ref="F24:G24"/>
    <mergeCell ref="A25:B25"/>
    <mergeCell ref="F25:G25"/>
    <mergeCell ref="F33:G33"/>
    <mergeCell ref="F34:G34"/>
    <mergeCell ref="F35:G35"/>
    <mergeCell ref="F36:G36"/>
    <mergeCell ref="F37:G37"/>
    <mergeCell ref="F38:G38"/>
    <mergeCell ref="F26:G26"/>
    <mergeCell ref="F27:G27"/>
    <mergeCell ref="F28:G28"/>
    <mergeCell ref="F29:G29"/>
    <mergeCell ref="F30:G30"/>
    <mergeCell ref="F31:G31"/>
    <mergeCell ref="F32:G32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E41:G41"/>
    <mergeCell ref="H41:I41"/>
    <mergeCell ref="A39:M39"/>
    <mergeCell ref="C40:D40"/>
    <mergeCell ref="E40:G40"/>
    <mergeCell ref="H40:I40"/>
    <mergeCell ref="J40:K40"/>
    <mergeCell ref="L40:M40"/>
    <mergeCell ref="C41:D41"/>
    <mergeCell ref="I4:K4"/>
    <mergeCell ref="I5:K5"/>
    <mergeCell ref="A1:H1"/>
    <mergeCell ref="F2:G2"/>
    <mergeCell ref="I2:K2"/>
    <mergeCell ref="F3:G3"/>
    <mergeCell ref="I3:K3"/>
    <mergeCell ref="F4:G4"/>
    <mergeCell ref="F5:G5"/>
    <mergeCell ref="I10:K10"/>
    <mergeCell ref="I11:K11"/>
    <mergeCell ref="I12:K12"/>
    <mergeCell ref="I13:K13"/>
    <mergeCell ref="C16:M16"/>
    <mergeCell ref="H17:K17"/>
    <mergeCell ref="H18:K18"/>
    <mergeCell ref="F6:G6"/>
    <mergeCell ref="I6:K6"/>
    <mergeCell ref="F7:G7"/>
    <mergeCell ref="I7:K7"/>
    <mergeCell ref="F8:G8"/>
    <mergeCell ref="I8:K8"/>
    <mergeCell ref="I9:K9"/>
    <mergeCell ref="F9:G9"/>
    <mergeCell ref="F10:G10"/>
    <mergeCell ref="F11:G11"/>
    <mergeCell ref="F12:G12"/>
    <mergeCell ref="F13:G13"/>
    <mergeCell ref="F14:G14"/>
    <mergeCell ref="F17:G17"/>
    <mergeCell ref="F18:G18"/>
    <mergeCell ref="F19:G19"/>
    <mergeCell ref="H19:K19"/>
    <mergeCell ref="H20:K20"/>
    <mergeCell ref="H21:K21"/>
    <mergeCell ref="H22:K22"/>
    <mergeCell ref="H23:K23"/>
    <mergeCell ref="J41:K41"/>
    <mergeCell ref="L41:M41"/>
    <mergeCell ref="C42:D42"/>
    <mergeCell ref="E42:G42"/>
    <mergeCell ref="H42:I42"/>
    <mergeCell ref="J42:K42"/>
    <mergeCell ref="L42:M42"/>
    <mergeCell ref="J50:K50"/>
    <mergeCell ref="L50:M50"/>
    <mergeCell ref="J51:K51"/>
    <mergeCell ref="L51:M51"/>
    <mergeCell ref="J52:K52"/>
    <mergeCell ref="L52:M52"/>
    <mergeCell ref="E50:G50"/>
    <mergeCell ref="H50:I50"/>
    <mergeCell ref="C51:D51"/>
    <mergeCell ref="E51:G51"/>
    <mergeCell ref="H51:I51"/>
    <mergeCell ref="E52:G52"/>
    <mergeCell ref="H52:I52"/>
    <mergeCell ref="E54:G54"/>
    <mergeCell ref="H54:I54"/>
    <mergeCell ref="C52:D52"/>
    <mergeCell ref="C53:D53"/>
    <mergeCell ref="E53:G53"/>
    <mergeCell ref="H53:I53"/>
    <mergeCell ref="J53:K53"/>
    <mergeCell ref="L53:M53"/>
    <mergeCell ref="C54:D54"/>
    <mergeCell ref="H57:I57"/>
    <mergeCell ref="J57:K57"/>
    <mergeCell ref="C56:D56"/>
    <mergeCell ref="E56:G56"/>
    <mergeCell ref="H56:I56"/>
    <mergeCell ref="J56:K56"/>
    <mergeCell ref="L56:M56"/>
    <mergeCell ref="E57:G57"/>
    <mergeCell ref="L57:M57"/>
    <mergeCell ref="J59:K59"/>
    <mergeCell ref="L59:M59"/>
    <mergeCell ref="J60:K60"/>
    <mergeCell ref="L60:M60"/>
    <mergeCell ref="J61:K61"/>
    <mergeCell ref="L61:M61"/>
    <mergeCell ref="L63:L64"/>
    <mergeCell ref="M63:M64"/>
    <mergeCell ref="C57:D57"/>
    <mergeCell ref="C58:D58"/>
    <mergeCell ref="E58:G58"/>
    <mergeCell ref="H58:I58"/>
    <mergeCell ref="J58:K58"/>
    <mergeCell ref="L58:M58"/>
    <mergeCell ref="C59:D59"/>
    <mergeCell ref="E61:G61"/>
    <mergeCell ref="A62:M62"/>
    <mergeCell ref="F63:G63"/>
    <mergeCell ref="H63:I63"/>
    <mergeCell ref="J63:K63"/>
    <mergeCell ref="B93:E93"/>
    <mergeCell ref="F93:K93"/>
    <mergeCell ref="B94:E94"/>
    <mergeCell ref="F94:K94"/>
    <mergeCell ref="B95:E95"/>
    <mergeCell ref="F95:K95"/>
    <mergeCell ref="B96:E96"/>
    <mergeCell ref="F96:K96"/>
    <mergeCell ref="E59:G59"/>
    <mergeCell ref="H59:I59"/>
    <mergeCell ref="C60:D60"/>
    <mergeCell ref="E60:G60"/>
    <mergeCell ref="H60:I60"/>
    <mergeCell ref="C61:D61"/>
    <mergeCell ref="H61:I61"/>
    <mergeCell ref="H44:I44"/>
    <mergeCell ref="J44:K44"/>
    <mergeCell ref="C43:D43"/>
    <mergeCell ref="E43:G43"/>
    <mergeCell ref="H43:I43"/>
    <mergeCell ref="J43:K43"/>
    <mergeCell ref="L43:M43"/>
    <mergeCell ref="E44:G44"/>
    <mergeCell ref="L44:M44"/>
    <mergeCell ref="J46:K46"/>
    <mergeCell ref="L46:M46"/>
    <mergeCell ref="J47:K47"/>
    <mergeCell ref="L47:M47"/>
    <mergeCell ref="J48:K48"/>
    <mergeCell ref="L48:M48"/>
    <mergeCell ref="C44:D44"/>
    <mergeCell ref="C45:D45"/>
    <mergeCell ref="E45:G45"/>
    <mergeCell ref="H45:I45"/>
    <mergeCell ref="J45:K45"/>
    <mergeCell ref="L45:M45"/>
    <mergeCell ref="C46:D46"/>
    <mergeCell ref="E46:G46"/>
    <mergeCell ref="H46:I46"/>
    <mergeCell ref="C47:D47"/>
    <mergeCell ref="E47:G47"/>
    <mergeCell ref="H47:I47"/>
    <mergeCell ref="E48:G48"/>
    <mergeCell ref="H48:I48"/>
    <mergeCell ref="C48:D48"/>
    <mergeCell ref="C49:D49"/>
    <mergeCell ref="E49:G49"/>
    <mergeCell ref="H49:I49"/>
    <mergeCell ref="J49:K49"/>
    <mergeCell ref="L49:M49"/>
    <mergeCell ref="C50:D50"/>
    <mergeCell ref="J54:K54"/>
    <mergeCell ref="L54:M54"/>
    <mergeCell ref="C55:D55"/>
    <mergeCell ref="E55:G55"/>
    <mergeCell ref="H55:I55"/>
    <mergeCell ref="J55:K55"/>
    <mergeCell ref="L55:M55"/>
  </mergeCells>
  <conditionalFormatting sqref="F17:G38">
    <cfRule type="cellIs" dxfId="0" priority="1" operator="lessThan">
      <formula>0</formula>
    </cfRule>
  </conditionalFormatting>
  <conditionalFormatting sqref="F17:G38">
    <cfRule type="cellIs" dxfId="1" priority="2" operator="greaterThan">
      <formula>0</formula>
    </cfRule>
  </conditionalFormatting>
  <conditionalFormatting sqref="M18:M37">
    <cfRule type="cellIs" dxfId="0" priority="3" operator="lessThan">
      <formula>$B$23</formula>
    </cfRule>
  </conditionalFormatting>
  <conditionalFormatting sqref="M18:M37">
    <cfRule type="cellIs" dxfId="2" priority="4" operator="lessThan">
      <formula>"99%"</formula>
    </cfRule>
  </conditionalFormatting>
  <conditionalFormatting sqref="M18:M37">
    <cfRule type="cellIs" dxfId="1" priority="5" operator="greaterThan">
      <formula>$B$23</formula>
    </cfRule>
  </conditionalFormatting>
  <conditionalFormatting sqref="M3:M13">
    <cfRule type="cellIs" dxfId="1" priority="6" operator="greaterThan">
      <formula>$B$23</formula>
    </cfRule>
  </conditionalFormatting>
  <conditionalFormatting sqref="M3:M13">
    <cfRule type="cellIs" dxfId="0" priority="7" operator="lessThan">
      <formula>$B$23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6" max="7" width="7.38"/>
    <col customWidth="1" min="10" max="10" width="15.5"/>
  </cols>
  <sheetData>
    <row r="1">
      <c r="A1" s="52" t="s">
        <v>0</v>
      </c>
      <c r="B1" s="53"/>
      <c r="C1" s="53"/>
      <c r="D1" s="53"/>
      <c r="E1" s="53"/>
      <c r="F1" s="53"/>
      <c r="G1" s="53"/>
      <c r="H1" s="54"/>
      <c r="I1" s="55"/>
      <c r="J1" s="56" t="s">
        <v>57</v>
      </c>
    </row>
    <row r="2">
      <c r="A2" s="57" t="s">
        <v>58</v>
      </c>
      <c r="B2" s="197">
        <v>45940.0</v>
      </c>
      <c r="C2" s="6"/>
      <c r="D2" s="7" t="s">
        <v>2</v>
      </c>
      <c r="E2" s="7" t="s">
        <v>3</v>
      </c>
      <c r="F2" s="59" t="s">
        <v>4</v>
      </c>
      <c r="G2" s="54"/>
      <c r="H2" s="60" t="s">
        <v>5</v>
      </c>
      <c r="I2" s="8"/>
      <c r="J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63">
        <v>64396.64</v>
      </c>
      <c r="G3" s="64"/>
      <c r="H3" s="65">
        <f t="shared" ref="H3:H8" si="1">$F3/D3</f>
        <v>0.2275194144</v>
      </c>
      <c r="I3" s="14"/>
      <c r="J3" s="69">
        <f t="shared" ref="J3:J14" si="2">$F3/E3</f>
        <v>0.2036521415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63">
        <v>66096.94</v>
      </c>
      <c r="G4" s="64"/>
      <c r="H4" s="65">
        <f t="shared" si="1"/>
        <v>0.3279040948</v>
      </c>
      <c r="I4" s="14"/>
      <c r="J4" s="69">
        <f t="shared" si="2"/>
        <v>0.2526631779</v>
      </c>
    </row>
    <row r="5">
      <c r="A5" s="10" t="s">
        <v>11</v>
      </c>
      <c r="B5" s="70">
        <v>948000.0</v>
      </c>
      <c r="C5" s="12" t="s">
        <v>61</v>
      </c>
      <c r="D5" s="71">
        <v>402427.0</v>
      </c>
      <c r="E5" s="13">
        <v>501170.0</v>
      </c>
      <c r="F5" s="63">
        <v>103220.93</v>
      </c>
      <c r="G5" s="64"/>
      <c r="H5" s="65">
        <f t="shared" si="1"/>
        <v>0.2564960353</v>
      </c>
      <c r="I5" s="14"/>
      <c r="J5" s="69">
        <f t="shared" si="2"/>
        <v>0.2059599138</v>
      </c>
    </row>
    <row r="6">
      <c r="A6" s="10" t="s">
        <v>62</v>
      </c>
      <c r="B6" s="70">
        <v>105796.99</v>
      </c>
      <c r="C6" s="12" t="s">
        <v>12</v>
      </c>
      <c r="D6" s="13">
        <v>360402.0</v>
      </c>
      <c r="E6" s="13">
        <v>316209.0</v>
      </c>
      <c r="F6" s="63">
        <v>64493.38</v>
      </c>
      <c r="G6" s="64"/>
      <c r="H6" s="65">
        <f t="shared" si="1"/>
        <v>0.178948452</v>
      </c>
      <c r="I6" s="14"/>
      <c r="J6" s="69">
        <f t="shared" si="2"/>
        <v>0.2039580784</v>
      </c>
    </row>
    <row r="7">
      <c r="A7" s="32" t="s">
        <v>63</v>
      </c>
      <c r="B7" s="72">
        <f>B5-B3</f>
        <v>-1492216</v>
      </c>
      <c r="C7" s="12" t="s">
        <v>14</v>
      </c>
      <c r="D7" s="13">
        <v>467711.0</v>
      </c>
      <c r="E7" s="13">
        <v>302557.0</v>
      </c>
      <c r="F7" s="63">
        <v>117917.99</v>
      </c>
      <c r="G7" s="64"/>
      <c r="H7" s="65">
        <f t="shared" si="1"/>
        <v>0.2521172049</v>
      </c>
      <c r="I7" s="14"/>
      <c r="J7" s="69">
        <f t="shared" si="2"/>
        <v>0.3897380989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63">
        <v>44224.99</v>
      </c>
      <c r="G8" s="64"/>
      <c r="H8" s="65">
        <f t="shared" si="1"/>
        <v>0.3485466253</v>
      </c>
      <c r="I8" s="14"/>
      <c r="J8" s="69">
        <f t="shared" si="2"/>
        <v>0.1690551259</v>
      </c>
    </row>
    <row r="9">
      <c r="A9" s="19" t="s">
        <v>17</v>
      </c>
      <c r="B9" s="20">
        <f>(B4-B5)/30</f>
        <v>38810.79233</v>
      </c>
      <c r="C9" s="12" t="s">
        <v>18</v>
      </c>
      <c r="D9" s="13">
        <v>175140.0</v>
      </c>
      <c r="E9" s="13">
        <v>261601.0</v>
      </c>
      <c r="F9" s="63">
        <v>33421.82</v>
      </c>
      <c r="G9" s="64"/>
      <c r="H9" s="65">
        <f t="shared" ref="H9:H13" si="3">$F9/$D$9</f>
        <v>0.1908291652</v>
      </c>
      <c r="I9" s="14"/>
      <c r="J9" s="69">
        <f t="shared" si="2"/>
        <v>0.1277587624</v>
      </c>
    </row>
    <row r="10">
      <c r="A10" s="19" t="s">
        <v>19</v>
      </c>
      <c r="B10" s="21">
        <f>(B4-B6)/30</f>
        <v>66884.226</v>
      </c>
      <c r="C10" s="12" t="s">
        <v>20</v>
      </c>
      <c r="D10" s="13">
        <v>0.0</v>
      </c>
      <c r="E10" s="13">
        <v>192680.0</v>
      </c>
      <c r="F10" s="63">
        <v>40317.69</v>
      </c>
      <c r="G10" s="64"/>
      <c r="H10" s="65">
        <f t="shared" si="3"/>
        <v>0.2302026379</v>
      </c>
      <c r="I10" s="14"/>
      <c r="J10" s="69">
        <f t="shared" si="2"/>
        <v>0.209246886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63">
        <v>33843.62</v>
      </c>
      <c r="G11" s="64"/>
      <c r="H11" s="65">
        <f t="shared" si="3"/>
        <v>0.1932375243</v>
      </c>
      <c r="I11" s="14"/>
      <c r="J11" s="73">
        <f t="shared" si="2"/>
        <v>0.6871801015</v>
      </c>
    </row>
    <row r="12">
      <c r="A12" s="17"/>
      <c r="B12" s="22"/>
      <c r="C12" s="12" t="s">
        <v>65</v>
      </c>
      <c r="D12" s="13">
        <v>0.0</v>
      </c>
      <c r="E12" s="13">
        <v>49520.0</v>
      </c>
      <c r="F12" s="63">
        <v>31635.68</v>
      </c>
      <c r="G12" s="64"/>
      <c r="H12" s="65">
        <f t="shared" si="3"/>
        <v>0.1806308096</v>
      </c>
      <c r="I12" s="14"/>
      <c r="J12" s="69">
        <f t="shared" si="2"/>
        <v>0.6388465267</v>
      </c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63">
        <v>13849.97</v>
      </c>
      <c r="G13" s="64"/>
      <c r="H13" s="76">
        <f t="shared" si="3"/>
        <v>0.07907942218</v>
      </c>
      <c r="I13" s="191"/>
      <c r="J13" s="81">
        <f t="shared" si="2"/>
        <v>0.2715680392</v>
      </c>
    </row>
    <row r="14">
      <c r="A14" s="19" t="s">
        <v>24</v>
      </c>
      <c r="B14" s="21">
        <f>(B3-B5)/(B19-B22)</f>
        <v>746108</v>
      </c>
      <c r="C14" s="29" t="s">
        <v>66</v>
      </c>
      <c r="D14" s="82">
        <f t="shared" ref="D14:F14" si="4">SUM(D3:D13)</f>
        <v>2122320</v>
      </c>
      <c r="E14" s="82">
        <f t="shared" si="4"/>
        <v>2563398</v>
      </c>
      <c r="F14" s="82">
        <f t="shared" si="4"/>
        <v>613419.65</v>
      </c>
      <c r="G14" s="172"/>
      <c r="H14" s="83">
        <f>$F14/D14</f>
        <v>0.2890325917</v>
      </c>
      <c r="I14" s="83"/>
      <c r="J14" s="84">
        <f t="shared" si="2"/>
        <v>0.2392994182</v>
      </c>
    </row>
    <row r="15">
      <c r="A15" s="19" t="s">
        <v>31</v>
      </c>
      <c r="B15" s="20">
        <f>B22*B13</f>
        <v>2277534.933</v>
      </c>
      <c r="C15" s="85"/>
      <c r="D15" s="85"/>
      <c r="E15" s="85"/>
      <c r="F15" s="85"/>
      <c r="G15" s="85"/>
      <c r="H15" s="85"/>
      <c r="I15" s="85"/>
      <c r="J15" s="85"/>
    </row>
    <row r="16">
      <c r="A16" s="19" t="s">
        <v>67</v>
      </c>
      <c r="B16" s="20">
        <f>B5-B15</f>
        <v>-1329534.933</v>
      </c>
      <c r="C16" s="27" t="s">
        <v>68</v>
      </c>
      <c r="J16" s="28"/>
    </row>
    <row r="17">
      <c r="A17" s="19" t="s">
        <v>69</v>
      </c>
      <c r="B17" s="20">
        <f>B5-B4</f>
        <v>-1164323.77</v>
      </c>
      <c r="D17" s="30" t="s">
        <v>70</v>
      </c>
      <c r="E17" s="30" t="s">
        <v>71</v>
      </c>
      <c r="F17" s="30" t="s">
        <v>72</v>
      </c>
      <c r="H17" s="30"/>
      <c r="I17" s="30"/>
      <c r="J17" s="192" t="s">
        <v>6</v>
      </c>
    </row>
    <row r="18">
      <c r="A18" s="19" t="s">
        <v>73</v>
      </c>
      <c r="B18" s="20">
        <f>(B5-B4)-B6</f>
        <v>-1270120.76</v>
      </c>
      <c r="C18" s="91" t="s">
        <v>32</v>
      </c>
      <c r="D18" s="13">
        <v>79808.0</v>
      </c>
      <c r="E18" s="99">
        <v>17589.0</v>
      </c>
      <c r="F18" s="96">
        <f t="shared" ref="F18:F38" si="5">E18-D18</f>
        <v>-62219</v>
      </c>
      <c r="G18" s="64"/>
      <c r="H18" s="36"/>
      <c r="I18" s="193"/>
      <c r="J18" s="98">
        <f t="shared" ref="J18:J37" si="6">E18/D18</f>
        <v>0.2203914395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12645.0</v>
      </c>
      <c r="F19" s="96">
        <f t="shared" si="5"/>
        <v>-130468</v>
      </c>
      <c r="G19" s="64"/>
      <c r="H19" s="36"/>
      <c r="I19" s="193"/>
      <c r="J19" s="15">
        <f t="shared" si="6"/>
        <v>0.08835675306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31458.0</v>
      </c>
      <c r="F20" s="96">
        <f t="shared" si="5"/>
        <v>-48350</v>
      </c>
      <c r="G20" s="64"/>
      <c r="H20" s="176"/>
      <c r="I20" s="194"/>
      <c r="J20" s="15">
        <f t="shared" si="6"/>
        <v>0.3941710104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19390.0</v>
      </c>
      <c r="F21" s="96">
        <f t="shared" si="5"/>
        <v>-96422</v>
      </c>
      <c r="G21" s="64"/>
      <c r="H21" s="36"/>
      <c r="I21" s="193"/>
      <c r="J21" s="15">
        <f t="shared" si="6"/>
        <v>0.1674265188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44346.0</v>
      </c>
      <c r="F22" s="96">
        <f t="shared" si="5"/>
        <v>-23914</v>
      </c>
      <c r="G22" s="64"/>
      <c r="H22" s="36"/>
      <c r="I22" s="193"/>
      <c r="J22" s="15">
        <f t="shared" si="6"/>
        <v>0.649663053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>
        <v>51.0</v>
      </c>
      <c r="F23" s="96">
        <f t="shared" si="5"/>
        <v>-61153</v>
      </c>
      <c r="G23" s="64"/>
      <c r="H23" s="36"/>
      <c r="I23" s="193"/>
      <c r="J23" s="15">
        <f t="shared" si="6"/>
        <v>0.0008332788707</v>
      </c>
    </row>
    <row r="24">
      <c r="A24" s="43" t="s">
        <v>44</v>
      </c>
      <c r="B24" s="44">
        <f>B5/B3</f>
        <v>0.3884901992</v>
      </c>
      <c r="C24" s="91" t="s">
        <v>43</v>
      </c>
      <c r="D24" s="13">
        <v>120764.0</v>
      </c>
      <c r="E24" s="99">
        <v>39348.0</v>
      </c>
      <c r="F24" s="96">
        <f t="shared" si="5"/>
        <v>-81416</v>
      </c>
      <c r="G24" s="64"/>
      <c r="H24" s="36"/>
      <c r="I24" s="193"/>
      <c r="J24" s="15">
        <f t="shared" si="6"/>
        <v>0.3258255772</v>
      </c>
    </row>
    <row r="25">
      <c r="A25" s="17" t="s">
        <v>75</v>
      </c>
      <c r="C25" s="91" t="s">
        <v>45</v>
      </c>
      <c r="D25" s="13">
        <v>120764.0</v>
      </c>
      <c r="E25" s="99">
        <v>652.0</v>
      </c>
      <c r="F25" s="96">
        <f t="shared" si="5"/>
        <v>-120112</v>
      </c>
      <c r="G25" s="64"/>
      <c r="H25" s="36"/>
      <c r="I25" s="193"/>
      <c r="J25" s="15">
        <f t="shared" si="6"/>
        <v>0.005398959955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62629.0</v>
      </c>
      <c r="F26" s="96">
        <f t="shared" si="5"/>
        <v>-39531</v>
      </c>
      <c r="G26" s="64"/>
      <c r="H26" s="36"/>
      <c r="I26" s="193"/>
      <c r="J26" s="15">
        <f t="shared" si="6"/>
        <v>0.6130481597</v>
      </c>
    </row>
    <row r="27">
      <c r="A27" s="12" t="s">
        <v>8</v>
      </c>
      <c r="B27" s="102">
        <v>1.0</v>
      </c>
      <c r="C27" s="91" t="s">
        <v>47</v>
      </c>
      <c r="D27" s="13">
        <v>102160.0</v>
      </c>
      <c r="E27" s="99">
        <v>27592.0</v>
      </c>
      <c r="F27" s="96">
        <f t="shared" si="5"/>
        <v>-74568</v>
      </c>
      <c r="G27" s="64"/>
      <c r="H27" s="36"/>
      <c r="I27" s="193"/>
      <c r="J27" s="15">
        <f t="shared" si="6"/>
        <v>0.2700861394</v>
      </c>
    </row>
    <row r="28">
      <c r="A28" s="12" t="s">
        <v>10</v>
      </c>
      <c r="B28" s="102">
        <v>1.0</v>
      </c>
      <c r="C28" s="91" t="s">
        <v>48</v>
      </c>
      <c r="D28" s="13">
        <v>102160.0</v>
      </c>
      <c r="E28" s="99">
        <v>35492.0</v>
      </c>
      <c r="F28" s="96">
        <f t="shared" si="5"/>
        <v>-66668</v>
      </c>
      <c r="G28" s="64"/>
      <c r="H28" s="36"/>
      <c r="I28" s="193"/>
      <c r="J28" s="15">
        <f t="shared" si="6"/>
        <v>0.3474158183</v>
      </c>
    </row>
    <row r="29">
      <c r="A29" s="12" t="s">
        <v>12</v>
      </c>
      <c r="B29" s="102">
        <v>1.0</v>
      </c>
      <c r="C29" s="91" t="s">
        <v>49</v>
      </c>
      <c r="D29" s="13">
        <v>115812.0</v>
      </c>
      <c r="E29" s="99">
        <v>23906.0</v>
      </c>
      <c r="F29" s="96">
        <f t="shared" si="5"/>
        <v>-91906</v>
      </c>
      <c r="G29" s="64"/>
      <c r="H29" s="36"/>
      <c r="I29" s="195"/>
      <c r="J29" s="15">
        <f t="shared" si="6"/>
        <v>0.2064207509</v>
      </c>
    </row>
    <row r="30">
      <c r="A30" s="12" t="s">
        <v>14</v>
      </c>
      <c r="B30" s="102">
        <v>1.0</v>
      </c>
      <c r="C30" s="32" t="s">
        <v>78</v>
      </c>
      <c r="D30" s="13">
        <v>54608.0</v>
      </c>
      <c r="E30" s="99">
        <v>18778.0</v>
      </c>
      <c r="F30" s="96">
        <f t="shared" si="5"/>
        <v>-35830</v>
      </c>
      <c r="G30" s="64"/>
      <c r="I30" s="36"/>
      <c r="J30" s="69">
        <f t="shared" si="6"/>
        <v>0.3438690302</v>
      </c>
    </row>
    <row r="31">
      <c r="A31" s="12" t="s">
        <v>16</v>
      </c>
      <c r="B31" s="102"/>
      <c r="C31" s="91" t="s">
        <v>51</v>
      </c>
      <c r="D31" s="13">
        <v>115812.0</v>
      </c>
      <c r="E31" s="99">
        <v>7854.0</v>
      </c>
      <c r="F31" s="96">
        <f t="shared" si="5"/>
        <v>-107958</v>
      </c>
      <c r="G31" s="64"/>
      <c r="H31" s="36"/>
      <c r="I31" s="196"/>
      <c r="J31" s="15">
        <f t="shared" si="6"/>
        <v>0.06781680655</v>
      </c>
    </row>
    <row r="32">
      <c r="A32" s="12" t="s">
        <v>18</v>
      </c>
      <c r="B32" s="102"/>
      <c r="C32" s="91" t="s">
        <v>52</v>
      </c>
      <c r="D32" s="13">
        <v>115812.0</v>
      </c>
      <c r="E32" s="99">
        <v>16674.0</v>
      </c>
      <c r="F32" s="96">
        <f t="shared" si="5"/>
        <v>-99138</v>
      </c>
      <c r="G32" s="64"/>
      <c r="H32" s="36"/>
      <c r="I32" s="193"/>
      <c r="J32" s="15">
        <f t="shared" si="6"/>
        <v>0.1439747176</v>
      </c>
    </row>
    <row r="33">
      <c r="A33" s="12" t="s">
        <v>20</v>
      </c>
      <c r="B33" s="102">
        <v>1.0</v>
      </c>
      <c r="C33" s="91" t="s">
        <v>53</v>
      </c>
      <c r="D33" s="13">
        <v>151816.0</v>
      </c>
      <c r="E33" s="99">
        <v>23241.0</v>
      </c>
      <c r="F33" s="96">
        <f t="shared" si="5"/>
        <v>-128575</v>
      </c>
      <c r="G33" s="64"/>
      <c r="H33" s="36"/>
      <c r="I33" s="193"/>
      <c r="J33" s="15">
        <f t="shared" si="6"/>
        <v>0.1530866312</v>
      </c>
    </row>
    <row r="34">
      <c r="A34" s="103" t="s">
        <v>79</v>
      </c>
      <c r="B34" s="102"/>
      <c r="C34" s="91" t="s">
        <v>80</v>
      </c>
      <c r="D34" s="13">
        <v>54608.0</v>
      </c>
      <c r="E34" s="99">
        <v>16448.0</v>
      </c>
      <c r="F34" s="96">
        <f t="shared" si="5"/>
        <v>-38160</v>
      </c>
      <c r="G34" s="64"/>
      <c r="H34" s="36"/>
      <c r="I34" s="193"/>
      <c r="J34" s="15">
        <f t="shared" si="6"/>
        <v>0.3012012892</v>
      </c>
    </row>
    <row r="35">
      <c r="A35" s="104" t="s">
        <v>81</v>
      </c>
      <c r="B35" s="102">
        <v>5.0</v>
      </c>
      <c r="C35" s="91" t="s">
        <v>82</v>
      </c>
      <c r="D35" s="13">
        <v>49656.0</v>
      </c>
      <c r="E35" s="99">
        <v>29410.0</v>
      </c>
      <c r="F35" s="96">
        <f t="shared" si="5"/>
        <v>-20246</v>
      </c>
      <c r="G35" s="64"/>
      <c r="H35" s="36"/>
      <c r="I35" s="193"/>
      <c r="J35" s="15">
        <f t="shared" si="6"/>
        <v>0.592274851</v>
      </c>
    </row>
    <row r="36">
      <c r="A36" s="105" t="s">
        <v>66</v>
      </c>
      <c r="B36" s="106">
        <f>SUM(B27:B35)</f>
        <v>10</v>
      </c>
      <c r="C36" s="91" t="s">
        <v>83</v>
      </c>
      <c r="D36" s="13">
        <v>49656.0</v>
      </c>
      <c r="E36" s="99">
        <v>17720.0</v>
      </c>
      <c r="F36" s="96">
        <f t="shared" si="5"/>
        <v>-31936</v>
      </c>
      <c r="G36" s="64"/>
      <c r="H36" s="36"/>
      <c r="I36" s="193"/>
      <c r="J36" s="15">
        <f t="shared" si="6"/>
        <v>0.3568551635</v>
      </c>
    </row>
    <row r="37">
      <c r="C37" s="107" t="s">
        <v>84</v>
      </c>
      <c r="D37" s="75">
        <v>49656.0</v>
      </c>
      <c r="E37" s="108">
        <v>23273.0</v>
      </c>
      <c r="F37" s="96">
        <f t="shared" si="5"/>
        <v>-26383</v>
      </c>
      <c r="G37" s="64"/>
      <c r="H37" s="177"/>
      <c r="I37" s="195"/>
      <c r="J37" s="110">
        <f t="shared" si="6"/>
        <v>0.4686845497</v>
      </c>
    </row>
    <row r="38">
      <c r="C38" s="111" t="s">
        <v>85</v>
      </c>
      <c r="D38" s="112">
        <v>186172.0</v>
      </c>
      <c r="E38" s="112"/>
      <c r="F38" s="113">
        <f t="shared" si="5"/>
        <v>-186172</v>
      </c>
      <c r="G38" s="2"/>
      <c r="H38" s="86"/>
      <c r="I38" s="86"/>
      <c r="J38" s="114" t="s">
        <v>86</v>
      </c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6"/>
      <c r="J39" s="117"/>
    </row>
    <row r="40">
      <c r="A40" s="6"/>
      <c r="B40" s="59" t="s">
        <v>88</v>
      </c>
      <c r="C40" s="178" t="s">
        <v>89</v>
      </c>
      <c r="D40" s="178" t="s">
        <v>90</v>
      </c>
      <c r="E40" s="178" t="s">
        <v>91</v>
      </c>
      <c r="F40" s="178" t="s">
        <v>92</v>
      </c>
      <c r="G40" s="178"/>
      <c r="H40" s="178" t="s">
        <v>93</v>
      </c>
      <c r="I40" s="178"/>
      <c r="J40" s="179"/>
    </row>
    <row r="41">
      <c r="A41" s="91" t="s">
        <v>32</v>
      </c>
      <c r="B41" s="129" t="s">
        <v>94</v>
      </c>
      <c r="C41" s="147">
        <v>20.0</v>
      </c>
      <c r="D41" s="147"/>
      <c r="E41" s="147">
        <v>2.0</v>
      </c>
      <c r="F41" s="147"/>
      <c r="G41" s="147"/>
      <c r="H41" s="147">
        <f>'1012025'!G40+'1022025'!G40+'1032025'!G40+'1042025'!G40+'1052025'!G41+'1062025'!G41</f>
        <v>0</v>
      </c>
      <c r="I41" s="128"/>
      <c r="J41" s="180"/>
    </row>
    <row r="42">
      <c r="A42" s="91" t="s">
        <v>34</v>
      </c>
      <c r="B42" s="129" t="s">
        <v>94</v>
      </c>
      <c r="C42" s="102">
        <v>12.0</v>
      </c>
      <c r="D42" s="102">
        <v>1.0</v>
      </c>
      <c r="E42" s="102">
        <v>6.0</v>
      </c>
      <c r="F42" s="102">
        <v>8.0</v>
      </c>
      <c r="G42" s="102"/>
      <c r="H42" s="102">
        <f>'1012025'!G41+'1022025'!G41+'1032025'!G41+'1042025'!G41+'1052025'!G42+'1062025'!G42</f>
        <v>0</v>
      </c>
      <c r="I42" s="181"/>
      <c r="J42" s="182"/>
    </row>
    <row r="43">
      <c r="A43" s="91" t="s">
        <v>55</v>
      </c>
      <c r="B43" s="129" t="s">
        <v>94</v>
      </c>
      <c r="C43" s="102">
        <v>2.0</v>
      </c>
      <c r="D43" s="102"/>
      <c r="E43" s="102">
        <v>7.0</v>
      </c>
      <c r="F43" s="102">
        <v>11.0</v>
      </c>
      <c r="G43" s="102"/>
      <c r="H43" s="102">
        <f>'1012025'!G42+'1022025'!G42+'1032025'!G42+'1042025'!G42+'1052025'!G43+'1062025'!G43</f>
        <v>0</v>
      </c>
      <c r="I43" s="181"/>
      <c r="J43" s="182"/>
    </row>
    <row r="44">
      <c r="A44" s="91" t="s">
        <v>38</v>
      </c>
      <c r="B44" s="129" t="s">
        <v>94</v>
      </c>
      <c r="C44" s="102">
        <v>3.0</v>
      </c>
      <c r="D44" s="102">
        <v>2.0</v>
      </c>
      <c r="E44" s="102">
        <v>9.0</v>
      </c>
      <c r="F44" s="102">
        <v>11.0</v>
      </c>
      <c r="G44" s="102"/>
      <c r="H44" s="102">
        <f>'1012025'!G43+'1022025'!G43+'1032025'!G43+'1042025'!G43+'1052025'!G44+'1062025'!G44</f>
        <v>0</v>
      </c>
      <c r="I44" s="181"/>
      <c r="J44" s="182"/>
    </row>
    <row r="45">
      <c r="A45" s="91" t="s">
        <v>39</v>
      </c>
      <c r="B45" s="129" t="s">
        <v>94</v>
      </c>
      <c r="C45" s="102"/>
      <c r="D45" s="102"/>
      <c r="E45" s="102"/>
      <c r="F45" s="102"/>
      <c r="G45" s="102"/>
      <c r="H45" s="102">
        <f>'1012025'!G44+'1022025'!G44+'1032025'!G44+'1042025'!G44+'1052025'!G45+'1062025'!G45</f>
        <v>0</v>
      </c>
      <c r="I45" s="181"/>
      <c r="J45" s="182"/>
    </row>
    <row r="46">
      <c r="A46" s="91" t="s">
        <v>41</v>
      </c>
      <c r="B46" s="129" t="s">
        <v>94</v>
      </c>
      <c r="C46" s="102">
        <v>2.0</v>
      </c>
      <c r="D46" s="102"/>
      <c r="E46" s="102">
        <v>4.0</v>
      </c>
      <c r="F46" s="102">
        <v>7.0</v>
      </c>
      <c r="G46" s="102"/>
      <c r="H46" s="102">
        <f>'1012025'!G45+'1022025'!G45+'1032025'!G45+'1042025'!G45+'1052025'!G46+'1062025'!G46</f>
        <v>0</v>
      </c>
      <c r="I46" s="181"/>
      <c r="J46" s="182"/>
    </row>
    <row r="47">
      <c r="A47" s="91" t="s">
        <v>43</v>
      </c>
      <c r="B47" s="121"/>
      <c r="C47" s="102"/>
      <c r="D47" s="102"/>
      <c r="E47" s="102"/>
      <c r="F47" s="102"/>
      <c r="G47" s="102"/>
      <c r="H47" s="102">
        <f>'1012025'!G46+'1022025'!G46+'1032025'!G46+'1042025'!G46+'1052025'!G47+'1062025'!G47</f>
        <v>0</v>
      </c>
      <c r="I47" s="181"/>
      <c r="J47" s="182"/>
    </row>
    <row r="48">
      <c r="A48" s="91" t="s">
        <v>45</v>
      </c>
      <c r="B48" s="129" t="s">
        <v>94</v>
      </c>
      <c r="C48" s="102">
        <v>3.0</v>
      </c>
      <c r="D48" s="102"/>
      <c r="E48" s="102">
        <v>1.0</v>
      </c>
      <c r="F48" s="102"/>
      <c r="G48" s="102"/>
      <c r="H48" s="102">
        <f>'1012025'!G47+'1022025'!G47+'1032025'!G47+'1042025'!G47+'1052025'!G48+'1062025'!G48</f>
        <v>0</v>
      </c>
      <c r="I48" s="181"/>
      <c r="J48" s="182"/>
    </row>
    <row r="49">
      <c r="A49" s="91" t="s">
        <v>46</v>
      </c>
      <c r="B49" s="129" t="s">
        <v>94</v>
      </c>
      <c r="C49" s="102">
        <v>7.0</v>
      </c>
      <c r="D49" s="102">
        <v>1.0</v>
      </c>
      <c r="E49" s="102">
        <v>3.0</v>
      </c>
      <c r="F49" s="102">
        <v>10.0</v>
      </c>
      <c r="G49" s="102"/>
      <c r="H49" s="102">
        <f>'1012025'!G48+'1022025'!G48+'1032025'!G48+'1042025'!G48+'1052025'!G49+'1062025'!G49</f>
        <v>0</v>
      </c>
      <c r="I49" s="181"/>
      <c r="J49" s="182"/>
    </row>
    <row r="50">
      <c r="A50" s="91" t="s">
        <v>47</v>
      </c>
      <c r="B50" s="129" t="s">
        <v>94</v>
      </c>
      <c r="C50" s="102">
        <v>10.0</v>
      </c>
      <c r="D50" s="102"/>
      <c r="E50" s="102">
        <v>3.0</v>
      </c>
      <c r="F50" s="102">
        <v>26.0</v>
      </c>
      <c r="G50" s="102"/>
      <c r="H50" s="102">
        <f>'1012025'!G49+'1022025'!G49+'1032025'!G49+'1042025'!G49+'1052025'!G50+'1062025'!G50</f>
        <v>0</v>
      </c>
      <c r="I50" s="181"/>
      <c r="J50" s="182"/>
    </row>
    <row r="51">
      <c r="A51" s="91" t="s">
        <v>48</v>
      </c>
      <c r="B51" s="121"/>
      <c r="C51" s="102"/>
      <c r="D51" s="102"/>
      <c r="E51" s="102"/>
      <c r="F51" s="102"/>
      <c r="G51" s="102"/>
      <c r="H51" s="102">
        <f>'1012025'!G50+'1022025'!G50+'1032025'!G50+'1042025'!G50+'1052025'!G51+'1062025'!G51</f>
        <v>0</v>
      </c>
      <c r="I51" s="181"/>
      <c r="J51" s="182"/>
    </row>
    <row r="52">
      <c r="A52" s="91" t="s">
        <v>49</v>
      </c>
      <c r="B52" s="129" t="s">
        <v>94</v>
      </c>
      <c r="C52" s="102">
        <v>2.0</v>
      </c>
      <c r="D52" s="102"/>
      <c r="E52" s="102"/>
      <c r="F52" s="102">
        <v>6.0</v>
      </c>
      <c r="G52" s="102"/>
      <c r="H52" s="102">
        <f>'1012025'!G51+'1022025'!G51+'1032025'!G51+'1042025'!G51+'1052025'!G52+'1062025'!G52</f>
        <v>0</v>
      </c>
      <c r="I52" s="127"/>
      <c r="J52" s="182"/>
    </row>
    <row r="53">
      <c r="A53" s="91" t="s">
        <v>51</v>
      </c>
      <c r="B53" s="129" t="s">
        <v>94</v>
      </c>
      <c r="C53" s="102">
        <v>2.0</v>
      </c>
      <c r="D53" s="102"/>
      <c r="E53" s="102">
        <v>10.0</v>
      </c>
      <c r="F53" s="102">
        <v>15.0</v>
      </c>
      <c r="G53" s="102"/>
      <c r="H53" s="102">
        <f>'1012025'!G52+'1022025'!G52+'1032025'!G52+'1042025'!G52+'1052025'!G53+'1062025'!G53</f>
        <v>0</v>
      </c>
      <c r="I53" s="181"/>
      <c r="J53" s="182"/>
    </row>
    <row r="54">
      <c r="A54" s="91" t="s">
        <v>52</v>
      </c>
      <c r="B54" s="121"/>
      <c r="C54" s="102"/>
      <c r="D54" s="102"/>
      <c r="E54" s="102"/>
      <c r="F54" s="102">
        <v>1.0</v>
      </c>
      <c r="G54" s="102"/>
      <c r="H54" s="102">
        <f>'1012025'!G53+'1022025'!G53+'1032025'!G53+'1042025'!G53+'1052025'!G54+'1062025'!G54</f>
        <v>0</v>
      </c>
      <c r="I54" s="181"/>
      <c r="J54" s="182"/>
    </row>
    <row r="55">
      <c r="A55" s="91" t="s">
        <v>53</v>
      </c>
      <c r="B55" s="121"/>
      <c r="C55" s="102"/>
      <c r="D55" s="102"/>
      <c r="E55" s="102"/>
      <c r="F55" s="102"/>
      <c r="G55" s="102"/>
      <c r="H55" s="102">
        <f>'1012025'!G54+'1022025'!G54+'1032025'!G54+'1042025'!G54+'1052025'!G55+'1062025'!G55</f>
        <v>0</v>
      </c>
      <c r="I55" s="181"/>
      <c r="J55" s="182"/>
    </row>
    <row r="56">
      <c r="A56" s="91" t="s">
        <v>82</v>
      </c>
      <c r="B56" s="129" t="s">
        <v>94</v>
      </c>
      <c r="C56" s="102"/>
      <c r="D56" s="102"/>
      <c r="E56" s="102"/>
      <c r="F56" s="102"/>
      <c r="G56" s="102"/>
      <c r="H56" s="102">
        <f>'1012025'!G55+'1022025'!G55+'1032025'!G55+'1042025'!G55+'1052025'!G56+'1062025'!G56</f>
        <v>0</v>
      </c>
      <c r="I56" s="181"/>
      <c r="J56" s="182"/>
    </row>
    <row r="57">
      <c r="A57" s="91" t="s">
        <v>83</v>
      </c>
      <c r="B57" s="129" t="s">
        <v>94</v>
      </c>
      <c r="C57" s="102"/>
      <c r="D57" s="102"/>
      <c r="E57" s="102"/>
      <c r="F57" s="102"/>
      <c r="G57" s="102"/>
      <c r="H57" s="102">
        <f>'1012025'!G56+'1022025'!G56+'1032025'!G56+'1042025'!G56+'1052025'!G57+'1062025'!G57</f>
        <v>0</v>
      </c>
      <c r="I57" s="181"/>
      <c r="J57" s="182"/>
    </row>
    <row r="58">
      <c r="A58" s="91" t="s">
        <v>80</v>
      </c>
      <c r="B58" s="129" t="s">
        <v>94</v>
      </c>
      <c r="C58" s="102"/>
      <c r="D58" s="102"/>
      <c r="E58" s="102"/>
      <c r="F58" s="102"/>
      <c r="G58" s="102"/>
      <c r="H58" s="102">
        <f>'1012025'!G57+'1022025'!G57+'1032025'!G57+'1042025'!G57+'1052025'!G58+'1062025'!G58</f>
        <v>0</v>
      </c>
      <c r="I58" s="181"/>
      <c r="J58" s="182"/>
    </row>
    <row r="59">
      <c r="A59" s="107" t="s">
        <v>78</v>
      </c>
      <c r="B59" s="130" t="s">
        <v>94</v>
      </c>
      <c r="C59" s="102"/>
      <c r="D59" s="102"/>
      <c r="E59" s="102"/>
      <c r="F59" s="102"/>
      <c r="G59" s="102"/>
      <c r="H59" s="102">
        <f>'1012025'!G58+'1022025'!G58+'1032025'!G58+'1042025'!G58+'1052025'!G59+'1062025'!G59</f>
        <v>0</v>
      </c>
      <c r="I59" s="183"/>
      <c r="J59" s="184"/>
    </row>
    <row r="60">
      <c r="A60" s="107" t="s">
        <v>84</v>
      </c>
      <c r="B60" s="130" t="s">
        <v>94</v>
      </c>
      <c r="C60" s="102"/>
      <c r="D60" s="102"/>
      <c r="E60" s="102"/>
      <c r="F60" s="102"/>
      <c r="G60" s="102"/>
      <c r="H60" s="102">
        <f>'1012025'!G59+'1022025'!G59+'1032025'!G59+'1042025'!G59+'1052025'!G60+'1062025'!G60</f>
        <v>0</v>
      </c>
      <c r="I60" s="183"/>
      <c r="J60" s="184"/>
    </row>
    <row r="61">
      <c r="A61" s="131" t="s">
        <v>56</v>
      </c>
      <c r="B61" s="132"/>
      <c r="C61" s="185"/>
      <c r="D61" s="185"/>
      <c r="E61" s="185"/>
      <c r="F61" s="185"/>
      <c r="G61" s="185"/>
      <c r="H61" s="185"/>
      <c r="I61" s="186"/>
      <c r="J61" s="187"/>
    </row>
    <row r="62">
      <c r="A62" s="27" t="s">
        <v>95</v>
      </c>
      <c r="J62" s="28"/>
    </row>
    <row r="63">
      <c r="A63" s="141" t="s">
        <v>25</v>
      </c>
      <c r="B63" s="138" t="s">
        <v>26</v>
      </c>
      <c r="C63" s="142" t="s">
        <v>27</v>
      </c>
      <c r="D63" s="142" t="s">
        <v>28</v>
      </c>
      <c r="E63" s="142" t="s">
        <v>29</v>
      </c>
      <c r="F63" s="142" t="s">
        <v>96</v>
      </c>
      <c r="G63" s="142"/>
      <c r="H63" s="188" t="s">
        <v>97</v>
      </c>
      <c r="I63" s="188" t="s">
        <v>98</v>
      </c>
      <c r="J63" s="189" t="s">
        <v>111</v>
      </c>
    </row>
    <row r="64">
      <c r="A64" s="146" t="s">
        <v>32</v>
      </c>
      <c r="B64" s="147">
        <v>1.0</v>
      </c>
      <c r="C64" s="147"/>
      <c r="D64" s="147"/>
      <c r="E64" s="147"/>
      <c r="F64" s="147"/>
      <c r="G64" s="147"/>
      <c r="H64" s="147"/>
      <c r="I64" s="147">
        <f>'1012025'!H63+'1022025'!H63+'1032025'!H63+'1042025'!H63+'1052025'!H64+'1062025'!H64</f>
        <v>0</v>
      </c>
      <c r="J64" s="74">
        <f t="shared" ref="J64:J91" si="7">iferror(F64/B64,"")</f>
        <v>0</v>
      </c>
    </row>
    <row r="65">
      <c r="A65" s="146" t="s">
        <v>34</v>
      </c>
      <c r="B65" s="102"/>
      <c r="C65" s="102"/>
      <c r="D65" s="102"/>
      <c r="E65" s="102"/>
      <c r="F65" s="102"/>
      <c r="G65" s="102"/>
      <c r="H65" s="102"/>
      <c r="I65" s="102">
        <f>'1012025'!H64+'1022025'!H64+'1032025'!H64+'1042025'!H64+'1052025'!H65+'1062025'!H65</f>
        <v>0</v>
      </c>
      <c r="J65" s="74" t="str">
        <f t="shared" si="7"/>
        <v/>
      </c>
    </row>
    <row r="66">
      <c r="A66" s="146" t="s">
        <v>55</v>
      </c>
      <c r="B66" s="102"/>
      <c r="C66" s="102"/>
      <c r="D66" s="102"/>
      <c r="E66" s="102"/>
      <c r="F66" s="102"/>
      <c r="G66" s="102"/>
      <c r="H66" s="102"/>
      <c r="I66" s="102">
        <f>'1012025'!H65+'1022025'!H65+'1032025'!H65+'1042025'!H65+'1052025'!H66+'1062025'!H66</f>
        <v>0</v>
      </c>
      <c r="J66" s="74" t="str">
        <f t="shared" si="7"/>
        <v/>
      </c>
    </row>
    <row r="67">
      <c r="A67" s="146" t="s">
        <v>38</v>
      </c>
      <c r="B67" s="102"/>
      <c r="C67" s="102"/>
      <c r="D67" s="102"/>
      <c r="E67" s="102"/>
      <c r="F67" s="102"/>
      <c r="G67" s="102"/>
      <c r="H67" s="102"/>
      <c r="I67" s="102">
        <f>'1012025'!H66+'1022025'!H66+'1032025'!H66+'1042025'!H66+'1052025'!H67+'1062025'!H67</f>
        <v>0</v>
      </c>
      <c r="J67" s="74" t="str">
        <f t="shared" si="7"/>
        <v/>
      </c>
    </row>
    <row r="68">
      <c r="A68" s="146" t="s">
        <v>39</v>
      </c>
      <c r="B68" s="102">
        <v>2.0</v>
      </c>
      <c r="C68" s="102"/>
      <c r="D68" s="102"/>
      <c r="E68" s="102"/>
      <c r="F68" s="102">
        <v>1.0</v>
      </c>
      <c r="G68" s="102"/>
      <c r="H68" s="102"/>
      <c r="I68" s="102">
        <f>'1012025'!H67+'1022025'!H67+'1032025'!H67+'1042025'!H67+'1052025'!H68+'1062025'!H68</f>
        <v>0</v>
      </c>
      <c r="J68" s="74">
        <f t="shared" si="7"/>
        <v>0.5</v>
      </c>
    </row>
    <row r="69">
      <c r="A69" s="146" t="s">
        <v>41</v>
      </c>
      <c r="B69" s="102">
        <v>1.0</v>
      </c>
      <c r="C69" s="102"/>
      <c r="D69" s="102"/>
      <c r="E69" s="102"/>
      <c r="F69" s="102"/>
      <c r="G69" s="102"/>
      <c r="H69" s="102"/>
      <c r="I69" s="102">
        <f>'1012025'!H68+'1022025'!H68+'1032025'!H68+'1042025'!H68+'1052025'!H69+'1062025'!H69</f>
        <v>0</v>
      </c>
      <c r="J69" s="74">
        <f t="shared" si="7"/>
        <v>0</v>
      </c>
    </row>
    <row r="70">
      <c r="A70" s="146" t="s">
        <v>43</v>
      </c>
      <c r="B70" s="102"/>
      <c r="C70" s="102"/>
      <c r="D70" s="102"/>
      <c r="E70" s="102"/>
      <c r="F70" s="102"/>
      <c r="G70" s="102"/>
      <c r="H70" s="102"/>
      <c r="I70" s="102">
        <f>'1012025'!H69+'1022025'!H69+'1032025'!H69+'1042025'!H69+'1052025'!H70+'1062025'!H70</f>
        <v>0</v>
      </c>
      <c r="J70" s="74" t="str">
        <f t="shared" si="7"/>
        <v/>
      </c>
    </row>
    <row r="71">
      <c r="A71" s="146" t="s">
        <v>45</v>
      </c>
      <c r="B71" s="102"/>
      <c r="C71" s="102"/>
      <c r="D71" s="102"/>
      <c r="E71" s="102"/>
      <c r="F71" s="102"/>
      <c r="G71" s="102"/>
      <c r="H71" s="102"/>
      <c r="I71" s="102">
        <f>'1012025'!H70+'1022025'!H70+'1032025'!H70+'1042025'!H70+'1052025'!H71+'1062025'!H71</f>
        <v>0</v>
      </c>
      <c r="J71" s="74" t="str">
        <f t="shared" si="7"/>
        <v/>
      </c>
    </row>
    <row r="72">
      <c r="A72" s="146" t="s">
        <v>46</v>
      </c>
      <c r="B72" s="102"/>
      <c r="C72" s="102"/>
      <c r="D72" s="102"/>
      <c r="E72" s="102"/>
      <c r="F72" s="102">
        <v>1.0</v>
      </c>
      <c r="G72" s="102"/>
      <c r="H72" s="102"/>
      <c r="I72" s="102">
        <f>'1012025'!H71+'1022025'!H71+'1032025'!H71+'1042025'!H71+'1052025'!H72+'1062025'!H72</f>
        <v>0</v>
      </c>
      <c r="J72" s="74" t="str">
        <f t="shared" si="7"/>
        <v/>
      </c>
    </row>
    <row r="73">
      <c r="A73" s="146" t="s">
        <v>47</v>
      </c>
      <c r="B73" s="102"/>
      <c r="C73" s="102"/>
      <c r="D73" s="102">
        <v>1.0</v>
      </c>
      <c r="E73" s="102"/>
      <c r="F73" s="102"/>
      <c r="G73" s="102"/>
      <c r="H73" s="102"/>
      <c r="I73" s="102">
        <f>'1012025'!H72+'1022025'!H72+'1032025'!H72+'1042025'!H72+'1052025'!H73+'1062025'!H73</f>
        <v>0</v>
      </c>
      <c r="J73" s="74" t="str">
        <f t="shared" si="7"/>
        <v/>
      </c>
    </row>
    <row r="74">
      <c r="A74" s="146" t="s">
        <v>48</v>
      </c>
      <c r="B74" s="102"/>
      <c r="C74" s="102"/>
      <c r="D74" s="102"/>
      <c r="E74" s="102"/>
      <c r="F74" s="102"/>
      <c r="G74" s="102"/>
      <c r="H74" s="102"/>
      <c r="I74" s="102">
        <f>'1012025'!H73+'1022025'!H73+'1032025'!H73+'1042025'!H73+'1052025'!H74+'1062025'!H74</f>
        <v>0</v>
      </c>
      <c r="J74" s="74" t="str">
        <f t="shared" si="7"/>
        <v/>
      </c>
    </row>
    <row r="75">
      <c r="A75" s="146" t="s">
        <v>49</v>
      </c>
      <c r="B75" s="102"/>
      <c r="C75" s="102"/>
      <c r="D75" s="102"/>
      <c r="E75" s="102"/>
      <c r="F75" s="102"/>
      <c r="G75" s="102"/>
      <c r="H75" s="102"/>
      <c r="I75" s="102">
        <f>'1012025'!H74+'1022025'!H74+'1032025'!H74+'1042025'!H74+'1052025'!H75+'1062025'!H75</f>
        <v>0</v>
      </c>
      <c r="J75" s="74" t="str">
        <f t="shared" si="7"/>
        <v/>
      </c>
    </row>
    <row r="76">
      <c r="A76" s="146" t="s">
        <v>50</v>
      </c>
      <c r="B76" s="102"/>
      <c r="C76" s="102"/>
      <c r="D76" s="102"/>
      <c r="E76" s="102"/>
      <c r="F76" s="102"/>
      <c r="G76" s="102"/>
      <c r="H76" s="102"/>
      <c r="I76" s="102">
        <f>'1012025'!H75+'1022025'!H75+'1032025'!H75+'1042025'!H75+'1052025'!H76+'1062025'!H76</f>
        <v>0</v>
      </c>
      <c r="J76" s="74" t="str">
        <f t="shared" si="7"/>
        <v/>
      </c>
    </row>
    <row r="77">
      <c r="A77" s="146" t="s">
        <v>51</v>
      </c>
      <c r="B77" s="102"/>
      <c r="C77" s="102"/>
      <c r="D77" s="102"/>
      <c r="E77" s="102"/>
      <c r="F77" s="102"/>
      <c r="G77" s="102"/>
      <c r="H77" s="102"/>
      <c r="I77" s="102">
        <f>'1012025'!H76+'1022025'!H76+'1032025'!H76+'1042025'!H76+'1052025'!H77+'1062025'!H77</f>
        <v>0</v>
      </c>
      <c r="J77" s="74" t="str">
        <f t="shared" si="7"/>
        <v/>
      </c>
    </row>
    <row r="78">
      <c r="A78" s="146" t="s">
        <v>52</v>
      </c>
      <c r="B78" s="102"/>
      <c r="C78" s="102"/>
      <c r="D78" s="102"/>
      <c r="E78" s="102"/>
      <c r="F78" s="102"/>
      <c r="G78" s="102"/>
      <c r="H78" s="102"/>
      <c r="I78" s="102">
        <f>'1012025'!H77+'1022025'!H77+'1032025'!H77+'1042025'!H77+'1052025'!H78+'1062025'!H78</f>
        <v>0</v>
      </c>
      <c r="J78" s="74" t="str">
        <f t="shared" si="7"/>
        <v/>
      </c>
    </row>
    <row r="79">
      <c r="A79" s="146" t="s">
        <v>53</v>
      </c>
      <c r="B79" s="102"/>
      <c r="C79" s="102"/>
      <c r="D79" s="102"/>
      <c r="E79" s="102"/>
      <c r="F79" s="102"/>
      <c r="G79" s="102"/>
      <c r="H79" s="102"/>
      <c r="I79" s="102">
        <f>'1012025'!H78+'1022025'!H78+'1032025'!H78+'1042025'!H78+'1052025'!H79+'1062025'!H79</f>
        <v>0</v>
      </c>
      <c r="J79" s="74" t="str">
        <f t="shared" si="7"/>
        <v/>
      </c>
    </row>
    <row r="80">
      <c r="A80" s="146" t="s">
        <v>82</v>
      </c>
      <c r="B80" s="102"/>
      <c r="C80" s="102"/>
      <c r="D80" s="102"/>
      <c r="E80" s="102"/>
      <c r="F80" s="102">
        <v>1.0</v>
      </c>
      <c r="G80" s="102"/>
      <c r="H80" s="102"/>
      <c r="I80" s="102">
        <f>'1012025'!H79+'1022025'!H79+'1032025'!H79+'1042025'!H79+'1052025'!H80+'1062025'!H80</f>
        <v>0</v>
      </c>
      <c r="J80" s="74" t="str">
        <f t="shared" si="7"/>
        <v/>
      </c>
    </row>
    <row r="81">
      <c r="A81" s="146" t="s">
        <v>83</v>
      </c>
      <c r="B81" s="102">
        <v>1.0</v>
      </c>
      <c r="C81" s="102"/>
      <c r="D81" s="102"/>
      <c r="E81" s="102"/>
      <c r="F81" s="102"/>
      <c r="G81" s="102"/>
      <c r="H81" s="102"/>
      <c r="I81" s="102">
        <f>'1012025'!H80+'1022025'!H80+'1032025'!H80+'1042025'!H80+'1052025'!H81+'1062025'!H81</f>
        <v>0</v>
      </c>
      <c r="J81" s="74">
        <f t="shared" si="7"/>
        <v>0</v>
      </c>
    </row>
    <row r="82">
      <c r="A82" s="146" t="s">
        <v>80</v>
      </c>
      <c r="B82" s="102"/>
      <c r="C82" s="102"/>
      <c r="D82" s="102"/>
      <c r="E82" s="102"/>
      <c r="F82" s="102"/>
      <c r="G82" s="102"/>
      <c r="H82" s="102"/>
      <c r="I82" s="102">
        <f>'1012025'!H81+'1022025'!H81+'1032025'!H81+'1042025'!H81+'1052025'!H82+'1062025'!H82</f>
        <v>0</v>
      </c>
      <c r="J82" s="74" t="str">
        <f t="shared" si="7"/>
        <v/>
      </c>
    </row>
    <row r="83">
      <c r="A83" s="146" t="s">
        <v>84</v>
      </c>
      <c r="B83" s="102"/>
      <c r="C83" s="102"/>
      <c r="D83" s="102"/>
      <c r="E83" s="102"/>
      <c r="F83" s="102"/>
      <c r="G83" s="102"/>
      <c r="H83" s="102"/>
      <c r="I83" s="102">
        <f>'1012025'!H82+'1022025'!H82+'1032025'!H82+'1042025'!H82+'1052025'!H83+'1062025'!H83</f>
        <v>0</v>
      </c>
      <c r="J83" s="74" t="str">
        <f t="shared" si="7"/>
        <v/>
      </c>
    </row>
    <row r="84">
      <c r="A84" s="146" t="s">
        <v>78</v>
      </c>
      <c r="B84" s="102"/>
      <c r="C84" s="102"/>
      <c r="D84" s="102"/>
      <c r="E84" s="102"/>
      <c r="F84" s="102"/>
      <c r="G84" s="102"/>
      <c r="H84" s="102"/>
      <c r="I84" s="102">
        <f>'1012025'!H83+'1022025'!H83+'1032025'!H83+'1042025'!H83+'1052025'!H84+'1062025'!H84</f>
        <v>0</v>
      </c>
      <c r="J84" s="74" t="str">
        <f t="shared" si="7"/>
        <v/>
      </c>
    </row>
    <row r="85">
      <c r="A85" s="154" t="s">
        <v>102</v>
      </c>
      <c r="B85" s="155"/>
      <c r="C85" s="102"/>
      <c r="D85" s="102"/>
      <c r="E85" s="102"/>
      <c r="F85" s="102"/>
      <c r="G85" s="102"/>
      <c r="H85" s="102"/>
      <c r="I85" s="102">
        <f>'1012025'!H84+'1022025'!H84+'1032025'!H84+'1042025'!H84+'1052025'!H85+'1062025'!H85</f>
        <v>0</v>
      </c>
      <c r="J85" s="74" t="str">
        <f t="shared" si="7"/>
        <v/>
      </c>
    </row>
    <row r="86">
      <c r="A86" s="154"/>
      <c r="B86" s="155"/>
      <c r="C86" s="102"/>
      <c r="D86" s="102"/>
      <c r="E86" s="102"/>
      <c r="F86" s="102"/>
      <c r="G86" s="102"/>
      <c r="H86" s="102"/>
      <c r="I86" s="102">
        <f>'1012025'!H85+'1022025'!H85+'1032025'!H85+'1042025'!H85+'1052025'!H86+'1062025'!H86</f>
        <v>0</v>
      </c>
      <c r="J86" s="74" t="str">
        <f t="shared" si="7"/>
        <v/>
      </c>
    </row>
    <row r="87">
      <c r="A87" s="154" t="s">
        <v>103</v>
      </c>
      <c r="B87" s="155"/>
      <c r="C87" s="102"/>
      <c r="D87" s="102"/>
      <c r="E87" s="102"/>
      <c r="F87" s="102"/>
      <c r="G87" s="102"/>
      <c r="H87" s="102"/>
      <c r="I87" s="102">
        <f>'1012025'!H86+'1022025'!H86+'1032025'!H86+'1042025'!H86+'1052025'!H87+'1062025'!H87</f>
        <v>0</v>
      </c>
      <c r="J87" s="74" t="str">
        <f t="shared" si="7"/>
        <v/>
      </c>
    </row>
    <row r="88">
      <c r="A88" s="154" t="s">
        <v>104</v>
      </c>
      <c r="B88" s="155"/>
      <c r="C88" s="102"/>
      <c r="D88" s="102"/>
      <c r="E88" s="102"/>
      <c r="F88" s="102"/>
      <c r="G88" s="102"/>
      <c r="H88" s="102"/>
      <c r="I88" s="102">
        <f>'1012025'!H87+'1022025'!H87+'1032025'!H87+'1042025'!H87+'1052025'!H88+'1062025'!H88</f>
        <v>0</v>
      </c>
      <c r="J88" s="74" t="str">
        <f t="shared" si="7"/>
        <v/>
      </c>
    </row>
    <row r="89">
      <c r="A89" s="154" t="s">
        <v>105</v>
      </c>
      <c r="B89" s="155"/>
      <c r="C89" s="102"/>
      <c r="D89" s="102"/>
      <c r="E89" s="102"/>
      <c r="F89" s="102"/>
      <c r="G89" s="102"/>
      <c r="H89" s="102"/>
      <c r="I89" s="102">
        <f>'1012025'!H88+'1022025'!H88+'1032025'!H88+'1042025'!H88+'1052025'!H89+'1062025'!H89</f>
        <v>0</v>
      </c>
      <c r="J89" s="74" t="str">
        <f t="shared" si="7"/>
        <v/>
      </c>
    </row>
    <row r="90">
      <c r="A90" s="156" t="s">
        <v>21</v>
      </c>
      <c r="B90" s="157"/>
      <c r="C90" s="158"/>
      <c r="D90" s="158"/>
      <c r="E90" s="158"/>
      <c r="F90" s="158"/>
      <c r="G90" s="158"/>
      <c r="H90" s="158"/>
      <c r="I90" s="158">
        <f>'1012025'!H89+'1022025'!H89+'1032025'!H89+'1042025'!H89+'1052025'!H90+'1062025'!H90</f>
        <v>0</v>
      </c>
      <c r="J90" s="74" t="str">
        <f t="shared" si="7"/>
        <v/>
      </c>
    </row>
    <row r="91">
      <c r="A91" s="154" t="s">
        <v>66</v>
      </c>
      <c r="B91" s="162">
        <f t="shared" ref="B91:F91" si="8">SUM(B64:B90)</f>
        <v>5</v>
      </c>
      <c r="C91" s="163">
        <f t="shared" si="8"/>
        <v>0</v>
      </c>
      <c r="D91" s="163">
        <f t="shared" si="8"/>
        <v>1</v>
      </c>
      <c r="E91" s="163">
        <f t="shared" si="8"/>
        <v>0</v>
      </c>
      <c r="F91" s="165">
        <f t="shared" si="8"/>
        <v>3</v>
      </c>
      <c r="G91" s="165"/>
      <c r="H91" s="165">
        <f t="shared" ref="H91:I91" si="9">SUM(H64:H90)</f>
        <v>0</v>
      </c>
      <c r="I91" s="165">
        <f t="shared" si="9"/>
        <v>0</v>
      </c>
      <c r="J91" s="190">
        <f t="shared" si="7"/>
        <v>0.6</v>
      </c>
    </row>
    <row r="92">
      <c r="B92" s="167">
        <f>B91+C91+D91+E91</f>
        <v>6</v>
      </c>
      <c r="C92" s="120"/>
      <c r="D92" s="120"/>
      <c r="E92" s="119"/>
      <c r="F92" s="168">
        <v>3</v>
      </c>
      <c r="G92" s="120"/>
      <c r="H92" s="120"/>
      <c r="I92" s="119"/>
      <c r="J92" s="170">
        <f>F92/B92</f>
        <v>0.5</v>
      </c>
    </row>
  </sheetData>
  <mergeCells count="41">
    <mergeCell ref="A1:H1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C16:J16"/>
    <mergeCell ref="F24:G24"/>
    <mergeCell ref="A25:B25"/>
    <mergeCell ref="F25:G25"/>
    <mergeCell ref="F17:G17"/>
    <mergeCell ref="F18:G18"/>
    <mergeCell ref="F19:G19"/>
    <mergeCell ref="F20:G20"/>
    <mergeCell ref="F21:G21"/>
    <mergeCell ref="F22:G22"/>
    <mergeCell ref="F23:G23"/>
    <mergeCell ref="F26:G26"/>
    <mergeCell ref="F27:G27"/>
    <mergeCell ref="F28:G28"/>
    <mergeCell ref="F29:G29"/>
    <mergeCell ref="F30:G30"/>
    <mergeCell ref="F31:G31"/>
    <mergeCell ref="F32:G32"/>
    <mergeCell ref="A62:J62"/>
    <mergeCell ref="B92:E92"/>
    <mergeCell ref="F92:I92"/>
    <mergeCell ref="F33:G33"/>
    <mergeCell ref="F34:G34"/>
    <mergeCell ref="F35:G35"/>
    <mergeCell ref="F36:G36"/>
    <mergeCell ref="F37:G37"/>
    <mergeCell ref="F38:G38"/>
    <mergeCell ref="A39:J39"/>
  </mergeCells>
  <conditionalFormatting sqref="F17:G38">
    <cfRule type="cellIs" dxfId="0" priority="1" operator="lessThan">
      <formula>0</formula>
    </cfRule>
  </conditionalFormatting>
  <conditionalFormatting sqref="F17:G38">
    <cfRule type="cellIs" dxfId="3" priority="2" operator="greaterThan">
      <formula>0</formula>
    </cfRule>
  </conditionalFormatting>
  <conditionalFormatting sqref="J18:J37">
    <cfRule type="cellIs" dxfId="1" priority="3" operator="greaterThan">
      <formula>$B$23</formula>
    </cfRule>
  </conditionalFormatting>
  <conditionalFormatting sqref="J18:J37">
    <cfRule type="cellIs" dxfId="4" priority="4" operator="lessThan">
      <formula>$B$23</formula>
    </cfRule>
  </conditionalFormatting>
  <conditionalFormatting sqref="J3:J13">
    <cfRule type="cellIs" dxfId="1" priority="5" operator="greaterThan">
      <formula>$B$23</formula>
    </cfRule>
  </conditionalFormatting>
  <conditionalFormatting sqref="J3:J13">
    <cfRule type="cellIs" dxfId="0" priority="6" operator="lessThan">
      <formula>$B$23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6" max="7" width="7.38"/>
    <col customWidth="1" min="10" max="10" width="15.5"/>
  </cols>
  <sheetData>
    <row r="1">
      <c r="A1" s="52" t="s">
        <v>0</v>
      </c>
      <c r="B1" s="53"/>
      <c r="C1" s="53"/>
      <c r="D1" s="53"/>
      <c r="E1" s="53"/>
      <c r="F1" s="53"/>
      <c r="G1" s="53"/>
      <c r="H1" s="54"/>
      <c r="I1" s="55"/>
      <c r="J1" s="56" t="s">
        <v>57</v>
      </c>
    </row>
    <row r="2">
      <c r="A2" s="57" t="s">
        <v>58</v>
      </c>
      <c r="B2" s="197">
        <v>45939.0</v>
      </c>
      <c r="C2" s="6"/>
      <c r="D2" s="7" t="s">
        <v>2</v>
      </c>
      <c r="E2" s="7" t="s">
        <v>3</v>
      </c>
      <c r="F2" s="59" t="s">
        <v>4</v>
      </c>
      <c r="G2" s="54"/>
      <c r="H2" s="60" t="s">
        <v>5</v>
      </c>
      <c r="I2" s="8"/>
      <c r="J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63">
        <v>64002.0</v>
      </c>
      <c r="G3" s="64"/>
      <c r="H3" s="65">
        <f t="shared" ref="H3:H8" si="1">$F3/D3</f>
        <v>0.2261251139</v>
      </c>
      <c r="I3" s="14"/>
      <c r="J3" s="69">
        <f t="shared" ref="J3:J14" si="2">$F3/E3</f>
        <v>0.2024041061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63">
        <v>60319.03</v>
      </c>
      <c r="G4" s="64"/>
      <c r="H4" s="65">
        <f t="shared" si="1"/>
        <v>0.2992401302</v>
      </c>
      <c r="I4" s="14"/>
      <c r="J4" s="69">
        <f t="shared" si="2"/>
        <v>0.2305764504</v>
      </c>
    </row>
    <row r="5">
      <c r="A5" s="10" t="s">
        <v>11</v>
      </c>
      <c r="B5" s="70">
        <v>538591.47</v>
      </c>
      <c r="C5" s="12" t="s">
        <v>61</v>
      </c>
      <c r="D5" s="71">
        <v>402427.0</v>
      </c>
      <c r="E5" s="13">
        <v>501170.0</v>
      </c>
      <c r="F5" s="63">
        <v>94354.66</v>
      </c>
      <c r="G5" s="64"/>
      <c r="H5" s="65">
        <f t="shared" si="1"/>
        <v>0.2344640394</v>
      </c>
      <c r="I5" s="14"/>
      <c r="J5" s="69">
        <f t="shared" si="2"/>
        <v>0.1882687711</v>
      </c>
    </row>
    <row r="6">
      <c r="A6" s="10" t="s">
        <v>62</v>
      </c>
      <c r="B6" s="70">
        <v>88570.11</v>
      </c>
      <c r="C6" s="12" t="s">
        <v>12</v>
      </c>
      <c r="D6" s="13">
        <v>360402.0</v>
      </c>
      <c r="E6" s="13">
        <v>316209.0</v>
      </c>
      <c r="F6" s="63">
        <v>64138.49</v>
      </c>
      <c r="G6" s="64"/>
      <c r="H6" s="65">
        <f t="shared" si="1"/>
        <v>0.177963746</v>
      </c>
      <c r="I6" s="14"/>
      <c r="J6" s="69">
        <f t="shared" si="2"/>
        <v>0.202835751</v>
      </c>
    </row>
    <row r="7">
      <c r="A7" s="32" t="s">
        <v>63</v>
      </c>
      <c r="B7" s="72">
        <f>B5-B3</f>
        <v>-1901624.53</v>
      </c>
      <c r="C7" s="12" t="s">
        <v>14</v>
      </c>
      <c r="D7" s="13">
        <v>467711.0</v>
      </c>
      <c r="E7" s="13">
        <v>302557.0</v>
      </c>
      <c r="F7" s="63">
        <v>86241.5</v>
      </c>
      <c r="G7" s="64"/>
      <c r="H7" s="65">
        <f t="shared" si="1"/>
        <v>0.1843905745</v>
      </c>
      <c r="I7" s="14"/>
      <c r="J7" s="69">
        <f t="shared" si="2"/>
        <v>0.2850421573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63">
        <v>33694.02</v>
      </c>
      <c r="G8" s="64"/>
      <c r="H8" s="65">
        <f t="shared" si="1"/>
        <v>0.2655497935</v>
      </c>
      <c r="I8" s="14"/>
      <c r="J8" s="69">
        <f t="shared" si="2"/>
        <v>0.1287992783</v>
      </c>
    </row>
    <row r="9">
      <c r="A9" s="19" t="s">
        <v>17</v>
      </c>
      <c r="B9" s="20">
        <f>(B4-B5)/30</f>
        <v>52457.74333</v>
      </c>
      <c r="C9" s="12" t="s">
        <v>18</v>
      </c>
      <c r="D9" s="13">
        <v>175140.0</v>
      </c>
      <c r="E9" s="13">
        <v>261601.0</v>
      </c>
      <c r="F9" s="63">
        <v>33421.82</v>
      </c>
      <c r="G9" s="64"/>
      <c r="H9" s="65">
        <f t="shared" ref="H9:H13" si="3">$F9/$D$9</f>
        <v>0.1908291652</v>
      </c>
      <c r="I9" s="14"/>
      <c r="J9" s="69">
        <f t="shared" si="2"/>
        <v>0.1277587624</v>
      </c>
    </row>
    <row r="10">
      <c r="A10" s="19" t="s">
        <v>19</v>
      </c>
      <c r="B10" s="21">
        <f>(B4-B6)/30</f>
        <v>67458.45533</v>
      </c>
      <c r="C10" s="12" t="s">
        <v>20</v>
      </c>
      <c r="D10" s="13">
        <v>0.0</v>
      </c>
      <c r="E10" s="13">
        <v>192680.0</v>
      </c>
      <c r="F10" s="63">
        <v>40317.69</v>
      </c>
      <c r="G10" s="64"/>
      <c r="H10" s="65">
        <f t="shared" si="3"/>
        <v>0.2302026379</v>
      </c>
      <c r="I10" s="14"/>
      <c r="J10" s="69">
        <f t="shared" si="2"/>
        <v>0.209246886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63">
        <v>33618.68</v>
      </c>
      <c r="G11" s="64"/>
      <c r="H11" s="65">
        <f t="shared" si="3"/>
        <v>0.1919531803</v>
      </c>
      <c r="I11" s="14"/>
      <c r="J11" s="73">
        <f t="shared" si="2"/>
        <v>0.6826127919</v>
      </c>
    </row>
    <row r="12">
      <c r="A12" s="17"/>
      <c r="B12" s="22"/>
      <c r="C12" s="12" t="s">
        <v>65</v>
      </c>
      <c r="D12" s="13">
        <v>0.0</v>
      </c>
      <c r="E12" s="13">
        <v>49520.0</v>
      </c>
      <c r="F12" s="63">
        <v>14633.74</v>
      </c>
      <c r="G12" s="64"/>
      <c r="H12" s="65">
        <f t="shared" si="3"/>
        <v>0.08355452781</v>
      </c>
      <c r="I12" s="14"/>
      <c r="J12" s="69">
        <f t="shared" si="2"/>
        <v>0.2955117124</v>
      </c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63">
        <v>13849.97</v>
      </c>
      <c r="G13" s="64"/>
      <c r="H13" s="76">
        <f t="shared" si="3"/>
        <v>0.07907942218</v>
      </c>
      <c r="I13" s="191"/>
      <c r="J13" s="81">
        <f t="shared" si="2"/>
        <v>0.2715680392</v>
      </c>
    </row>
    <row r="14">
      <c r="A14" s="19" t="s">
        <v>24</v>
      </c>
      <c r="B14" s="21">
        <f>(B3-B5)/(B19-B22)</f>
        <v>950812.265</v>
      </c>
      <c r="C14" s="29" t="s">
        <v>66</v>
      </c>
      <c r="D14" s="82">
        <f t="shared" ref="D14:F14" si="4">SUM(D3:D13)</f>
        <v>2122320</v>
      </c>
      <c r="E14" s="82">
        <f t="shared" si="4"/>
        <v>2563398</v>
      </c>
      <c r="F14" s="82">
        <f t="shared" si="4"/>
        <v>538591.6</v>
      </c>
      <c r="G14" s="172"/>
      <c r="H14" s="83">
        <f>$F14/D14</f>
        <v>0.2537749256</v>
      </c>
      <c r="I14" s="83"/>
      <c r="J14" s="84">
        <f t="shared" si="2"/>
        <v>0.2101084576</v>
      </c>
    </row>
    <row r="15">
      <c r="A15" s="19" t="s">
        <v>31</v>
      </c>
      <c r="B15" s="20">
        <f>B22*B13</f>
        <v>2277534.933</v>
      </c>
      <c r="C15" s="85"/>
      <c r="D15" s="85"/>
      <c r="E15" s="85"/>
      <c r="F15" s="85"/>
      <c r="G15" s="85"/>
      <c r="H15" s="85"/>
      <c r="I15" s="85"/>
      <c r="J15" s="85"/>
    </row>
    <row r="16">
      <c r="A16" s="19" t="s">
        <v>67</v>
      </c>
      <c r="B16" s="20">
        <f>B5-B15</f>
        <v>-1738943.463</v>
      </c>
      <c r="C16" s="27" t="s">
        <v>68</v>
      </c>
      <c r="J16" s="28"/>
    </row>
    <row r="17">
      <c r="A17" s="19" t="s">
        <v>69</v>
      </c>
      <c r="B17" s="20">
        <f>B5-B4</f>
        <v>-1573732.3</v>
      </c>
      <c r="D17" s="30" t="s">
        <v>70</v>
      </c>
      <c r="E17" s="30" t="s">
        <v>71</v>
      </c>
      <c r="F17" s="30" t="s">
        <v>72</v>
      </c>
      <c r="H17" s="30"/>
      <c r="I17" s="30"/>
      <c r="J17" s="192" t="s">
        <v>6</v>
      </c>
    </row>
    <row r="18">
      <c r="A18" s="19" t="s">
        <v>73</v>
      </c>
      <c r="B18" s="20">
        <f>(B5-B4)-B6</f>
        <v>-1662302.41</v>
      </c>
      <c r="C18" s="91" t="s">
        <v>32</v>
      </c>
      <c r="D18" s="13">
        <v>79808.0</v>
      </c>
      <c r="E18" s="99">
        <v>17589.0</v>
      </c>
      <c r="F18" s="96">
        <f t="shared" ref="F18:F38" si="5">E18-D18</f>
        <v>-62219</v>
      </c>
      <c r="G18" s="64"/>
      <c r="H18" s="36"/>
      <c r="I18" s="193"/>
      <c r="J18" s="98">
        <f t="shared" ref="J18:J37" si="6">E18/D18</f>
        <v>0.2203914395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12645.0</v>
      </c>
      <c r="F19" s="96">
        <f t="shared" si="5"/>
        <v>-130468</v>
      </c>
      <c r="G19" s="64"/>
      <c r="H19" s="36"/>
      <c r="I19" s="193"/>
      <c r="J19" s="15">
        <f t="shared" si="6"/>
        <v>0.08835675306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31458.0</v>
      </c>
      <c r="F20" s="96">
        <f t="shared" si="5"/>
        <v>-48350</v>
      </c>
      <c r="G20" s="64"/>
      <c r="H20" s="176"/>
      <c r="I20" s="194"/>
      <c r="J20" s="15">
        <f t="shared" si="6"/>
        <v>0.3941710104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16596.0</v>
      </c>
      <c r="F21" s="96">
        <f t="shared" si="5"/>
        <v>-99216</v>
      </c>
      <c r="G21" s="64"/>
      <c r="H21" s="36"/>
      <c r="I21" s="193"/>
      <c r="J21" s="15">
        <f t="shared" si="6"/>
        <v>0.1433012123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41591.0</v>
      </c>
      <c r="F22" s="96">
        <f t="shared" si="5"/>
        <v>-26669</v>
      </c>
      <c r="G22" s="64"/>
      <c r="H22" s="36"/>
      <c r="I22" s="193"/>
      <c r="J22" s="15">
        <f t="shared" si="6"/>
        <v>0.6093026663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>
        <v>51.0</v>
      </c>
      <c r="F23" s="96">
        <f t="shared" si="5"/>
        <v>-61153</v>
      </c>
      <c r="G23" s="64"/>
      <c r="H23" s="36"/>
      <c r="I23" s="193"/>
      <c r="J23" s="15">
        <f t="shared" si="6"/>
        <v>0.0008332788707</v>
      </c>
    </row>
    <row r="24">
      <c r="A24" s="43" t="s">
        <v>44</v>
      </c>
      <c r="B24" s="44">
        <f>B5/B3</f>
        <v>0.2207146703</v>
      </c>
      <c r="C24" s="91" t="s">
        <v>43</v>
      </c>
      <c r="D24" s="13">
        <v>120764.0</v>
      </c>
      <c r="E24" s="99">
        <v>39348.0</v>
      </c>
      <c r="F24" s="96">
        <f t="shared" si="5"/>
        <v>-81416</v>
      </c>
      <c r="G24" s="64"/>
      <c r="H24" s="36"/>
      <c r="I24" s="193"/>
      <c r="J24" s="15">
        <f t="shared" si="6"/>
        <v>0.3258255772</v>
      </c>
    </row>
    <row r="25">
      <c r="A25" s="17" t="s">
        <v>75</v>
      </c>
      <c r="C25" s="91" t="s">
        <v>45</v>
      </c>
      <c r="D25" s="13">
        <v>120764.0</v>
      </c>
      <c r="E25" s="99">
        <v>592.0</v>
      </c>
      <c r="F25" s="96">
        <f t="shared" si="5"/>
        <v>-120172</v>
      </c>
      <c r="G25" s="64"/>
      <c r="H25" s="36"/>
      <c r="I25" s="193"/>
      <c r="J25" s="15">
        <f t="shared" si="6"/>
        <v>0.004902123149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31011.0</v>
      </c>
      <c r="F26" s="96">
        <f t="shared" si="5"/>
        <v>-71149</v>
      </c>
      <c r="G26" s="64"/>
      <c r="H26" s="36"/>
      <c r="I26" s="193"/>
      <c r="J26" s="15">
        <f t="shared" si="6"/>
        <v>0.3035532498</v>
      </c>
    </row>
    <row r="27">
      <c r="A27" s="12" t="s">
        <v>8</v>
      </c>
      <c r="B27" s="102">
        <v>1.0</v>
      </c>
      <c r="C27" s="91" t="s">
        <v>47</v>
      </c>
      <c r="D27" s="13">
        <v>102160.0</v>
      </c>
      <c r="E27" s="99">
        <v>27533.0</v>
      </c>
      <c r="F27" s="96">
        <f t="shared" si="5"/>
        <v>-74627</v>
      </c>
      <c r="G27" s="64"/>
      <c r="H27" s="36"/>
      <c r="I27" s="193"/>
      <c r="J27" s="15">
        <f t="shared" si="6"/>
        <v>0.2695086139</v>
      </c>
    </row>
    <row r="28">
      <c r="A28" s="12" t="s">
        <v>10</v>
      </c>
      <c r="B28" s="102"/>
      <c r="C28" s="91" t="s">
        <v>48</v>
      </c>
      <c r="D28" s="13">
        <v>102160.0</v>
      </c>
      <c r="E28" s="99">
        <v>35492.0</v>
      </c>
      <c r="F28" s="96">
        <f t="shared" si="5"/>
        <v>-66668</v>
      </c>
      <c r="G28" s="64"/>
      <c r="H28" s="36"/>
      <c r="I28" s="193"/>
      <c r="J28" s="15">
        <f t="shared" si="6"/>
        <v>0.3474158183</v>
      </c>
    </row>
    <row r="29">
      <c r="A29" s="12" t="s">
        <v>12</v>
      </c>
      <c r="B29" s="102">
        <v>2.0</v>
      </c>
      <c r="C29" s="91" t="s">
        <v>49</v>
      </c>
      <c r="D29" s="13">
        <v>115812.0</v>
      </c>
      <c r="E29" s="99">
        <v>32092.0</v>
      </c>
      <c r="F29" s="96">
        <f t="shared" si="5"/>
        <v>-83720</v>
      </c>
      <c r="G29" s="64"/>
      <c r="H29" s="36"/>
      <c r="I29" s="195"/>
      <c r="J29" s="15">
        <f t="shared" si="6"/>
        <v>0.2771042724</v>
      </c>
    </row>
    <row r="30">
      <c r="A30" s="12" t="s">
        <v>14</v>
      </c>
      <c r="B30" s="102">
        <v>3.0</v>
      </c>
      <c r="C30" s="32" t="s">
        <v>78</v>
      </c>
      <c r="D30" s="13">
        <v>54608.0</v>
      </c>
      <c r="E30" s="99">
        <v>30.0</v>
      </c>
      <c r="F30" s="96">
        <f t="shared" si="5"/>
        <v>-54578</v>
      </c>
      <c r="G30" s="64"/>
      <c r="I30" s="36"/>
      <c r="J30" s="69">
        <f t="shared" si="6"/>
        <v>0.0005493700557</v>
      </c>
    </row>
    <row r="31">
      <c r="A31" s="12" t="s">
        <v>16</v>
      </c>
      <c r="B31" s="102">
        <v>2.0</v>
      </c>
      <c r="C31" s="91" t="s">
        <v>51</v>
      </c>
      <c r="D31" s="13">
        <v>115812.0</v>
      </c>
      <c r="E31" s="99">
        <v>7854.0</v>
      </c>
      <c r="F31" s="96">
        <f t="shared" si="5"/>
        <v>-107958</v>
      </c>
      <c r="G31" s="64"/>
      <c r="H31" s="36"/>
      <c r="I31" s="196"/>
      <c r="J31" s="15">
        <f t="shared" si="6"/>
        <v>0.06781680655</v>
      </c>
    </row>
    <row r="32">
      <c r="A32" s="12" t="s">
        <v>18</v>
      </c>
      <c r="B32" s="102"/>
      <c r="C32" s="91" t="s">
        <v>52</v>
      </c>
      <c r="D32" s="13">
        <v>115812.0</v>
      </c>
      <c r="E32" s="99">
        <v>16674.0</v>
      </c>
      <c r="F32" s="96">
        <f t="shared" si="5"/>
        <v>-99138</v>
      </c>
      <c r="G32" s="64"/>
      <c r="H32" s="36"/>
      <c r="I32" s="193"/>
      <c r="J32" s="15">
        <f t="shared" si="6"/>
        <v>0.1439747176</v>
      </c>
    </row>
    <row r="33">
      <c r="A33" s="12" t="s">
        <v>20</v>
      </c>
      <c r="B33" s="102">
        <v>1.0</v>
      </c>
      <c r="C33" s="91" t="s">
        <v>53</v>
      </c>
      <c r="D33" s="13">
        <v>151816.0</v>
      </c>
      <c r="E33" s="99">
        <v>23241.0</v>
      </c>
      <c r="F33" s="96">
        <f t="shared" si="5"/>
        <v>-128575</v>
      </c>
      <c r="G33" s="64"/>
      <c r="H33" s="36"/>
      <c r="I33" s="193"/>
      <c r="J33" s="15">
        <f t="shared" si="6"/>
        <v>0.1530866312</v>
      </c>
    </row>
    <row r="34">
      <c r="A34" s="103" t="s">
        <v>79</v>
      </c>
      <c r="B34" s="102"/>
      <c r="C34" s="91" t="s">
        <v>80</v>
      </c>
      <c r="D34" s="13">
        <v>54608.0</v>
      </c>
      <c r="E34" s="99">
        <v>16448.0</v>
      </c>
      <c r="F34" s="96">
        <f t="shared" si="5"/>
        <v>-38160</v>
      </c>
      <c r="G34" s="64"/>
      <c r="H34" s="36"/>
      <c r="I34" s="193"/>
      <c r="J34" s="15">
        <f t="shared" si="6"/>
        <v>0.3012012892</v>
      </c>
    </row>
    <row r="35">
      <c r="A35" s="104" t="s">
        <v>81</v>
      </c>
      <c r="B35" s="102">
        <v>2.0</v>
      </c>
      <c r="C35" s="91" t="s">
        <v>82</v>
      </c>
      <c r="D35" s="13">
        <v>49656.0</v>
      </c>
      <c r="E35" s="99">
        <v>12408.0</v>
      </c>
      <c r="F35" s="96">
        <f t="shared" si="5"/>
        <v>-37248</v>
      </c>
      <c r="G35" s="64"/>
      <c r="H35" s="36"/>
      <c r="I35" s="193"/>
      <c r="J35" s="15">
        <f t="shared" si="6"/>
        <v>0.2498791687</v>
      </c>
    </row>
    <row r="36">
      <c r="A36" s="105" t="s">
        <v>66</v>
      </c>
      <c r="B36" s="106">
        <f>SUM(B27:B35)</f>
        <v>11</v>
      </c>
      <c r="C36" s="91" t="s">
        <v>83</v>
      </c>
      <c r="D36" s="13">
        <v>49656.0</v>
      </c>
      <c r="E36" s="99">
        <v>17720.0</v>
      </c>
      <c r="F36" s="96">
        <f t="shared" si="5"/>
        <v>-31936</v>
      </c>
      <c r="G36" s="64"/>
      <c r="H36" s="36"/>
      <c r="I36" s="193"/>
      <c r="J36" s="15">
        <f t="shared" si="6"/>
        <v>0.3568551635</v>
      </c>
    </row>
    <row r="37">
      <c r="C37" s="107" t="s">
        <v>84</v>
      </c>
      <c r="D37" s="75">
        <v>49656.0</v>
      </c>
      <c r="E37" s="108">
        <v>22953.0</v>
      </c>
      <c r="F37" s="96">
        <f t="shared" si="5"/>
        <v>-26703</v>
      </c>
      <c r="G37" s="64"/>
      <c r="H37" s="177"/>
      <c r="I37" s="195"/>
      <c r="J37" s="110">
        <f t="shared" si="6"/>
        <v>0.4622402127</v>
      </c>
    </row>
    <row r="38">
      <c r="C38" s="111" t="s">
        <v>85</v>
      </c>
      <c r="D38" s="112">
        <v>186172.0</v>
      </c>
      <c r="E38" s="112"/>
      <c r="F38" s="113">
        <f t="shared" si="5"/>
        <v>-186172</v>
      </c>
      <c r="G38" s="2"/>
      <c r="H38" s="86"/>
      <c r="I38" s="86"/>
      <c r="J38" s="114" t="s">
        <v>86</v>
      </c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6"/>
      <c r="J39" s="117"/>
    </row>
    <row r="40">
      <c r="A40" s="6"/>
      <c r="B40" s="59" t="s">
        <v>88</v>
      </c>
      <c r="C40" s="178" t="s">
        <v>89</v>
      </c>
      <c r="D40" s="178" t="s">
        <v>90</v>
      </c>
      <c r="E40" s="178" t="s">
        <v>91</v>
      </c>
      <c r="F40" s="178" t="s">
        <v>92</v>
      </c>
      <c r="G40" s="178"/>
      <c r="H40" s="178" t="s">
        <v>93</v>
      </c>
      <c r="I40" s="178"/>
      <c r="J40" s="179"/>
    </row>
    <row r="41">
      <c r="A41" s="91" t="s">
        <v>32</v>
      </c>
      <c r="B41" s="121"/>
      <c r="C41" s="147"/>
      <c r="D41" s="147"/>
      <c r="E41" s="147"/>
      <c r="F41" s="147"/>
      <c r="G41" s="147"/>
      <c r="H41" s="147">
        <f>'1012025'!G40+'1022025'!G40+'1032025'!G40+'1042025'!G40+'1052025'!G41+'1062025'!G41</f>
        <v>0</v>
      </c>
      <c r="I41" s="128"/>
      <c r="J41" s="180"/>
    </row>
    <row r="42">
      <c r="A42" s="91" t="s">
        <v>34</v>
      </c>
      <c r="B42" s="121"/>
      <c r="C42" s="102"/>
      <c r="D42" s="102"/>
      <c r="E42" s="102"/>
      <c r="F42" s="102"/>
      <c r="G42" s="102"/>
      <c r="H42" s="102">
        <f>'1012025'!G41+'1022025'!G41+'1032025'!G41+'1042025'!G41+'1052025'!G42+'1062025'!G42</f>
        <v>0</v>
      </c>
      <c r="I42" s="181"/>
      <c r="J42" s="182"/>
    </row>
    <row r="43">
      <c r="A43" s="91" t="s">
        <v>55</v>
      </c>
      <c r="B43" s="129" t="s">
        <v>94</v>
      </c>
      <c r="C43" s="102">
        <v>1.0</v>
      </c>
      <c r="D43" s="102"/>
      <c r="E43" s="102">
        <v>3.0</v>
      </c>
      <c r="F43" s="102">
        <v>15.0</v>
      </c>
      <c r="G43" s="102"/>
      <c r="H43" s="102">
        <f>'1012025'!G42+'1022025'!G42+'1032025'!G42+'1042025'!G42+'1052025'!G43+'1062025'!G43</f>
        <v>0</v>
      </c>
      <c r="I43" s="181"/>
      <c r="J43" s="182"/>
    </row>
    <row r="44">
      <c r="A44" s="91" t="s">
        <v>38</v>
      </c>
      <c r="B44" s="121"/>
      <c r="C44" s="102"/>
      <c r="D44" s="102"/>
      <c r="E44" s="102"/>
      <c r="F44" s="102"/>
      <c r="G44" s="102"/>
      <c r="H44" s="102">
        <f>'1012025'!G43+'1022025'!G43+'1032025'!G43+'1042025'!G43+'1052025'!G44+'1062025'!G44</f>
        <v>0</v>
      </c>
      <c r="I44" s="181"/>
      <c r="J44" s="182"/>
    </row>
    <row r="45">
      <c r="A45" s="91" t="s">
        <v>39</v>
      </c>
      <c r="B45" s="129" t="s">
        <v>94</v>
      </c>
      <c r="C45" s="102"/>
      <c r="D45" s="102"/>
      <c r="E45" s="102"/>
      <c r="F45" s="102"/>
      <c r="G45" s="102"/>
      <c r="H45" s="102">
        <f>'1012025'!G44+'1022025'!G44+'1032025'!G44+'1042025'!G44+'1052025'!G45+'1062025'!G45</f>
        <v>0</v>
      </c>
      <c r="I45" s="181"/>
      <c r="J45" s="182"/>
    </row>
    <row r="46">
      <c r="A46" s="91" t="s">
        <v>41</v>
      </c>
      <c r="B46" s="129" t="s">
        <v>94</v>
      </c>
      <c r="C46" s="102">
        <v>4.0</v>
      </c>
      <c r="D46" s="102"/>
      <c r="E46" s="102">
        <v>1.0</v>
      </c>
      <c r="F46" s="102">
        <v>20.0</v>
      </c>
      <c r="G46" s="102"/>
      <c r="H46" s="102">
        <f>'1012025'!G45+'1022025'!G45+'1032025'!G45+'1042025'!G45+'1052025'!G46+'1062025'!G46</f>
        <v>0</v>
      </c>
      <c r="I46" s="181"/>
      <c r="J46" s="182"/>
    </row>
    <row r="47">
      <c r="A47" s="91" t="s">
        <v>43</v>
      </c>
      <c r="B47" s="121"/>
      <c r="C47" s="102"/>
      <c r="D47" s="102"/>
      <c r="E47" s="102"/>
      <c r="F47" s="102"/>
      <c r="G47" s="102"/>
      <c r="H47" s="102">
        <f>'1012025'!G46+'1022025'!G46+'1032025'!G46+'1042025'!G46+'1052025'!G47+'1062025'!G47</f>
        <v>0</v>
      </c>
      <c r="I47" s="181"/>
      <c r="J47" s="182"/>
    </row>
    <row r="48">
      <c r="A48" s="91" t="s">
        <v>45</v>
      </c>
      <c r="B48" s="129" t="s">
        <v>94</v>
      </c>
      <c r="C48" s="102">
        <v>2.0</v>
      </c>
      <c r="D48" s="102">
        <v>1.0</v>
      </c>
      <c r="E48" s="102">
        <v>2.0</v>
      </c>
      <c r="F48" s="102"/>
      <c r="G48" s="102"/>
      <c r="H48" s="102">
        <f>'1012025'!G47+'1022025'!G47+'1032025'!G47+'1042025'!G47+'1052025'!G48+'1062025'!G48</f>
        <v>0</v>
      </c>
      <c r="I48" s="181"/>
      <c r="J48" s="182"/>
    </row>
    <row r="49">
      <c r="A49" s="91" t="s">
        <v>46</v>
      </c>
      <c r="B49" s="129" t="s">
        <v>94</v>
      </c>
      <c r="C49" s="102">
        <v>4.0</v>
      </c>
      <c r="D49" s="102"/>
      <c r="E49" s="102">
        <v>5.0</v>
      </c>
      <c r="F49" s="102">
        <v>9.0</v>
      </c>
      <c r="G49" s="102"/>
      <c r="H49" s="102">
        <f>'1012025'!G48+'1022025'!G48+'1032025'!G48+'1042025'!G48+'1052025'!G49+'1062025'!G49</f>
        <v>0</v>
      </c>
      <c r="I49" s="181"/>
      <c r="J49" s="182"/>
    </row>
    <row r="50">
      <c r="A50" s="91" t="s">
        <v>47</v>
      </c>
      <c r="B50" s="121"/>
      <c r="C50" s="102">
        <v>1.0</v>
      </c>
      <c r="D50" s="102"/>
      <c r="E50" s="102"/>
      <c r="F50" s="102"/>
      <c r="G50" s="102"/>
      <c r="H50" s="102">
        <f>'1012025'!G49+'1022025'!G49+'1032025'!G49+'1042025'!G49+'1052025'!G50+'1062025'!G50</f>
        <v>0</v>
      </c>
      <c r="I50" s="181"/>
      <c r="J50" s="182"/>
    </row>
    <row r="51">
      <c r="A51" s="91" t="s">
        <v>48</v>
      </c>
      <c r="B51" s="129" t="s">
        <v>94</v>
      </c>
      <c r="C51" s="102">
        <v>1.0</v>
      </c>
      <c r="D51" s="102">
        <v>1.0</v>
      </c>
      <c r="E51" s="102">
        <v>8.0</v>
      </c>
      <c r="F51" s="102">
        <v>4.0</v>
      </c>
      <c r="G51" s="102"/>
      <c r="H51" s="102">
        <f>'1012025'!G50+'1022025'!G50+'1032025'!G50+'1042025'!G50+'1052025'!G51+'1062025'!G51</f>
        <v>0</v>
      </c>
      <c r="I51" s="181"/>
      <c r="J51" s="182"/>
    </row>
    <row r="52">
      <c r="A52" s="91" t="s">
        <v>49</v>
      </c>
      <c r="B52" s="129" t="s">
        <v>94</v>
      </c>
      <c r="C52" s="102"/>
      <c r="D52" s="102"/>
      <c r="E52" s="102">
        <v>2.0</v>
      </c>
      <c r="F52" s="102">
        <v>2.0</v>
      </c>
      <c r="G52" s="102"/>
      <c r="H52" s="102">
        <f>'1012025'!G51+'1022025'!G51+'1032025'!G51+'1042025'!G51+'1052025'!G52+'1062025'!G52</f>
        <v>0</v>
      </c>
      <c r="I52" s="127"/>
      <c r="J52" s="182"/>
    </row>
    <row r="53">
      <c r="A53" s="91" t="s">
        <v>51</v>
      </c>
      <c r="B53" s="121"/>
      <c r="C53" s="102"/>
      <c r="D53" s="102"/>
      <c r="E53" s="102"/>
      <c r="F53" s="102">
        <v>1.0</v>
      </c>
      <c r="G53" s="102"/>
      <c r="H53" s="102">
        <f>'1012025'!G52+'1022025'!G52+'1032025'!G52+'1042025'!G52+'1052025'!G53+'1062025'!G53</f>
        <v>0</v>
      </c>
      <c r="I53" s="181"/>
      <c r="J53" s="182"/>
    </row>
    <row r="54">
      <c r="A54" s="91" t="s">
        <v>52</v>
      </c>
      <c r="B54" s="121"/>
      <c r="C54" s="102"/>
      <c r="D54" s="102">
        <v>1.0</v>
      </c>
      <c r="E54" s="102"/>
      <c r="F54" s="102">
        <v>4.0</v>
      </c>
      <c r="G54" s="102"/>
      <c r="H54" s="102">
        <f>'1012025'!G53+'1022025'!G53+'1032025'!G53+'1042025'!G53+'1052025'!G54+'1062025'!G54</f>
        <v>0</v>
      </c>
      <c r="I54" s="181"/>
      <c r="J54" s="182"/>
    </row>
    <row r="55">
      <c r="A55" s="91" t="s">
        <v>53</v>
      </c>
      <c r="B55" s="129" t="s">
        <v>94</v>
      </c>
      <c r="C55" s="102">
        <v>5.0</v>
      </c>
      <c r="D55" s="102"/>
      <c r="E55" s="102">
        <v>6.0</v>
      </c>
      <c r="F55" s="102">
        <v>6.0</v>
      </c>
      <c r="G55" s="102"/>
      <c r="H55" s="102">
        <f>'1012025'!G54+'1022025'!G54+'1032025'!G54+'1042025'!G54+'1052025'!G55+'1062025'!G55</f>
        <v>0</v>
      </c>
      <c r="I55" s="181"/>
      <c r="J55" s="182"/>
    </row>
    <row r="56">
      <c r="A56" s="91" t="s">
        <v>82</v>
      </c>
      <c r="B56" s="129" t="s">
        <v>94</v>
      </c>
      <c r="C56" s="102"/>
      <c r="D56" s="102"/>
      <c r="E56" s="102"/>
      <c r="F56" s="102"/>
      <c r="G56" s="102"/>
      <c r="H56" s="102">
        <f>'1012025'!G55+'1022025'!G55+'1032025'!G55+'1042025'!G55+'1052025'!G56+'1062025'!G56</f>
        <v>0</v>
      </c>
      <c r="I56" s="181"/>
      <c r="J56" s="182"/>
    </row>
    <row r="57">
      <c r="A57" s="91" t="s">
        <v>83</v>
      </c>
      <c r="B57" s="129" t="s">
        <v>94</v>
      </c>
      <c r="C57" s="102"/>
      <c r="D57" s="102"/>
      <c r="E57" s="102"/>
      <c r="F57" s="102"/>
      <c r="G57" s="102"/>
      <c r="H57" s="102">
        <f>'1012025'!G56+'1022025'!G56+'1032025'!G56+'1042025'!G56+'1052025'!G57+'1062025'!G57</f>
        <v>0</v>
      </c>
      <c r="I57" s="181"/>
      <c r="J57" s="182"/>
    </row>
    <row r="58">
      <c r="A58" s="91" t="s">
        <v>80</v>
      </c>
      <c r="B58" s="129"/>
      <c r="C58" s="102"/>
      <c r="D58" s="102"/>
      <c r="E58" s="102"/>
      <c r="F58" s="102"/>
      <c r="G58" s="102"/>
      <c r="H58" s="102">
        <f>'1012025'!G57+'1022025'!G57+'1032025'!G57+'1042025'!G57+'1052025'!G58+'1062025'!G58</f>
        <v>0</v>
      </c>
      <c r="I58" s="181"/>
      <c r="J58" s="182"/>
    </row>
    <row r="59">
      <c r="A59" s="107" t="s">
        <v>78</v>
      </c>
      <c r="B59" s="130"/>
      <c r="C59" s="102"/>
      <c r="D59" s="102"/>
      <c r="E59" s="102"/>
      <c r="F59" s="102"/>
      <c r="G59" s="102"/>
      <c r="H59" s="102">
        <f>'1012025'!G58+'1022025'!G58+'1032025'!G58+'1042025'!G58+'1052025'!G59+'1062025'!G59</f>
        <v>0</v>
      </c>
      <c r="I59" s="183"/>
      <c r="J59" s="184"/>
    </row>
    <row r="60">
      <c r="A60" s="107" t="s">
        <v>84</v>
      </c>
      <c r="B60" s="130" t="s">
        <v>94</v>
      </c>
      <c r="C60" s="102"/>
      <c r="D60" s="102"/>
      <c r="E60" s="102"/>
      <c r="F60" s="102"/>
      <c r="G60" s="102"/>
      <c r="H60" s="102">
        <f>'1012025'!G59+'1022025'!G59+'1032025'!G59+'1042025'!G59+'1052025'!G60+'1062025'!G60</f>
        <v>0</v>
      </c>
      <c r="I60" s="183"/>
      <c r="J60" s="184"/>
    </row>
    <row r="61">
      <c r="A61" s="131" t="s">
        <v>56</v>
      </c>
      <c r="B61" s="132"/>
      <c r="C61" s="185"/>
      <c r="D61" s="185"/>
      <c r="E61" s="185"/>
      <c r="F61" s="185"/>
      <c r="G61" s="185"/>
      <c r="H61" s="185"/>
      <c r="I61" s="186"/>
      <c r="J61" s="187"/>
    </row>
    <row r="62">
      <c r="A62" s="27" t="s">
        <v>95</v>
      </c>
      <c r="J62" s="28"/>
    </row>
    <row r="63">
      <c r="A63" s="141" t="s">
        <v>25</v>
      </c>
      <c r="B63" s="138" t="s">
        <v>26</v>
      </c>
      <c r="C63" s="142" t="s">
        <v>27</v>
      </c>
      <c r="D63" s="142" t="s">
        <v>28</v>
      </c>
      <c r="E63" s="142" t="s">
        <v>29</v>
      </c>
      <c r="F63" s="142" t="s">
        <v>96</v>
      </c>
      <c r="G63" s="142"/>
      <c r="H63" s="188" t="s">
        <v>97</v>
      </c>
      <c r="I63" s="188" t="s">
        <v>98</v>
      </c>
      <c r="J63" s="189" t="s">
        <v>111</v>
      </c>
    </row>
    <row r="64">
      <c r="A64" s="146" t="s">
        <v>32</v>
      </c>
      <c r="B64" s="147"/>
      <c r="C64" s="147"/>
      <c r="D64" s="147"/>
      <c r="E64" s="147"/>
      <c r="F64" s="147"/>
      <c r="G64" s="147"/>
      <c r="H64" s="147"/>
      <c r="I64" s="147">
        <f>'1012025'!H63+'1022025'!H63+'1032025'!H63+'1042025'!H63+'1052025'!H64+'1062025'!H64</f>
        <v>0</v>
      </c>
      <c r="J64" s="74" t="str">
        <f t="shared" ref="J64:J91" si="7">iferror(F64/B64,"")</f>
        <v/>
      </c>
    </row>
    <row r="65">
      <c r="A65" s="146" t="s">
        <v>34</v>
      </c>
      <c r="B65" s="102"/>
      <c r="C65" s="102"/>
      <c r="D65" s="102"/>
      <c r="E65" s="102"/>
      <c r="F65" s="102"/>
      <c r="G65" s="102"/>
      <c r="H65" s="102"/>
      <c r="I65" s="102">
        <f>'1012025'!H64+'1022025'!H64+'1032025'!H64+'1042025'!H64+'1052025'!H65+'1062025'!H65</f>
        <v>0</v>
      </c>
      <c r="J65" s="74" t="str">
        <f t="shared" si="7"/>
        <v/>
      </c>
    </row>
    <row r="66">
      <c r="A66" s="146" t="s">
        <v>55</v>
      </c>
      <c r="B66" s="102"/>
      <c r="C66" s="102">
        <v>1.0</v>
      </c>
      <c r="D66" s="102"/>
      <c r="E66" s="102"/>
      <c r="F66" s="102"/>
      <c r="G66" s="102"/>
      <c r="H66" s="102"/>
      <c r="I66" s="102">
        <f>'1012025'!H65+'1022025'!H65+'1032025'!H65+'1042025'!H65+'1052025'!H66+'1062025'!H66</f>
        <v>0</v>
      </c>
      <c r="J66" s="74" t="str">
        <f t="shared" si="7"/>
        <v/>
      </c>
    </row>
    <row r="67">
      <c r="A67" s="146" t="s">
        <v>38</v>
      </c>
      <c r="B67" s="102"/>
      <c r="C67" s="102"/>
      <c r="D67" s="102"/>
      <c r="E67" s="102"/>
      <c r="F67" s="102"/>
      <c r="G67" s="102"/>
      <c r="H67" s="102"/>
      <c r="I67" s="102">
        <f>'1012025'!H66+'1022025'!H66+'1032025'!H66+'1042025'!H66+'1052025'!H67+'1062025'!H67</f>
        <v>0</v>
      </c>
      <c r="J67" s="74" t="str">
        <f t="shared" si="7"/>
        <v/>
      </c>
    </row>
    <row r="68">
      <c r="A68" s="146" t="s">
        <v>39</v>
      </c>
      <c r="B68" s="102">
        <v>1.0</v>
      </c>
      <c r="C68" s="102"/>
      <c r="D68" s="102"/>
      <c r="E68" s="102"/>
      <c r="F68" s="102"/>
      <c r="G68" s="102"/>
      <c r="H68" s="102"/>
      <c r="I68" s="102">
        <f>'1012025'!H67+'1022025'!H67+'1032025'!H67+'1042025'!H67+'1052025'!H68+'1062025'!H68</f>
        <v>0</v>
      </c>
      <c r="J68" s="74">
        <f t="shared" si="7"/>
        <v>0</v>
      </c>
    </row>
    <row r="69">
      <c r="A69" s="146" t="s">
        <v>41</v>
      </c>
      <c r="B69" s="102">
        <v>2.0</v>
      </c>
      <c r="C69" s="102"/>
      <c r="D69" s="102"/>
      <c r="E69" s="102"/>
      <c r="F69" s="102"/>
      <c r="G69" s="102"/>
      <c r="H69" s="102"/>
      <c r="I69" s="102">
        <f>'1012025'!H68+'1022025'!H68+'1032025'!H68+'1042025'!H68+'1052025'!H69+'1062025'!H69</f>
        <v>0</v>
      </c>
      <c r="J69" s="74">
        <f t="shared" si="7"/>
        <v>0</v>
      </c>
    </row>
    <row r="70">
      <c r="A70" s="146" t="s">
        <v>43</v>
      </c>
      <c r="B70" s="102"/>
      <c r="C70" s="102"/>
      <c r="D70" s="102"/>
      <c r="E70" s="102"/>
      <c r="F70" s="102"/>
      <c r="G70" s="102"/>
      <c r="H70" s="102"/>
      <c r="I70" s="102">
        <f>'1012025'!H69+'1022025'!H69+'1032025'!H69+'1042025'!H69+'1052025'!H70+'1062025'!H70</f>
        <v>0</v>
      </c>
      <c r="J70" s="74" t="str">
        <f t="shared" si="7"/>
        <v/>
      </c>
    </row>
    <row r="71">
      <c r="A71" s="146" t="s">
        <v>45</v>
      </c>
      <c r="B71" s="102">
        <v>2.0</v>
      </c>
      <c r="C71" s="102"/>
      <c r="D71" s="102"/>
      <c r="E71" s="102"/>
      <c r="F71" s="102"/>
      <c r="G71" s="102"/>
      <c r="H71" s="102"/>
      <c r="I71" s="102">
        <f>'1012025'!H70+'1022025'!H70+'1032025'!H70+'1042025'!H70+'1052025'!H71+'1062025'!H71</f>
        <v>0</v>
      </c>
      <c r="J71" s="74">
        <f t="shared" si="7"/>
        <v>0</v>
      </c>
    </row>
    <row r="72">
      <c r="A72" s="146" t="s">
        <v>46</v>
      </c>
      <c r="B72" s="102">
        <v>2.0</v>
      </c>
      <c r="C72" s="102"/>
      <c r="D72" s="102"/>
      <c r="E72" s="102"/>
      <c r="F72" s="102"/>
      <c r="G72" s="102"/>
      <c r="H72" s="102"/>
      <c r="I72" s="102">
        <f>'1012025'!H71+'1022025'!H71+'1032025'!H71+'1042025'!H71+'1052025'!H72+'1062025'!H72</f>
        <v>0</v>
      </c>
      <c r="J72" s="74">
        <f t="shared" si="7"/>
        <v>0</v>
      </c>
    </row>
    <row r="73">
      <c r="A73" s="146" t="s">
        <v>47</v>
      </c>
      <c r="B73" s="102"/>
      <c r="C73" s="102"/>
      <c r="D73" s="102"/>
      <c r="E73" s="102"/>
      <c r="F73" s="102"/>
      <c r="G73" s="102"/>
      <c r="H73" s="102"/>
      <c r="I73" s="102">
        <f>'1012025'!H72+'1022025'!H72+'1032025'!H72+'1042025'!H72+'1052025'!H73+'1062025'!H73</f>
        <v>0</v>
      </c>
      <c r="J73" s="74" t="str">
        <f t="shared" si="7"/>
        <v/>
      </c>
    </row>
    <row r="74">
      <c r="A74" s="146" t="s">
        <v>48</v>
      </c>
      <c r="B74" s="102">
        <v>1.0</v>
      </c>
      <c r="C74" s="102"/>
      <c r="D74" s="102"/>
      <c r="E74" s="102"/>
      <c r="F74" s="102"/>
      <c r="G74" s="102"/>
      <c r="H74" s="102"/>
      <c r="I74" s="102">
        <f>'1012025'!H73+'1022025'!H73+'1032025'!H73+'1042025'!H73+'1052025'!H74+'1062025'!H74</f>
        <v>0</v>
      </c>
      <c r="J74" s="74">
        <f t="shared" si="7"/>
        <v>0</v>
      </c>
    </row>
    <row r="75">
      <c r="A75" s="146" t="s">
        <v>49</v>
      </c>
      <c r="B75" s="102"/>
      <c r="C75" s="102"/>
      <c r="D75" s="102"/>
      <c r="E75" s="102"/>
      <c r="F75" s="102"/>
      <c r="G75" s="102"/>
      <c r="H75" s="102"/>
      <c r="I75" s="102">
        <f>'1012025'!H74+'1022025'!H74+'1032025'!H74+'1042025'!H74+'1052025'!H75+'1062025'!H75</f>
        <v>0</v>
      </c>
      <c r="J75" s="74" t="str">
        <f t="shared" si="7"/>
        <v/>
      </c>
    </row>
    <row r="76">
      <c r="A76" s="146" t="s">
        <v>50</v>
      </c>
      <c r="B76" s="102"/>
      <c r="C76" s="102"/>
      <c r="D76" s="102"/>
      <c r="E76" s="102"/>
      <c r="F76" s="102"/>
      <c r="G76" s="102"/>
      <c r="H76" s="102"/>
      <c r="I76" s="102">
        <f>'1012025'!H75+'1022025'!H75+'1032025'!H75+'1042025'!H75+'1052025'!H76+'1062025'!H76</f>
        <v>0</v>
      </c>
      <c r="J76" s="74" t="str">
        <f t="shared" si="7"/>
        <v/>
      </c>
    </row>
    <row r="77">
      <c r="A77" s="146" t="s">
        <v>51</v>
      </c>
      <c r="B77" s="102"/>
      <c r="C77" s="102"/>
      <c r="D77" s="102"/>
      <c r="E77" s="102"/>
      <c r="F77" s="102"/>
      <c r="G77" s="102"/>
      <c r="H77" s="102"/>
      <c r="I77" s="102">
        <f>'1012025'!H76+'1022025'!H76+'1032025'!H76+'1042025'!H76+'1052025'!H77+'1062025'!H77</f>
        <v>0</v>
      </c>
      <c r="J77" s="74" t="str">
        <f t="shared" si="7"/>
        <v/>
      </c>
    </row>
    <row r="78">
      <c r="A78" s="146" t="s">
        <v>52</v>
      </c>
      <c r="B78" s="102"/>
      <c r="C78" s="102"/>
      <c r="D78" s="102"/>
      <c r="E78" s="102"/>
      <c r="F78" s="102"/>
      <c r="G78" s="102"/>
      <c r="H78" s="102"/>
      <c r="I78" s="102">
        <f>'1012025'!H77+'1022025'!H77+'1032025'!H77+'1042025'!H77+'1052025'!H78+'1062025'!H78</f>
        <v>0</v>
      </c>
      <c r="J78" s="74" t="str">
        <f t="shared" si="7"/>
        <v/>
      </c>
    </row>
    <row r="79">
      <c r="A79" s="146" t="s">
        <v>53</v>
      </c>
      <c r="B79" s="102">
        <v>1.0</v>
      </c>
      <c r="C79" s="102"/>
      <c r="D79" s="102"/>
      <c r="E79" s="102"/>
      <c r="F79" s="102"/>
      <c r="G79" s="102"/>
      <c r="H79" s="102"/>
      <c r="I79" s="102">
        <f>'1012025'!H78+'1022025'!H78+'1032025'!H78+'1042025'!H78+'1052025'!H79+'1062025'!H79</f>
        <v>0</v>
      </c>
      <c r="J79" s="74">
        <f t="shared" si="7"/>
        <v>0</v>
      </c>
    </row>
    <row r="80">
      <c r="A80" s="146" t="s">
        <v>82</v>
      </c>
      <c r="B80" s="102">
        <v>1.0</v>
      </c>
      <c r="C80" s="102"/>
      <c r="D80" s="102"/>
      <c r="E80" s="102"/>
      <c r="F80" s="102"/>
      <c r="G80" s="102"/>
      <c r="H80" s="102"/>
      <c r="I80" s="102">
        <f>'1012025'!H79+'1022025'!H79+'1032025'!H79+'1042025'!H79+'1052025'!H80+'1062025'!H80</f>
        <v>0</v>
      </c>
      <c r="J80" s="74">
        <f t="shared" si="7"/>
        <v>0</v>
      </c>
    </row>
    <row r="81">
      <c r="A81" s="146" t="s">
        <v>83</v>
      </c>
      <c r="B81" s="102"/>
      <c r="C81" s="102"/>
      <c r="D81" s="102"/>
      <c r="E81" s="102"/>
      <c r="F81" s="102"/>
      <c r="G81" s="102"/>
      <c r="H81" s="102"/>
      <c r="I81" s="102">
        <f>'1012025'!H80+'1022025'!H80+'1032025'!H80+'1042025'!H80+'1052025'!H81+'1062025'!H81</f>
        <v>0</v>
      </c>
      <c r="J81" s="74" t="str">
        <f t="shared" si="7"/>
        <v/>
      </c>
    </row>
    <row r="82">
      <c r="A82" s="146" t="s">
        <v>80</v>
      </c>
      <c r="B82" s="102"/>
      <c r="C82" s="102"/>
      <c r="D82" s="102"/>
      <c r="E82" s="102"/>
      <c r="F82" s="102"/>
      <c r="G82" s="102"/>
      <c r="H82" s="102"/>
      <c r="I82" s="102">
        <f>'1012025'!H81+'1022025'!H81+'1032025'!H81+'1042025'!H81+'1052025'!H82+'1062025'!H82</f>
        <v>0</v>
      </c>
      <c r="J82" s="74" t="str">
        <f t="shared" si="7"/>
        <v/>
      </c>
    </row>
    <row r="83">
      <c r="A83" s="146" t="s">
        <v>84</v>
      </c>
      <c r="B83" s="102"/>
      <c r="C83" s="102"/>
      <c r="D83" s="102"/>
      <c r="E83" s="102"/>
      <c r="F83" s="102"/>
      <c r="G83" s="102"/>
      <c r="H83" s="102"/>
      <c r="I83" s="102">
        <f>'1012025'!H82+'1022025'!H82+'1032025'!H82+'1042025'!H82+'1052025'!H83+'1062025'!H83</f>
        <v>0</v>
      </c>
      <c r="J83" s="74" t="str">
        <f t="shared" si="7"/>
        <v/>
      </c>
    </row>
    <row r="84">
      <c r="A84" s="146" t="s">
        <v>78</v>
      </c>
      <c r="B84" s="102"/>
      <c r="C84" s="102"/>
      <c r="D84" s="102"/>
      <c r="E84" s="102"/>
      <c r="F84" s="102"/>
      <c r="G84" s="102"/>
      <c r="H84" s="102"/>
      <c r="I84" s="102">
        <f>'1012025'!H83+'1022025'!H83+'1032025'!H83+'1042025'!H83+'1052025'!H84+'1062025'!H84</f>
        <v>0</v>
      </c>
      <c r="J84" s="74" t="str">
        <f t="shared" si="7"/>
        <v/>
      </c>
    </row>
    <row r="85">
      <c r="A85" s="154" t="s">
        <v>102</v>
      </c>
      <c r="B85" s="155"/>
      <c r="C85" s="102"/>
      <c r="D85" s="102"/>
      <c r="E85" s="102"/>
      <c r="F85" s="102"/>
      <c r="G85" s="102"/>
      <c r="H85" s="102"/>
      <c r="I85" s="102">
        <f>'1012025'!H84+'1022025'!H84+'1032025'!H84+'1042025'!H84+'1052025'!H85+'1062025'!H85</f>
        <v>0</v>
      </c>
      <c r="J85" s="74" t="str">
        <f t="shared" si="7"/>
        <v/>
      </c>
    </row>
    <row r="86">
      <c r="A86" s="154"/>
      <c r="B86" s="155"/>
      <c r="C86" s="102"/>
      <c r="D86" s="102"/>
      <c r="E86" s="102"/>
      <c r="F86" s="102"/>
      <c r="G86" s="102"/>
      <c r="H86" s="102"/>
      <c r="I86" s="102">
        <f>'1012025'!H85+'1022025'!H85+'1032025'!H85+'1042025'!H85+'1052025'!H86+'1062025'!H86</f>
        <v>0</v>
      </c>
      <c r="J86" s="74" t="str">
        <f t="shared" si="7"/>
        <v/>
      </c>
    </row>
    <row r="87">
      <c r="A87" s="154" t="s">
        <v>103</v>
      </c>
      <c r="B87" s="155"/>
      <c r="C87" s="102"/>
      <c r="D87" s="102"/>
      <c r="E87" s="102"/>
      <c r="F87" s="102"/>
      <c r="G87" s="102"/>
      <c r="H87" s="102"/>
      <c r="I87" s="102">
        <f>'1012025'!H86+'1022025'!H86+'1032025'!H86+'1042025'!H86+'1052025'!H87+'1062025'!H87</f>
        <v>0</v>
      </c>
      <c r="J87" s="74" t="str">
        <f t="shared" si="7"/>
        <v/>
      </c>
    </row>
    <row r="88">
      <c r="A88" s="154" t="s">
        <v>104</v>
      </c>
      <c r="B88" s="155"/>
      <c r="C88" s="102"/>
      <c r="D88" s="102"/>
      <c r="E88" s="102"/>
      <c r="F88" s="102"/>
      <c r="G88" s="102"/>
      <c r="H88" s="102"/>
      <c r="I88" s="102">
        <f>'1012025'!H87+'1022025'!H87+'1032025'!H87+'1042025'!H87+'1052025'!H88+'1062025'!H88</f>
        <v>0</v>
      </c>
      <c r="J88" s="74" t="str">
        <f t="shared" si="7"/>
        <v/>
      </c>
    </row>
    <row r="89">
      <c r="A89" s="154" t="s">
        <v>105</v>
      </c>
      <c r="B89" s="155"/>
      <c r="C89" s="102"/>
      <c r="D89" s="102"/>
      <c r="E89" s="102"/>
      <c r="F89" s="102"/>
      <c r="G89" s="102"/>
      <c r="H89" s="102"/>
      <c r="I89" s="102">
        <f>'1012025'!H88+'1022025'!H88+'1032025'!H88+'1042025'!H88+'1052025'!H89+'1062025'!H89</f>
        <v>0</v>
      </c>
      <c r="J89" s="74" t="str">
        <f t="shared" si="7"/>
        <v/>
      </c>
    </row>
    <row r="90">
      <c r="A90" s="156" t="s">
        <v>21</v>
      </c>
      <c r="B90" s="157"/>
      <c r="C90" s="158"/>
      <c r="D90" s="158"/>
      <c r="E90" s="158"/>
      <c r="F90" s="158"/>
      <c r="G90" s="158"/>
      <c r="H90" s="158"/>
      <c r="I90" s="158">
        <f>'1012025'!H89+'1022025'!H89+'1032025'!H89+'1042025'!H89+'1052025'!H90+'1062025'!H90</f>
        <v>0</v>
      </c>
      <c r="J90" s="74" t="str">
        <f t="shared" si="7"/>
        <v/>
      </c>
    </row>
    <row r="91">
      <c r="A91" s="154" t="s">
        <v>66</v>
      </c>
      <c r="B91" s="162">
        <f t="shared" ref="B91:F91" si="8">SUM(B64:B90)</f>
        <v>10</v>
      </c>
      <c r="C91" s="163">
        <f t="shared" si="8"/>
        <v>1</v>
      </c>
      <c r="D91" s="163">
        <f t="shared" si="8"/>
        <v>0</v>
      </c>
      <c r="E91" s="163">
        <f t="shared" si="8"/>
        <v>0</v>
      </c>
      <c r="F91" s="165">
        <f t="shared" si="8"/>
        <v>0</v>
      </c>
      <c r="G91" s="165"/>
      <c r="H91" s="165">
        <f t="shared" ref="H91:I91" si="9">SUM(H64:H90)</f>
        <v>0</v>
      </c>
      <c r="I91" s="165">
        <f t="shared" si="9"/>
        <v>0</v>
      </c>
      <c r="J91" s="190">
        <f t="shared" si="7"/>
        <v>0</v>
      </c>
    </row>
    <row r="92">
      <c r="B92" s="167">
        <f>B91+C91+D91+E91</f>
        <v>11</v>
      </c>
      <c r="C92" s="120"/>
      <c r="D92" s="120"/>
      <c r="E92" s="119"/>
      <c r="F92" s="168">
        <v>0</v>
      </c>
      <c r="G92" s="120"/>
      <c r="H92" s="120"/>
      <c r="I92" s="119"/>
      <c r="J92" s="170">
        <f>F92/B92</f>
        <v>0</v>
      </c>
    </row>
    <row r="93">
      <c r="A93" s="32" t="s">
        <v>112</v>
      </c>
      <c r="B93" s="30">
        <v>9.0</v>
      </c>
    </row>
  </sheetData>
  <mergeCells count="41">
    <mergeCell ref="A1:H1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C16:J16"/>
    <mergeCell ref="F24:G24"/>
    <mergeCell ref="A25:B25"/>
    <mergeCell ref="F25:G25"/>
    <mergeCell ref="F17:G17"/>
    <mergeCell ref="F18:G18"/>
    <mergeCell ref="F19:G19"/>
    <mergeCell ref="F20:G20"/>
    <mergeCell ref="F21:G21"/>
    <mergeCell ref="F22:G22"/>
    <mergeCell ref="F23:G23"/>
    <mergeCell ref="F26:G26"/>
    <mergeCell ref="F27:G27"/>
    <mergeCell ref="F28:G28"/>
    <mergeCell ref="F29:G29"/>
    <mergeCell ref="F30:G30"/>
    <mergeCell ref="F31:G31"/>
    <mergeCell ref="F32:G32"/>
    <mergeCell ref="A62:J62"/>
    <mergeCell ref="B92:E92"/>
    <mergeCell ref="F92:I92"/>
    <mergeCell ref="F33:G33"/>
    <mergeCell ref="F34:G34"/>
    <mergeCell ref="F35:G35"/>
    <mergeCell ref="F36:G36"/>
    <mergeCell ref="F37:G37"/>
    <mergeCell ref="F38:G38"/>
    <mergeCell ref="A39:J39"/>
  </mergeCells>
  <conditionalFormatting sqref="F17:G38">
    <cfRule type="cellIs" dxfId="0" priority="1" operator="lessThan">
      <formula>0</formula>
    </cfRule>
  </conditionalFormatting>
  <conditionalFormatting sqref="F17:G38">
    <cfRule type="cellIs" dxfId="3" priority="2" operator="greaterThan">
      <formula>0</formula>
    </cfRule>
  </conditionalFormatting>
  <conditionalFormatting sqref="J18:J37">
    <cfRule type="cellIs" dxfId="1" priority="3" operator="greaterThan">
      <formula>$B$23</formula>
    </cfRule>
  </conditionalFormatting>
  <conditionalFormatting sqref="J18:J37">
    <cfRule type="cellIs" dxfId="4" priority="4" operator="lessThan">
      <formula>$B$23</formula>
    </cfRule>
  </conditionalFormatting>
  <conditionalFormatting sqref="J3:J13">
    <cfRule type="cellIs" dxfId="1" priority="5" operator="greaterThan">
      <formula>$B$23</formula>
    </cfRule>
  </conditionalFormatting>
  <conditionalFormatting sqref="J3:J13">
    <cfRule type="cellIs" dxfId="0" priority="6" operator="lessThan">
      <formula>$B$23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6" max="7" width="7.38"/>
    <col customWidth="1" min="10" max="10" width="15.5"/>
  </cols>
  <sheetData>
    <row r="1">
      <c r="A1" s="52" t="s">
        <v>0</v>
      </c>
      <c r="B1" s="53"/>
      <c r="C1" s="53"/>
      <c r="D1" s="53"/>
      <c r="E1" s="53"/>
      <c r="F1" s="53"/>
      <c r="G1" s="53"/>
      <c r="H1" s="54"/>
      <c r="I1" s="55"/>
      <c r="J1" s="56" t="s">
        <v>57</v>
      </c>
    </row>
    <row r="2">
      <c r="A2" s="57" t="s">
        <v>58</v>
      </c>
      <c r="B2" s="197">
        <v>45938.0</v>
      </c>
      <c r="C2" s="6"/>
      <c r="D2" s="7" t="s">
        <v>2</v>
      </c>
      <c r="E2" s="7" t="s">
        <v>3</v>
      </c>
      <c r="F2" s="7" t="s">
        <v>4</v>
      </c>
      <c r="G2" s="59"/>
      <c r="H2" s="60" t="s">
        <v>5</v>
      </c>
      <c r="I2" s="8"/>
      <c r="J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63">
        <v>63792.92</v>
      </c>
      <c r="G3" s="64"/>
      <c r="H3" s="65">
        <f t="shared" ref="H3:H8" si="1">$F3/D3</f>
        <v>0.2253864145</v>
      </c>
      <c r="I3" s="14"/>
      <c r="J3" s="69">
        <f t="shared" ref="J3:J14" si="2">$F3/E3</f>
        <v>0.2017428979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63">
        <v>59936.1</v>
      </c>
      <c r="G4" s="64"/>
      <c r="H4" s="65">
        <f t="shared" si="1"/>
        <v>0.2973404308</v>
      </c>
      <c r="I4" s="14"/>
      <c r="J4" s="69">
        <f t="shared" si="2"/>
        <v>0.2291126563</v>
      </c>
    </row>
    <row r="5">
      <c r="A5" s="10" t="s">
        <v>11</v>
      </c>
      <c r="B5" s="70">
        <v>531955.19</v>
      </c>
      <c r="C5" s="12" t="s">
        <v>61</v>
      </c>
      <c r="D5" s="71">
        <v>402427.0</v>
      </c>
      <c r="E5" s="13">
        <v>501170.0</v>
      </c>
      <c r="F5" s="63">
        <v>89704.85</v>
      </c>
      <c r="G5" s="64"/>
      <c r="H5" s="65">
        <f t="shared" si="1"/>
        <v>0.2229096209</v>
      </c>
      <c r="I5" s="14"/>
      <c r="J5" s="69">
        <f t="shared" si="2"/>
        <v>0.1789908614</v>
      </c>
    </row>
    <row r="6">
      <c r="A6" s="10" t="s">
        <v>62</v>
      </c>
      <c r="B6" s="70">
        <v>87498.3</v>
      </c>
      <c r="C6" s="12" t="s">
        <v>12</v>
      </c>
      <c r="D6" s="13">
        <v>360402.0</v>
      </c>
      <c r="E6" s="13">
        <v>316209.0</v>
      </c>
      <c r="F6" s="63">
        <v>63870.54</v>
      </c>
      <c r="G6" s="64"/>
      <c r="H6" s="65">
        <f t="shared" si="1"/>
        <v>0.1772202707</v>
      </c>
      <c r="I6" s="14"/>
      <c r="J6" s="69">
        <f t="shared" si="2"/>
        <v>0.2019883685</v>
      </c>
    </row>
    <row r="7">
      <c r="A7" s="32" t="s">
        <v>63</v>
      </c>
      <c r="B7" s="72">
        <f>B5-B3</f>
        <v>-1908260.81</v>
      </c>
      <c r="C7" s="12" t="s">
        <v>14</v>
      </c>
      <c r="D7" s="13">
        <v>467711.0</v>
      </c>
      <c r="E7" s="13">
        <v>302557.0</v>
      </c>
      <c r="F7" s="63">
        <v>86411.54</v>
      </c>
      <c r="G7" s="64"/>
      <c r="H7" s="65">
        <f t="shared" si="1"/>
        <v>0.1847541324</v>
      </c>
      <c r="I7" s="14"/>
      <c r="J7" s="69">
        <f t="shared" si="2"/>
        <v>0.2856041671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63">
        <v>33510.1</v>
      </c>
      <c r="G8" s="64"/>
      <c r="H8" s="65">
        <f t="shared" si="1"/>
        <v>0.2641002806</v>
      </c>
      <c r="I8" s="14"/>
      <c r="J8" s="69">
        <f t="shared" si="2"/>
        <v>0.1280962229</v>
      </c>
    </row>
    <row r="9">
      <c r="A9" s="19" t="s">
        <v>17</v>
      </c>
      <c r="B9" s="20">
        <f>(B4-B5)/30</f>
        <v>52678.95267</v>
      </c>
      <c r="C9" s="12" t="s">
        <v>18</v>
      </c>
      <c r="D9" s="13">
        <v>175140.0</v>
      </c>
      <c r="E9" s="13">
        <v>261601.0</v>
      </c>
      <c r="F9" s="63">
        <v>33380.85</v>
      </c>
      <c r="G9" s="64"/>
      <c r="H9" s="65">
        <f t="shared" ref="H9:H13" si="3">$F9/$D$9</f>
        <v>0.1905952381</v>
      </c>
      <c r="I9" s="14"/>
      <c r="J9" s="69">
        <f t="shared" si="2"/>
        <v>0.1276021498</v>
      </c>
    </row>
    <row r="10">
      <c r="A10" s="19" t="s">
        <v>19</v>
      </c>
      <c r="B10" s="21">
        <f>(B4-B6)/30</f>
        <v>67494.18233</v>
      </c>
      <c r="C10" s="12" t="s">
        <v>20</v>
      </c>
      <c r="D10" s="13">
        <v>0.0</v>
      </c>
      <c r="E10" s="13">
        <v>192680.0</v>
      </c>
      <c r="F10" s="63">
        <v>40024.74</v>
      </c>
      <c r="G10" s="64"/>
      <c r="H10" s="65">
        <f t="shared" si="3"/>
        <v>0.228529976</v>
      </c>
      <c r="I10" s="14"/>
      <c r="J10" s="69">
        <f t="shared" si="2"/>
        <v>0.2077264895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63">
        <v>32942.79</v>
      </c>
      <c r="G11" s="64"/>
      <c r="H11" s="65">
        <f t="shared" si="3"/>
        <v>0.1880940391</v>
      </c>
      <c r="I11" s="14"/>
      <c r="J11" s="73">
        <f t="shared" si="2"/>
        <v>0.6688891371</v>
      </c>
    </row>
    <row r="12">
      <c r="A12" s="17"/>
      <c r="B12" s="22"/>
      <c r="C12" s="12" t="s">
        <v>65</v>
      </c>
      <c r="D12" s="13">
        <v>0.0</v>
      </c>
      <c r="E12" s="13">
        <v>49520.0</v>
      </c>
      <c r="F12" s="63">
        <v>14530.77</v>
      </c>
      <c r="G12" s="64"/>
      <c r="H12" s="65">
        <f t="shared" si="3"/>
        <v>0.08296659815</v>
      </c>
      <c r="I12" s="14"/>
      <c r="J12" s="69">
        <f t="shared" si="2"/>
        <v>0.2934323506</v>
      </c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63">
        <v>13849.97</v>
      </c>
      <c r="G13" s="64"/>
      <c r="H13" s="76">
        <f t="shared" si="3"/>
        <v>0.07907942218</v>
      </c>
      <c r="I13" s="191"/>
      <c r="J13" s="81">
        <f t="shared" si="2"/>
        <v>0.2715680392</v>
      </c>
    </row>
    <row r="14">
      <c r="A14" s="19" t="s">
        <v>24</v>
      </c>
      <c r="B14" s="21">
        <f>(B3-B5)/(B19-B22)</f>
        <v>954130.405</v>
      </c>
      <c r="C14" s="29" t="s">
        <v>66</v>
      </c>
      <c r="D14" s="82">
        <f t="shared" ref="D14:F14" si="4">SUM(D3:D13)</f>
        <v>2122320</v>
      </c>
      <c r="E14" s="82">
        <f t="shared" si="4"/>
        <v>2563398</v>
      </c>
      <c r="F14" s="82">
        <f t="shared" si="4"/>
        <v>531955.17</v>
      </c>
      <c r="G14" s="172"/>
      <c r="H14" s="83">
        <f>$F14/D14</f>
        <v>0.250647956</v>
      </c>
      <c r="I14" s="83"/>
      <c r="J14" s="84">
        <f t="shared" si="2"/>
        <v>0.2075195385</v>
      </c>
    </row>
    <row r="15">
      <c r="A15" s="19" t="s">
        <v>31</v>
      </c>
      <c r="B15" s="20">
        <f>B22*B13</f>
        <v>2277534.933</v>
      </c>
      <c r="C15" s="85"/>
      <c r="D15" s="85"/>
      <c r="E15" s="85"/>
      <c r="F15" s="85"/>
      <c r="G15" s="85"/>
      <c r="H15" s="85"/>
      <c r="I15" s="85"/>
      <c r="J15" s="85"/>
    </row>
    <row r="16">
      <c r="A16" s="19" t="s">
        <v>67</v>
      </c>
      <c r="B16" s="20">
        <f>B5-B15</f>
        <v>-1745579.743</v>
      </c>
      <c r="C16" s="27" t="s">
        <v>68</v>
      </c>
      <c r="J16" s="28"/>
    </row>
    <row r="17">
      <c r="A17" s="19" t="s">
        <v>69</v>
      </c>
      <c r="B17" s="20">
        <f>B5-B4</f>
        <v>-1580368.58</v>
      </c>
      <c r="D17" s="30" t="s">
        <v>70</v>
      </c>
      <c r="E17" s="30" t="s">
        <v>71</v>
      </c>
      <c r="F17" s="30" t="s">
        <v>72</v>
      </c>
      <c r="G17" s="30"/>
      <c r="H17" s="30"/>
      <c r="I17" s="30"/>
      <c r="J17" s="192" t="s">
        <v>6</v>
      </c>
    </row>
    <row r="18">
      <c r="A18" s="19" t="s">
        <v>73</v>
      </c>
      <c r="B18" s="20">
        <f>(B5-B4)-B6</f>
        <v>-1667866.88</v>
      </c>
      <c r="C18" s="91" t="s">
        <v>32</v>
      </c>
      <c r="D18" s="13">
        <v>79808.0</v>
      </c>
      <c r="E18" s="99">
        <v>17589.0</v>
      </c>
      <c r="F18" s="96">
        <f t="shared" ref="F18:F38" si="5">E18-D18</f>
        <v>-62219</v>
      </c>
      <c r="G18" s="64"/>
      <c r="H18" s="36"/>
      <c r="I18" s="193"/>
      <c r="J18" s="98">
        <f t="shared" ref="J18:J37" si="6">E18/D18</f>
        <v>0.2203914395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12645.0</v>
      </c>
      <c r="F19" s="96">
        <f t="shared" si="5"/>
        <v>-130468</v>
      </c>
      <c r="G19" s="64"/>
      <c r="H19" s="36"/>
      <c r="I19" s="193"/>
      <c r="J19" s="15">
        <f t="shared" si="6"/>
        <v>0.08835675306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31458.0</v>
      </c>
      <c r="F20" s="96">
        <f t="shared" si="5"/>
        <v>-48350</v>
      </c>
      <c r="G20" s="64"/>
      <c r="H20" s="176"/>
      <c r="I20" s="194"/>
      <c r="J20" s="15">
        <f t="shared" si="6"/>
        <v>0.3941710104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16596.0</v>
      </c>
      <c r="F21" s="96">
        <f t="shared" si="5"/>
        <v>-99216</v>
      </c>
      <c r="G21" s="64"/>
      <c r="H21" s="36"/>
      <c r="I21" s="193"/>
      <c r="J21" s="15">
        <f t="shared" si="6"/>
        <v>0.1433012123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26214.0</v>
      </c>
      <c r="F22" s="96">
        <f t="shared" si="5"/>
        <v>-42046</v>
      </c>
      <c r="G22" s="64"/>
      <c r="H22" s="36"/>
      <c r="I22" s="193"/>
      <c r="J22" s="15">
        <f t="shared" si="6"/>
        <v>0.3840316437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>
        <v>51.0</v>
      </c>
      <c r="F23" s="96">
        <f t="shared" si="5"/>
        <v>-61153</v>
      </c>
      <c r="G23" s="64"/>
      <c r="H23" s="36"/>
      <c r="I23" s="193"/>
      <c r="J23" s="15">
        <f t="shared" si="6"/>
        <v>0.0008332788707</v>
      </c>
    </row>
    <row r="24">
      <c r="A24" s="43" t="s">
        <v>44</v>
      </c>
      <c r="B24" s="44">
        <f>B5/B3</f>
        <v>0.2179951242</v>
      </c>
      <c r="C24" s="91" t="s">
        <v>43</v>
      </c>
      <c r="D24" s="13">
        <v>120764.0</v>
      </c>
      <c r="E24" s="99">
        <v>39348.0</v>
      </c>
      <c r="F24" s="96">
        <f t="shared" si="5"/>
        <v>-81416</v>
      </c>
      <c r="G24" s="64"/>
      <c r="H24" s="36"/>
      <c r="I24" s="193"/>
      <c r="J24" s="15">
        <f t="shared" si="6"/>
        <v>0.3258255772</v>
      </c>
    </row>
    <row r="25">
      <c r="A25" s="17" t="s">
        <v>75</v>
      </c>
      <c r="C25" s="91" t="s">
        <v>45</v>
      </c>
      <c r="D25" s="13">
        <v>120764.0</v>
      </c>
      <c r="E25" s="99">
        <v>592.0</v>
      </c>
      <c r="F25" s="96">
        <f t="shared" si="5"/>
        <v>-120172</v>
      </c>
      <c r="G25" s="64"/>
      <c r="H25" s="36"/>
      <c r="I25" s="193"/>
      <c r="J25" s="15">
        <f t="shared" si="6"/>
        <v>0.004902123149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30988.0</v>
      </c>
      <c r="F26" s="96">
        <f t="shared" si="5"/>
        <v>-71172</v>
      </c>
      <c r="G26" s="64"/>
      <c r="H26" s="36"/>
      <c r="I26" s="193"/>
      <c r="J26" s="15">
        <f t="shared" si="6"/>
        <v>0.3033281128</v>
      </c>
    </row>
    <row r="27">
      <c r="A27" s="12" t="s">
        <v>8</v>
      </c>
      <c r="B27" s="102"/>
      <c r="C27" s="91" t="s">
        <v>47</v>
      </c>
      <c r="D27" s="13">
        <v>102160.0</v>
      </c>
      <c r="E27" s="99">
        <v>27533.0</v>
      </c>
      <c r="F27" s="96">
        <f t="shared" si="5"/>
        <v>-74627</v>
      </c>
      <c r="G27" s="64"/>
      <c r="H27" s="36"/>
      <c r="I27" s="193"/>
      <c r="J27" s="15">
        <f t="shared" si="6"/>
        <v>0.2695086139</v>
      </c>
    </row>
    <row r="28">
      <c r="A28" s="12" t="s">
        <v>10</v>
      </c>
      <c r="B28" s="102">
        <v>1.0</v>
      </c>
      <c r="C28" s="91" t="s">
        <v>48</v>
      </c>
      <c r="D28" s="13">
        <v>102160.0</v>
      </c>
      <c r="E28" s="99">
        <v>35685.0</v>
      </c>
      <c r="F28" s="96">
        <f t="shared" si="5"/>
        <v>-66475</v>
      </c>
      <c r="G28" s="64"/>
      <c r="H28" s="36"/>
      <c r="I28" s="193"/>
      <c r="J28" s="15">
        <f t="shared" si="6"/>
        <v>0.3493050117</v>
      </c>
    </row>
    <row r="29">
      <c r="A29" s="12" t="s">
        <v>12</v>
      </c>
      <c r="B29" s="102"/>
      <c r="C29" s="91" t="s">
        <v>49</v>
      </c>
      <c r="D29" s="13">
        <v>115812.0</v>
      </c>
      <c r="E29" s="99">
        <v>31908.0</v>
      </c>
      <c r="F29" s="96">
        <f t="shared" si="5"/>
        <v>-83904</v>
      </c>
      <c r="G29" s="64"/>
      <c r="H29" s="36"/>
      <c r="I29" s="195"/>
      <c r="J29" s="15">
        <f t="shared" si="6"/>
        <v>0.2755154906</v>
      </c>
    </row>
    <row r="30">
      <c r="A30" s="12" t="s">
        <v>14</v>
      </c>
      <c r="B30" s="102">
        <v>1.0</v>
      </c>
      <c r="C30" s="32" t="s">
        <v>78</v>
      </c>
      <c r="D30" s="13">
        <v>54608.0</v>
      </c>
      <c r="E30" s="99">
        <v>30.0</v>
      </c>
      <c r="F30" s="96">
        <f t="shared" si="5"/>
        <v>-54578</v>
      </c>
      <c r="G30" s="64"/>
      <c r="I30" s="36"/>
      <c r="J30" s="69">
        <f t="shared" si="6"/>
        <v>0.0005493700557</v>
      </c>
    </row>
    <row r="31">
      <c r="A31" s="12" t="s">
        <v>16</v>
      </c>
      <c r="B31" s="102">
        <v>2.0</v>
      </c>
      <c r="C31" s="91" t="s">
        <v>51</v>
      </c>
      <c r="D31" s="13">
        <v>115812.0</v>
      </c>
      <c r="E31" s="99">
        <v>7854.0</v>
      </c>
      <c r="F31" s="96">
        <f t="shared" si="5"/>
        <v>-107958</v>
      </c>
      <c r="G31" s="64"/>
      <c r="H31" s="36"/>
      <c r="I31" s="196"/>
      <c r="J31" s="15">
        <f t="shared" si="6"/>
        <v>0.06781680655</v>
      </c>
    </row>
    <row r="32">
      <c r="A32" s="12" t="s">
        <v>18</v>
      </c>
      <c r="B32" s="102"/>
      <c r="C32" s="91" t="s">
        <v>52</v>
      </c>
      <c r="D32" s="13">
        <v>115812.0</v>
      </c>
      <c r="E32" s="99">
        <v>32051.0</v>
      </c>
      <c r="F32" s="96">
        <f t="shared" si="5"/>
        <v>-83761</v>
      </c>
      <c r="G32" s="64"/>
      <c r="H32" s="36"/>
      <c r="I32" s="193"/>
      <c r="J32" s="15">
        <f t="shared" si="6"/>
        <v>0.2767502504</v>
      </c>
    </row>
    <row r="33">
      <c r="A33" s="12" t="s">
        <v>20</v>
      </c>
      <c r="B33" s="102">
        <v>1.0</v>
      </c>
      <c r="C33" s="91" t="s">
        <v>53</v>
      </c>
      <c r="D33" s="13">
        <v>151816.0</v>
      </c>
      <c r="E33" s="99">
        <v>23241.0</v>
      </c>
      <c r="F33" s="96">
        <f t="shared" si="5"/>
        <v>-128575</v>
      </c>
      <c r="G33" s="64"/>
      <c r="H33" s="36"/>
      <c r="I33" s="193"/>
      <c r="J33" s="15">
        <f t="shared" si="6"/>
        <v>0.1530866312</v>
      </c>
    </row>
    <row r="34">
      <c r="A34" s="103" t="s">
        <v>79</v>
      </c>
      <c r="B34" s="102"/>
      <c r="C34" s="91" t="s">
        <v>80</v>
      </c>
      <c r="D34" s="13">
        <v>54608.0</v>
      </c>
      <c r="E34" s="99">
        <v>16448.0</v>
      </c>
      <c r="F34" s="96">
        <f t="shared" si="5"/>
        <v>-38160</v>
      </c>
      <c r="G34" s="64"/>
      <c r="H34" s="36"/>
      <c r="I34" s="193"/>
      <c r="J34" s="15">
        <f t="shared" si="6"/>
        <v>0.3012012892</v>
      </c>
    </row>
    <row r="35">
      <c r="A35" s="104" t="s">
        <v>81</v>
      </c>
      <c r="B35" s="102">
        <v>3.0</v>
      </c>
      <c r="C35" s="91" t="s">
        <v>82</v>
      </c>
      <c r="D35" s="13">
        <v>49656.0</v>
      </c>
      <c r="E35" s="99">
        <v>12348.0</v>
      </c>
      <c r="F35" s="96">
        <f t="shared" si="5"/>
        <v>-37308</v>
      </c>
      <c r="G35" s="64"/>
      <c r="H35" s="36"/>
      <c r="I35" s="193"/>
      <c r="J35" s="15">
        <f t="shared" si="6"/>
        <v>0.2486708555</v>
      </c>
    </row>
    <row r="36">
      <c r="A36" s="105" t="s">
        <v>66</v>
      </c>
      <c r="B36" s="106">
        <f>SUM(B27:B35)</f>
        <v>8</v>
      </c>
      <c r="C36" s="91" t="s">
        <v>83</v>
      </c>
      <c r="D36" s="13">
        <v>49656.0</v>
      </c>
      <c r="E36" s="99">
        <v>1084.0</v>
      </c>
      <c r="F36" s="96">
        <f t="shared" si="5"/>
        <v>-48572</v>
      </c>
      <c r="G36" s="64"/>
      <c r="H36" s="36"/>
      <c r="I36" s="193"/>
      <c r="J36" s="15">
        <f t="shared" si="6"/>
        <v>0.02183019172</v>
      </c>
    </row>
    <row r="37">
      <c r="C37" s="107" t="s">
        <v>84</v>
      </c>
      <c r="D37" s="75">
        <v>49656.0</v>
      </c>
      <c r="E37" s="108">
        <v>23173.0</v>
      </c>
      <c r="F37" s="96">
        <f t="shared" si="5"/>
        <v>-26483</v>
      </c>
      <c r="G37" s="64"/>
      <c r="H37" s="177"/>
      <c r="I37" s="195"/>
      <c r="J37" s="110">
        <f t="shared" si="6"/>
        <v>0.4666706944</v>
      </c>
    </row>
    <row r="38">
      <c r="C38" s="111" t="s">
        <v>85</v>
      </c>
      <c r="D38" s="112">
        <v>186172.0</v>
      </c>
      <c r="E38" s="112"/>
      <c r="F38" s="113">
        <f t="shared" si="5"/>
        <v>-186172</v>
      </c>
      <c r="G38" s="2"/>
      <c r="H38" s="86"/>
      <c r="I38" s="86"/>
      <c r="J38" s="114" t="s">
        <v>86</v>
      </c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6"/>
      <c r="J39" s="117"/>
    </row>
    <row r="40">
      <c r="A40" s="6"/>
      <c r="B40" s="59" t="s">
        <v>88</v>
      </c>
      <c r="C40" s="178" t="s">
        <v>89</v>
      </c>
      <c r="D40" s="178" t="s">
        <v>90</v>
      </c>
      <c r="E40" s="178" t="s">
        <v>91</v>
      </c>
      <c r="F40" s="178" t="s">
        <v>92</v>
      </c>
      <c r="G40" s="178"/>
      <c r="H40" s="178" t="s">
        <v>93</v>
      </c>
      <c r="I40" s="178"/>
      <c r="J40" s="179"/>
    </row>
    <row r="41">
      <c r="A41" s="91" t="s">
        <v>32</v>
      </c>
      <c r="B41" s="121"/>
      <c r="C41" s="147"/>
      <c r="D41" s="147"/>
      <c r="E41" s="147"/>
      <c r="F41" s="147"/>
      <c r="G41" s="147"/>
      <c r="H41" s="147">
        <f>'1012025'!G40+'1022025'!G40+'1032025'!G40+'1042025'!G40+'1052025'!G41+'1062025'!G41</f>
        <v>0</v>
      </c>
      <c r="I41" s="128"/>
      <c r="J41" s="180"/>
    </row>
    <row r="42">
      <c r="A42" s="91" t="s">
        <v>34</v>
      </c>
      <c r="B42" s="121"/>
      <c r="C42" s="102"/>
      <c r="D42" s="102"/>
      <c r="E42" s="102"/>
      <c r="F42" s="102">
        <v>2.0</v>
      </c>
      <c r="G42" s="102"/>
      <c r="H42" s="102">
        <f>'1012025'!G41+'1022025'!G41+'1032025'!G41+'1042025'!G41+'1052025'!G42+'1062025'!G42</f>
        <v>0</v>
      </c>
      <c r="I42" s="181"/>
      <c r="J42" s="182"/>
    </row>
    <row r="43">
      <c r="A43" s="91" t="s">
        <v>55</v>
      </c>
      <c r="B43" s="129" t="s">
        <v>94</v>
      </c>
      <c r="C43" s="102"/>
      <c r="D43" s="102"/>
      <c r="E43" s="102">
        <v>9.0</v>
      </c>
      <c r="F43" s="102">
        <v>20.0</v>
      </c>
      <c r="G43" s="102"/>
      <c r="H43" s="102">
        <f>'1012025'!G42+'1022025'!G42+'1032025'!G42+'1042025'!G42+'1052025'!G43+'1062025'!G43</f>
        <v>0</v>
      </c>
      <c r="I43" s="181"/>
      <c r="J43" s="182"/>
    </row>
    <row r="44">
      <c r="A44" s="91" t="s">
        <v>38</v>
      </c>
      <c r="B44" s="121"/>
      <c r="C44" s="102"/>
      <c r="D44" s="102"/>
      <c r="E44" s="102"/>
      <c r="F44" s="102"/>
      <c r="G44" s="102"/>
      <c r="H44" s="102">
        <f>'1012025'!G43+'1022025'!G43+'1032025'!G43+'1042025'!G43+'1052025'!G44+'1062025'!G44</f>
        <v>0</v>
      </c>
      <c r="I44" s="181"/>
      <c r="J44" s="182"/>
    </row>
    <row r="45">
      <c r="A45" s="91" t="s">
        <v>39</v>
      </c>
      <c r="B45" s="129" t="s">
        <v>94</v>
      </c>
      <c r="C45" s="102"/>
      <c r="D45" s="102"/>
      <c r="E45" s="102"/>
      <c r="F45" s="102"/>
      <c r="G45" s="102"/>
      <c r="H45" s="102">
        <f>'1012025'!G44+'1022025'!G44+'1032025'!G44+'1042025'!G44+'1052025'!G45+'1062025'!G45</f>
        <v>0</v>
      </c>
      <c r="I45" s="181"/>
      <c r="J45" s="182"/>
    </row>
    <row r="46">
      <c r="A46" s="91" t="s">
        <v>41</v>
      </c>
      <c r="B46" s="129" t="s">
        <v>94</v>
      </c>
      <c r="C46" s="102">
        <v>4.0</v>
      </c>
      <c r="D46" s="102"/>
      <c r="E46" s="102">
        <v>5.0</v>
      </c>
      <c r="F46" s="102">
        <v>7.0</v>
      </c>
      <c r="G46" s="102"/>
      <c r="H46" s="102">
        <f>'1012025'!G45+'1022025'!G45+'1032025'!G45+'1042025'!G45+'1052025'!G46+'1062025'!G46</f>
        <v>0</v>
      </c>
      <c r="I46" s="181"/>
      <c r="J46" s="182"/>
    </row>
    <row r="47">
      <c r="A47" s="91" t="s">
        <v>43</v>
      </c>
      <c r="B47" s="121"/>
      <c r="C47" s="102"/>
      <c r="D47" s="102">
        <v>1.0</v>
      </c>
      <c r="E47" s="102"/>
      <c r="F47" s="102"/>
      <c r="G47" s="102"/>
      <c r="H47" s="102">
        <f>'1012025'!G46+'1022025'!G46+'1032025'!G46+'1042025'!G46+'1052025'!G47+'1062025'!G47</f>
        <v>0</v>
      </c>
      <c r="I47" s="181"/>
      <c r="J47" s="182"/>
    </row>
    <row r="48">
      <c r="A48" s="91" t="s">
        <v>45</v>
      </c>
      <c r="B48" s="129" t="s">
        <v>94</v>
      </c>
      <c r="C48" s="102">
        <v>3.0</v>
      </c>
      <c r="D48" s="102">
        <v>3.0</v>
      </c>
      <c r="E48" s="102"/>
      <c r="F48" s="102">
        <v>5.0</v>
      </c>
      <c r="G48" s="102"/>
      <c r="H48" s="102">
        <f>'1012025'!G47+'1022025'!G47+'1032025'!G47+'1042025'!G47+'1052025'!G48+'1062025'!G48</f>
        <v>0</v>
      </c>
      <c r="I48" s="181"/>
      <c r="J48" s="182"/>
    </row>
    <row r="49">
      <c r="A49" s="91" t="s">
        <v>46</v>
      </c>
      <c r="B49" s="129" t="s">
        <v>94</v>
      </c>
      <c r="C49" s="102">
        <v>4.0</v>
      </c>
      <c r="D49" s="102">
        <v>6.0</v>
      </c>
      <c r="E49" s="102">
        <v>9.0</v>
      </c>
      <c r="F49" s="102">
        <v>6.0</v>
      </c>
      <c r="G49" s="102"/>
      <c r="H49" s="102">
        <f>'1012025'!G48+'1022025'!G48+'1032025'!G48+'1042025'!G48+'1052025'!G49+'1062025'!G49</f>
        <v>0</v>
      </c>
      <c r="I49" s="181"/>
      <c r="J49" s="182"/>
    </row>
    <row r="50">
      <c r="A50" s="91" t="s">
        <v>47</v>
      </c>
      <c r="B50" s="121"/>
      <c r="C50" s="102">
        <v>2.0</v>
      </c>
      <c r="D50" s="102"/>
      <c r="E50" s="102"/>
      <c r="F50" s="102">
        <v>1.0</v>
      </c>
      <c r="G50" s="102"/>
      <c r="H50" s="102">
        <f>'1012025'!G49+'1022025'!G49+'1032025'!G49+'1042025'!G49+'1052025'!G50+'1062025'!G50</f>
        <v>0</v>
      </c>
      <c r="I50" s="181"/>
      <c r="J50" s="182"/>
    </row>
    <row r="51">
      <c r="A51" s="91" t="s">
        <v>48</v>
      </c>
      <c r="B51" s="129" t="s">
        <v>94</v>
      </c>
      <c r="C51" s="102">
        <v>4.0</v>
      </c>
      <c r="D51" s="102"/>
      <c r="E51" s="102">
        <v>7.0</v>
      </c>
      <c r="F51" s="102">
        <v>6.0</v>
      </c>
      <c r="G51" s="102"/>
      <c r="H51" s="102">
        <f>'1012025'!G50+'1022025'!G50+'1032025'!G50+'1042025'!G50+'1052025'!G51+'1062025'!G51</f>
        <v>0</v>
      </c>
      <c r="I51" s="181"/>
      <c r="J51" s="182"/>
    </row>
    <row r="52">
      <c r="A52" s="91" t="s">
        <v>49</v>
      </c>
      <c r="B52" s="129" t="s">
        <v>94</v>
      </c>
      <c r="C52" s="102"/>
      <c r="D52" s="102"/>
      <c r="E52" s="102">
        <v>2.0</v>
      </c>
      <c r="F52" s="102">
        <v>3.0</v>
      </c>
      <c r="G52" s="102"/>
      <c r="H52" s="102">
        <f>'1012025'!G51+'1022025'!G51+'1032025'!G51+'1042025'!G51+'1052025'!G52+'1062025'!G52</f>
        <v>0</v>
      </c>
      <c r="I52" s="127"/>
      <c r="J52" s="182"/>
    </row>
    <row r="53">
      <c r="A53" s="91" t="s">
        <v>51</v>
      </c>
      <c r="B53" s="121"/>
      <c r="C53" s="102"/>
      <c r="D53" s="102"/>
      <c r="E53" s="102"/>
      <c r="F53" s="102">
        <v>4.0</v>
      </c>
      <c r="G53" s="102"/>
      <c r="H53" s="102">
        <f>'1012025'!G52+'1022025'!G52+'1032025'!G52+'1042025'!G52+'1052025'!G53+'1062025'!G53</f>
        <v>0</v>
      </c>
      <c r="I53" s="181"/>
      <c r="J53" s="182"/>
    </row>
    <row r="54">
      <c r="A54" s="91" t="s">
        <v>52</v>
      </c>
      <c r="B54" s="129" t="s">
        <v>94</v>
      </c>
      <c r="C54" s="102">
        <v>3.0</v>
      </c>
      <c r="D54" s="102"/>
      <c r="E54" s="102">
        <v>3.0</v>
      </c>
      <c r="F54" s="102">
        <v>18.0</v>
      </c>
      <c r="G54" s="102"/>
      <c r="H54" s="102">
        <f>'1012025'!G53+'1022025'!G53+'1032025'!G53+'1042025'!G53+'1052025'!G54+'1062025'!G54</f>
        <v>0</v>
      </c>
      <c r="I54" s="181"/>
      <c r="J54" s="182"/>
    </row>
    <row r="55">
      <c r="A55" s="91" t="s">
        <v>53</v>
      </c>
      <c r="B55" s="129" t="s">
        <v>94</v>
      </c>
      <c r="C55" s="102">
        <v>10.0</v>
      </c>
      <c r="D55" s="102"/>
      <c r="E55" s="102">
        <v>5.0</v>
      </c>
      <c r="F55" s="102">
        <v>5.0</v>
      </c>
      <c r="G55" s="102"/>
      <c r="H55" s="102">
        <f>'1012025'!G54+'1022025'!G54+'1032025'!G54+'1042025'!G54+'1052025'!G55+'1062025'!G55</f>
        <v>0</v>
      </c>
      <c r="I55" s="181"/>
      <c r="J55" s="182"/>
    </row>
    <row r="56">
      <c r="A56" s="91" t="s">
        <v>82</v>
      </c>
      <c r="B56" s="129" t="s">
        <v>94</v>
      </c>
      <c r="C56" s="102"/>
      <c r="D56" s="102"/>
      <c r="E56" s="102"/>
      <c r="F56" s="102"/>
      <c r="G56" s="102"/>
      <c r="H56" s="102">
        <f>'1012025'!G55+'1022025'!G55+'1032025'!G55+'1042025'!G55+'1052025'!G56+'1062025'!G56</f>
        <v>0</v>
      </c>
      <c r="I56" s="181"/>
      <c r="J56" s="182"/>
    </row>
    <row r="57">
      <c r="A57" s="91" t="s">
        <v>83</v>
      </c>
      <c r="B57" s="129" t="s">
        <v>94</v>
      </c>
      <c r="C57" s="102"/>
      <c r="D57" s="102"/>
      <c r="E57" s="102"/>
      <c r="F57" s="102"/>
      <c r="G57" s="102"/>
      <c r="H57" s="102">
        <f>'1012025'!G56+'1022025'!G56+'1032025'!G56+'1042025'!G56+'1052025'!G57+'1062025'!G57</f>
        <v>0</v>
      </c>
      <c r="I57" s="181"/>
      <c r="J57" s="182"/>
    </row>
    <row r="58">
      <c r="A58" s="91" t="s">
        <v>80</v>
      </c>
      <c r="B58" s="129" t="s">
        <v>94</v>
      </c>
      <c r="C58" s="102"/>
      <c r="D58" s="102"/>
      <c r="E58" s="102"/>
      <c r="F58" s="102"/>
      <c r="G58" s="102"/>
      <c r="H58" s="102">
        <f>'1012025'!G57+'1022025'!G57+'1032025'!G57+'1042025'!G57+'1052025'!G58+'1062025'!G58</f>
        <v>0</v>
      </c>
      <c r="I58" s="181"/>
      <c r="J58" s="182"/>
    </row>
    <row r="59">
      <c r="A59" s="107" t="s">
        <v>78</v>
      </c>
      <c r="B59" s="171"/>
      <c r="C59" s="102"/>
      <c r="D59" s="102"/>
      <c r="E59" s="102"/>
      <c r="F59" s="102"/>
      <c r="G59" s="102"/>
      <c r="H59" s="102">
        <f>'1012025'!G58+'1022025'!G58+'1032025'!G58+'1042025'!G58+'1052025'!G59+'1062025'!G59</f>
        <v>0</v>
      </c>
      <c r="I59" s="183"/>
      <c r="J59" s="184"/>
    </row>
    <row r="60">
      <c r="A60" s="107" t="s">
        <v>84</v>
      </c>
      <c r="B60" s="171"/>
      <c r="C60" s="102"/>
      <c r="D60" s="102"/>
      <c r="E60" s="102"/>
      <c r="F60" s="102"/>
      <c r="G60" s="102"/>
      <c r="H60" s="102">
        <f>'1012025'!G59+'1022025'!G59+'1032025'!G59+'1042025'!G59+'1052025'!G60+'1062025'!G60</f>
        <v>0</v>
      </c>
      <c r="I60" s="183"/>
      <c r="J60" s="184"/>
    </row>
    <row r="61">
      <c r="A61" s="131" t="s">
        <v>56</v>
      </c>
      <c r="B61" s="132"/>
      <c r="C61" s="185"/>
      <c r="D61" s="185"/>
      <c r="E61" s="185"/>
      <c r="F61" s="185"/>
      <c r="G61" s="185"/>
      <c r="H61" s="185"/>
      <c r="I61" s="186"/>
      <c r="J61" s="187"/>
    </row>
    <row r="62">
      <c r="A62" s="27" t="s">
        <v>95</v>
      </c>
      <c r="J62" s="28"/>
    </row>
    <row r="63">
      <c r="A63" s="141" t="s">
        <v>25</v>
      </c>
      <c r="B63" s="138" t="s">
        <v>26</v>
      </c>
      <c r="C63" s="142" t="s">
        <v>27</v>
      </c>
      <c r="D63" s="142" t="s">
        <v>28</v>
      </c>
      <c r="E63" s="142" t="s">
        <v>29</v>
      </c>
      <c r="F63" s="142" t="s">
        <v>96</v>
      </c>
      <c r="G63" s="142"/>
      <c r="H63" s="188" t="s">
        <v>97</v>
      </c>
      <c r="I63" s="188" t="s">
        <v>98</v>
      </c>
      <c r="J63" s="189" t="s">
        <v>111</v>
      </c>
    </row>
    <row r="64">
      <c r="A64" s="146" t="s">
        <v>32</v>
      </c>
      <c r="B64" s="147"/>
      <c r="C64" s="147"/>
      <c r="D64" s="147"/>
      <c r="E64" s="147"/>
      <c r="F64" s="147"/>
      <c r="G64" s="147"/>
      <c r="H64" s="147"/>
      <c r="I64" s="147">
        <f>'1012025'!H63+'1022025'!H63+'1032025'!H63+'1042025'!H63+'1052025'!H64+'1062025'!H64</f>
        <v>0</v>
      </c>
      <c r="J64" s="74" t="str">
        <f t="shared" ref="J64:J91" si="7">iferror(F64/B64,"")</f>
        <v/>
      </c>
    </row>
    <row r="65">
      <c r="A65" s="146" t="s">
        <v>34</v>
      </c>
      <c r="B65" s="102"/>
      <c r="C65" s="102"/>
      <c r="D65" s="102"/>
      <c r="E65" s="102"/>
      <c r="F65" s="102"/>
      <c r="G65" s="102"/>
      <c r="H65" s="102"/>
      <c r="I65" s="102">
        <f>'1012025'!H64+'1022025'!H64+'1032025'!H64+'1042025'!H64+'1052025'!H65+'1062025'!H65</f>
        <v>0</v>
      </c>
      <c r="J65" s="74" t="str">
        <f t="shared" si="7"/>
        <v/>
      </c>
    </row>
    <row r="66">
      <c r="A66" s="146" t="s">
        <v>55</v>
      </c>
      <c r="B66" s="102"/>
      <c r="C66" s="102"/>
      <c r="D66" s="102"/>
      <c r="E66" s="102"/>
      <c r="F66" s="102"/>
      <c r="G66" s="102"/>
      <c r="H66" s="102"/>
      <c r="I66" s="102">
        <f>'1012025'!H65+'1022025'!H65+'1032025'!H65+'1042025'!H65+'1052025'!H66+'1062025'!H66</f>
        <v>0</v>
      </c>
      <c r="J66" s="74" t="str">
        <f t="shared" si="7"/>
        <v/>
      </c>
    </row>
    <row r="67">
      <c r="A67" s="146" t="s">
        <v>38</v>
      </c>
      <c r="B67" s="102"/>
      <c r="C67" s="102"/>
      <c r="D67" s="102"/>
      <c r="E67" s="102"/>
      <c r="F67" s="102"/>
      <c r="G67" s="102"/>
      <c r="H67" s="102"/>
      <c r="I67" s="102">
        <f>'1012025'!H66+'1022025'!H66+'1032025'!H66+'1042025'!H66+'1052025'!H67+'1062025'!H67</f>
        <v>0</v>
      </c>
      <c r="J67" s="74" t="str">
        <f t="shared" si="7"/>
        <v/>
      </c>
    </row>
    <row r="68">
      <c r="A68" s="146" t="s">
        <v>39</v>
      </c>
      <c r="B68" s="102"/>
      <c r="C68" s="102"/>
      <c r="D68" s="102"/>
      <c r="E68" s="102"/>
      <c r="F68" s="102"/>
      <c r="G68" s="102"/>
      <c r="H68" s="102"/>
      <c r="I68" s="102">
        <f>'1012025'!H67+'1022025'!H67+'1032025'!H67+'1042025'!H67+'1052025'!H68+'1062025'!H68</f>
        <v>0</v>
      </c>
      <c r="J68" s="74" t="str">
        <f t="shared" si="7"/>
        <v/>
      </c>
    </row>
    <row r="69">
      <c r="A69" s="146" t="s">
        <v>41</v>
      </c>
      <c r="B69" s="102"/>
      <c r="C69" s="102"/>
      <c r="D69" s="102"/>
      <c r="E69" s="102"/>
      <c r="F69" s="102"/>
      <c r="G69" s="102"/>
      <c r="H69" s="102"/>
      <c r="I69" s="102">
        <f>'1012025'!H68+'1022025'!H68+'1032025'!H68+'1042025'!H68+'1052025'!H69+'1062025'!H69</f>
        <v>0</v>
      </c>
      <c r="J69" s="74" t="str">
        <f t="shared" si="7"/>
        <v/>
      </c>
    </row>
    <row r="70">
      <c r="A70" s="146" t="s">
        <v>43</v>
      </c>
      <c r="B70" s="102"/>
      <c r="C70" s="102"/>
      <c r="D70" s="102"/>
      <c r="E70" s="102"/>
      <c r="F70" s="102"/>
      <c r="G70" s="102"/>
      <c r="H70" s="102"/>
      <c r="I70" s="102">
        <f>'1012025'!H69+'1022025'!H69+'1032025'!H69+'1042025'!H69+'1052025'!H70+'1062025'!H70</f>
        <v>0</v>
      </c>
      <c r="J70" s="74" t="str">
        <f t="shared" si="7"/>
        <v/>
      </c>
    </row>
    <row r="71">
      <c r="A71" s="146" t="s">
        <v>45</v>
      </c>
      <c r="B71" s="102"/>
      <c r="C71" s="102"/>
      <c r="D71" s="102"/>
      <c r="E71" s="102"/>
      <c r="F71" s="102"/>
      <c r="G71" s="102"/>
      <c r="H71" s="102"/>
      <c r="I71" s="102">
        <f>'1012025'!H70+'1022025'!H70+'1032025'!H70+'1042025'!H70+'1052025'!H71+'1062025'!H71</f>
        <v>0</v>
      </c>
      <c r="J71" s="74" t="str">
        <f t="shared" si="7"/>
        <v/>
      </c>
    </row>
    <row r="72">
      <c r="A72" s="146" t="s">
        <v>46</v>
      </c>
      <c r="B72" s="102"/>
      <c r="C72" s="102"/>
      <c r="D72" s="102"/>
      <c r="E72" s="102"/>
      <c r="F72" s="102"/>
      <c r="G72" s="102"/>
      <c r="H72" s="102"/>
      <c r="I72" s="102">
        <f>'1012025'!H71+'1022025'!H71+'1032025'!H71+'1042025'!H71+'1052025'!H72+'1062025'!H72</f>
        <v>0</v>
      </c>
      <c r="J72" s="74" t="str">
        <f t="shared" si="7"/>
        <v/>
      </c>
    </row>
    <row r="73">
      <c r="A73" s="146" t="s">
        <v>47</v>
      </c>
      <c r="B73" s="102"/>
      <c r="C73" s="102"/>
      <c r="D73" s="102"/>
      <c r="E73" s="102"/>
      <c r="F73" s="102"/>
      <c r="G73" s="102"/>
      <c r="H73" s="102"/>
      <c r="I73" s="102">
        <f>'1012025'!H72+'1022025'!H72+'1032025'!H72+'1042025'!H72+'1052025'!H73+'1062025'!H73</f>
        <v>0</v>
      </c>
      <c r="J73" s="74" t="str">
        <f t="shared" si="7"/>
        <v/>
      </c>
    </row>
    <row r="74">
      <c r="A74" s="146" t="s">
        <v>48</v>
      </c>
      <c r="B74" s="102"/>
      <c r="C74" s="102"/>
      <c r="D74" s="102"/>
      <c r="E74" s="102"/>
      <c r="F74" s="102"/>
      <c r="G74" s="102"/>
      <c r="H74" s="102"/>
      <c r="I74" s="102">
        <f>'1012025'!H73+'1022025'!H73+'1032025'!H73+'1042025'!H73+'1052025'!H74+'1062025'!H74</f>
        <v>0</v>
      </c>
      <c r="J74" s="74" t="str">
        <f t="shared" si="7"/>
        <v/>
      </c>
    </row>
    <row r="75">
      <c r="A75" s="146" t="s">
        <v>49</v>
      </c>
      <c r="B75" s="102"/>
      <c r="C75" s="102"/>
      <c r="D75" s="102"/>
      <c r="E75" s="102"/>
      <c r="F75" s="102"/>
      <c r="G75" s="102"/>
      <c r="H75" s="102"/>
      <c r="I75" s="102">
        <f>'1012025'!H74+'1022025'!H74+'1032025'!H74+'1042025'!H74+'1052025'!H75+'1062025'!H75</f>
        <v>0</v>
      </c>
      <c r="J75" s="74" t="str">
        <f t="shared" si="7"/>
        <v/>
      </c>
    </row>
    <row r="76">
      <c r="A76" s="146" t="s">
        <v>50</v>
      </c>
      <c r="B76" s="102"/>
      <c r="C76" s="102"/>
      <c r="D76" s="102"/>
      <c r="E76" s="102"/>
      <c r="F76" s="102"/>
      <c r="G76" s="102"/>
      <c r="H76" s="102"/>
      <c r="I76" s="102">
        <f>'1012025'!H75+'1022025'!H75+'1032025'!H75+'1042025'!H75+'1052025'!H76+'1062025'!H76</f>
        <v>0</v>
      </c>
      <c r="J76" s="74" t="str">
        <f t="shared" si="7"/>
        <v/>
      </c>
    </row>
    <row r="77">
      <c r="A77" s="146" t="s">
        <v>51</v>
      </c>
      <c r="B77" s="102"/>
      <c r="C77" s="102"/>
      <c r="D77" s="102"/>
      <c r="E77" s="102"/>
      <c r="F77" s="102"/>
      <c r="G77" s="102"/>
      <c r="H77" s="102"/>
      <c r="I77" s="102">
        <f>'1012025'!H76+'1022025'!H76+'1032025'!H76+'1042025'!H76+'1052025'!H77+'1062025'!H77</f>
        <v>0</v>
      </c>
      <c r="J77" s="74" t="str">
        <f t="shared" si="7"/>
        <v/>
      </c>
    </row>
    <row r="78">
      <c r="A78" s="146" t="s">
        <v>52</v>
      </c>
      <c r="B78" s="102">
        <v>1.0</v>
      </c>
      <c r="C78" s="102"/>
      <c r="D78" s="102"/>
      <c r="E78" s="102"/>
      <c r="F78" s="102"/>
      <c r="G78" s="102"/>
      <c r="H78" s="102"/>
      <c r="I78" s="102">
        <f>'1012025'!H77+'1022025'!H77+'1032025'!H77+'1042025'!H77+'1052025'!H78+'1062025'!H78</f>
        <v>0</v>
      </c>
      <c r="J78" s="74">
        <f t="shared" si="7"/>
        <v>0</v>
      </c>
    </row>
    <row r="79">
      <c r="A79" s="146" t="s">
        <v>53</v>
      </c>
      <c r="B79" s="102"/>
      <c r="C79" s="102"/>
      <c r="D79" s="102">
        <v>1.0</v>
      </c>
      <c r="E79" s="102"/>
      <c r="F79" s="102"/>
      <c r="G79" s="102"/>
      <c r="H79" s="102"/>
      <c r="I79" s="102">
        <f>'1012025'!H78+'1022025'!H78+'1032025'!H78+'1042025'!H78+'1052025'!H79+'1062025'!H79</f>
        <v>0</v>
      </c>
      <c r="J79" s="74" t="str">
        <f t="shared" si="7"/>
        <v/>
      </c>
    </row>
    <row r="80">
      <c r="A80" s="146" t="s">
        <v>82</v>
      </c>
      <c r="B80" s="102"/>
      <c r="C80" s="102"/>
      <c r="D80" s="102"/>
      <c r="E80" s="102"/>
      <c r="F80" s="102"/>
      <c r="G80" s="102"/>
      <c r="H80" s="102"/>
      <c r="I80" s="102">
        <f>'1012025'!H79+'1022025'!H79+'1032025'!H79+'1042025'!H79+'1052025'!H80+'1062025'!H80</f>
        <v>0</v>
      </c>
      <c r="J80" s="74" t="str">
        <f t="shared" si="7"/>
        <v/>
      </c>
    </row>
    <row r="81">
      <c r="A81" s="146" t="s">
        <v>83</v>
      </c>
      <c r="B81" s="102"/>
      <c r="C81" s="102"/>
      <c r="D81" s="102">
        <v>1.0</v>
      </c>
      <c r="E81" s="102"/>
      <c r="F81" s="102"/>
      <c r="G81" s="102"/>
      <c r="H81" s="102"/>
      <c r="I81" s="102">
        <f>'1012025'!H80+'1022025'!H80+'1032025'!H80+'1042025'!H80+'1052025'!H81+'1062025'!H81</f>
        <v>0</v>
      </c>
      <c r="J81" s="74" t="str">
        <f t="shared" si="7"/>
        <v/>
      </c>
    </row>
    <row r="82">
      <c r="A82" s="146" t="s">
        <v>80</v>
      </c>
      <c r="B82" s="102"/>
      <c r="C82" s="102"/>
      <c r="D82" s="102"/>
      <c r="E82" s="102"/>
      <c r="F82" s="102">
        <v>1.0</v>
      </c>
      <c r="G82" s="102"/>
      <c r="H82" s="102"/>
      <c r="I82" s="102">
        <f>'1012025'!H81+'1022025'!H81+'1032025'!H81+'1042025'!H81+'1052025'!H82+'1062025'!H82</f>
        <v>0</v>
      </c>
      <c r="J82" s="74" t="str">
        <f t="shared" si="7"/>
        <v/>
      </c>
    </row>
    <row r="83">
      <c r="A83" s="146" t="s">
        <v>84</v>
      </c>
      <c r="B83" s="102"/>
      <c r="C83" s="102"/>
      <c r="D83" s="102"/>
      <c r="E83" s="102"/>
      <c r="F83" s="102"/>
      <c r="G83" s="102"/>
      <c r="H83" s="102"/>
      <c r="I83" s="102">
        <f>'1012025'!H82+'1022025'!H82+'1032025'!H82+'1042025'!H82+'1052025'!H83+'1062025'!H83</f>
        <v>0</v>
      </c>
      <c r="J83" s="74" t="str">
        <f t="shared" si="7"/>
        <v/>
      </c>
    </row>
    <row r="84">
      <c r="A84" s="146" t="s">
        <v>78</v>
      </c>
      <c r="B84" s="102"/>
      <c r="C84" s="102"/>
      <c r="D84" s="102"/>
      <c r="E84" s="102"/>
      <c r="F84" s="102"/>
      <c r="G84" s="102"/>
      <c r="H84" s="102"/>
      <c r="I84" s="102">
        <f>'1012025'!H83+'1022025'!H83+'1032025'!H83+'1042025'!H83+'1052025'!H84+'1062025'!H84</f>
        <v>0</v>
      </c>
      <c r="J84" s="74" t="str">
        <f t="shared" si="7"/>
        <v/>
      </c>
    </row>
    <row r="85">
      <c r="A85" s="154" t="s">
        <v>102</v>
      </c>
      <c r="B85" s="155"/>
      <c r="C85" s="102"/>
      <c r="D85" s="102"/>
      <c r="E85" s="102"/>
      <c r="F85" s="102"/>
      <c r="G85" s="102"/>
      <c r="H85" s="102"/>
      <c r="I85" s="102">
        <f>'1012025'!H84+'1022025'!H84+'1032025'!H84+'1042025'!H84+'1052025'!H85+'1062025'!H85</f>
        <v>0</v>
      </c>
      <c r="J85" s="74" t="str">
        <f t="shared" si="7"/>
        <v/>
      </c>
    </row>
    <row r="86">
      <c r="A86" s="154"/>
      <c r="B86" s="155"/>
      <c r="C86" s="102"/>
      <c r="D86" s="102"/>
      <c r="E86" s="102"/>
      <c r="F86" s="102"/>
      <c r="G86" s="102"/>
      <c r="H86" s="102"/>
      <c r="I86" s="102">
        <f>'1012025'!H85+'1022025'!H85+'1032025'!H85+'1042025'!H85+'1052025'!H86+'1062025'!H86</f>
        <v>0</v>
      </c>
      <c r="J86" s="74" t="str">
        <f t="shared" si="7"/>
        <v/>
      </c>
    </row>
    <row r="87">
      <c r="A87" s="154" t="s">
        <v>103</v>
      </c>
      <c r="B87" s="155"/>
      <c r="C87" s="102"/>
      <c r="D87" s="102"/>
      <c r="E87" s="102"/>
      <c r="F87" s="102"/>
      <c r="G87" s="102"/>
      <c r="H87" s="102"/>
      <c r="I87" s="102">
        <f>'1012025'!H86+'1022025'!H86+'1032025'!H86+'1042025'!H86+'1052025'!H87+'1062025'!H87</f>
        <v>0</v>
      </c>
      <c r="J87" s="74" t="str">
        <f t="shared" si="7"/>
        <v/>
      </c>
    </row>
    <row r="88">
      <c r="A88" s="154" t="s">
        <v>104</v>
      </c>
      <c r="B88" s="155"/>
      <c r="C88" s="102"/>
      <c r="D88" s="102"/>
      <c r="E88" s="102"/>
      <c r="F88" s="102"/>
      <c r="G88" s="102"/>
      <c r="H88" s="102"/>
      <c r="I88" s="102">
        <f>'1012025'!H87+'1022025'!H87+'1032025'!H87+'1042025'!H87+'1052025'!H88+'1062025'!H88</f>
        <v>0</v>
      </c>
      <c r="J88" s="74" t="str">
        <f t="shared" si="7"/>
        <v/>
      </c>
    </row>
    <row r="89">
      <c r="A89" s="154" t="s">
        <v>105</v>
      </c>
      <c r="B89" s="155"/>
      <c r="C89" s="102"/>
      <c r="D89" s="102"/>
      <c r="E89" s="102"/>
      <c r="F89" s="102"/>
      <c r="G89" s="102"/>
      <c r="H89" s="102"/>
      <c r="I89" s="102">
        <f>'1012025'!H88+'1022025'!H88+'1032025'!H88+'1042025'!H88+'1052025'!H89+'1062025'!H89</f>
        <v>0</v>
      </c>
      <c r="J89" s="74" t="str">
        <f t="shared" si="7"/>
        <v/>
      </c>
    </row>
    <row r="90">
      <c r="A90" s="156" t="s">
        <v>21</v>
      </c>
      <c r="B90" s="157"/>
      <c r="C90" s="158"/>
      <c r="D90" s="158"/>
      <c r="E90" s="158"/>
      <c r="F90" s="158"/>
      <c r="G90" s="158"/>
      <c r="H90" s="158"/>
      <c r="I90" s="158">
        <f>'1012025'!H89+'1022025'!H89+'1032025'!H89+'1042025'!H89+'1052025'!H90+'1062025'!H90</f>
        <v>0</v>
      </c>
      <c r="J90" s="74" t="str">
        <f t="shared" si="7"/>
        <v/>
      </c>
    </row>
    <row r="91">
      <c r="A91" s="154" t="s">
        <v>66</v>
      </c>
      <c r="B91" s="162">
        <f t="shared" ref="B91:F91" si="8">SUM(B64:B90)</f>
        <v>1</v>
      </c>
      <c r="C91" s="163">
        <f t="shared" si="8"/>
        <v>0</v>
      </c>
      <c r="D91" s="163">
        <f t="shared" si="8"/>
        <v>2</v>
      </c>
      <c r="E91" s="163">
        <f t="shared" si="8"/>
        <v>0</v>
      </c>
      <c r="F91" s="165">
        <f t="shared" si="8"/>
        <v>1</v>
      </c>
      <c r="G91" s="165"/>
      <c r="H91" s="165">
        <f t="shared" ref="H91:I91" si="9">SUM(H64:H90)</f>
        <v>0</v>
      </c>
      <c r="I91" s="165">
        <f t="shared" si="9"/>
        <v>0</v>
      </c>
      <c r="J91" s="190">
        <f t="shared" si="7"/>
        <v>1</v>
      </c>
    </row>
    <row r="92">
      <c r="B92" s="167">
        <f>B91+C91+D91+E91</f>
        <v>3</v>
      </c>
      <c r="C92" s="120"/>
      <c r="D92" s="120"/>
      <c r="E92" s="119"/>
      <c r="F92" s="168">
        <v>1</v>
      </c>
      <c r="G92" s="120"/>
      <c r="H92" s="120"/>
      <c r="I92" s="119"/>
      <c r="J92" s="170">
        <f>F92/B92</f>
        <v>0.3333333333</v>
      </c>
    </row>
  </sheetData>
  <mergeCells count="39">
    <mergeCell ref="A1:H1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C16:J16"/>
    <mergeCell ref="F18:G18"/>
    <mergeCell ref="F19:G19"/>
    <mergeCell ref="F20:G20"/>
    <mergeCell ref="F21:G21"/>
    <mergeCell ref="F22:G22"/>
    <mergeCell ref="F23:G23"/>
    <mergeCell ref="F24:G24"/>
    <mergeCell ref="A25:B25"/>
    <mergeCell ref="F25:G25"/>
    <mergeCell ref="F26:G26"/>
    <mergeCell ref="F27:G27"/>
    <mergeCell ref="F28:G28"/>
    <mergeCell ref="F29:G29"/>
    <mergeCell ref="F30:G30"/>
    <mergeCell ref="F31:G31"/>
    <mergeCell ref="A39:J39"/>
    <mergeCell ref="A62:J62"/>
    <mergeCell ref="B92:E92"/>
    <mergeCell ref="F92:I92"/>
    <mergeCell ref="F32:G32"/>
    <mergeCell ref="F33:G33"/>
    <mergeCell ref="F34:G34"/>
    <mergeCell ref="F35:G35"/>
    <mergeCell ref="F36:G36"/>
    <mergeCell ref="F37:G37"/>
    <mergeCell ref="F38:G38"/>
  </mergeCells>
  <conditionalFormatting sqref="F17:G38">
    <cfRule type="cellIs" dxfId="0" priority="1" operator="lessThan">
      <formula>0</formula>
    </cfRule>
  </conditionalFormatting>
  <conditionalFormatting sqref="F17:G38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6" max="7" width="7.38"/>
    <col customWidth="1" min="10" max="10" width="15.5"/>
  </cols>
  <sheetData>
    <row r="1">
      <c r="A1" s="52" t="s">
        <v>0</v>
      </c>
      <c r="B1" s="53"/>
      <c r="C1" s="53"/>
      <c r="D1" s="53"/>
      <c r="E1" s="53"/>
      <c r="F1" s="53"/>
      <c r="G1" s="53"/>
      <c r="H1" s="54"/>
      <c r="I1" s="55"/>
      <c r="J1" s="56" t="s">
        <v>57</v>
      </c>
    </row>
    <row r="2">
      <c r="A2" s="57" t="s">
        <v>58</v>
      </c>
      <c r="B2" s="197">
        <v>45937.0</v>
      </c>
      <c r="C2" s="6"/>
      <c r="D2" s="7" t="s">
        <v>2</v>
      </c>
      <c r="E2" s="7" t="s">
        <v>3</v>
      </c>
      <c r="F2" s="7" t="s">
        <v>4</v>
      </c>
      <c r="G2" s="59"/>
      <c r="H2" s="60" t="s">
        <v>5</v>
      </c>
      <c r="I2" s="8"/>
      <c r="J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63">
        <v>63770.95</v>
      </c>
      <c r="G3" s="64"/>
      <c r="H3" s="65">
        <f t="shared" ref="H3:H8" si="1">$F3/D3</f>
        <v>0.2253087925</v>
      </c>
      <c r="I3" s="14"/>
      <c r="J3" s="69">
        <f t="shared" ref="J3:J14" si="2">$F3/E3</f>
        <v>0.2016734185</v>
      </c>
      <c r="K3" s="198"/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63">
        <v>59173.55</v>
      </c>
      <c r="G4" s="64"/>
      <c r="H4" s="65">
        <f t="shared" si="1"/>
        <v>0.2935574528</v>
      </c>
      <c r="I4" s="14"/>
      <c r="J4" s="69">
        <f t="shared" si="2"/>
        <v>0.226197721</v>
      </c>
      <c r="K4" s="198"/>
    </row>
    <row r="5">
      <c r="A5" s="10" t="s">
        <v>11</v>
      </c>
      <c r="B5" s="70">
        <v>492883.51</v>
      </c>
      <c r="C5" s="12" t="s">
        <v>61</v>
      </c>
      <c r="D5" s="71">
        <v>402427.0</v>
      </c>
      <c r="E5" s="13">
        <v>501170.0</v>
      </c>
      <c r="F5" s="63">
        <v>80200.93</v>
      </c>
      <c r="G5" s="64"/>
      <c r="H5" s="65">
        <f t="shared" si="1"/>
        <v>0.199293114</v>
      </c>
      <c r="I5" s="14"/>
      <c r="J5" s="69">
        <f t="shared" si="2"/>
        <v>0.1600273959</v>
      </c>
      <c r="K5" s="198"/>
    </row>
    <row r="6">
      <c r="A6" s="10" t="s">
        <v>62</v>
      </c>
      <c r="B6" s="70">
        <v>69419.4</v>
      </c>
      <c r="C6" s="12" t="s">
        <v>12</v>
      </c>
      <c r="D6" s="13">
        <v>360402.0</v>
      </c>
      <c r="E6" s="13">
        <v>316209.0</v>
      </c>
      <c r="F6" s="63">
        <v>63595.59</v>
      </c>
      <c r="G6" s="64"/>
      <c r="H6" s="65">
        <f t="shared" si="1"/>
        <v>0.1764573726</v>
      </c>
      <c r="I6" s="14"/>
      <c r="J6" s="69">
        <f t="shared" si="2"/>
        <v>0.2011188486</v>
      </c>
      <c r="K6" s="198"/>
    </row>
    <row r="7">
      <c r="A7" s="32" t="s">
        <v>63</v>
      </c>
      <c r="B7" s="72">
        <f>B5-B3</f>
        <v>-1947332.49</v>
      </c>
      <c r="C7" s="12" t="s">
        <v>14</v>
      </c>
      <c r="D7" s="13">
        <v>467711.0</v>
      </c>
      <c r="E7" s="13">
        <v>302557.0</v>
      </c>
      <c r="F7" s="63">
        <v>86224.57</v>
      </c>
      <c r="G7" s="64"/>
      <c r="H7" s="65">
        <f t="shared" si="1"/>
        <v>0.184354377</v>
      </c>
      <c r="I7" s="14"/>
      <c r="J7" s="69">
        <f t="shared" si="2"/>
        <v>0.2849862009</v>
      </c>
      <c r="K7" s="198"/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63">
        <v>24243.68</v>
      </c>
      <c r="G8" s="64"/>
      <c r="H8" s="65">
        <f t="shared" si="1"/>
        <v>0.1910696384</v>
      </c>
      <c r="I8" s="14"/>
      <c r="J8" s="69">
        <f t="shared" si="2"/>
        <v>0.09267426348</v>
      </c>
      <c r="K8" s="198"/>
    </row>
    <row r="9">
      <c r="A9" s="19" t="s">
        <v>17</v>
      </c>
      <c r="B9" s="20">
        <f>(B4-B5)/30</f>
        <v>53981.342</v>
      </c>
      <c r="C9" s="12" t="s">
        <v>18</v>
      </c>
      <c r="D9" s="13">
        <v>175140.0</v>
      </c>
      <c r="E9" s="13">
        <v>261601.0</v>
      </c>
      <c r="F9" s="63">
        <v>32404.87</v>
      </c>
      <c r="G9" s="64"/>
      <c r="H9" s="65">
        <f t="shared" ref="H9:H13" si="3">$F9/$D$9</f>
        <v>0.1850226676</v>
      </c>
      <c r="I9" s="14"/>
      <c r="J9" s="69">
        <f t="shared" si="2"/>
        <v>0.1238713537</v>
      </c>
      <c r="K9" s="198"/>
    </row>
    <row r="10">
      <c r="A10" s="19" t="s">
        <v>19</v>
      </c>
      <c r="B10" s="21">
        <f>(B4-B6)/30</f>
        <v>68096.81233</v>
      </c>
      <c r="C10" s="12" t="s">
        <v>20</v>
      </c>
      <c r="D10" s="13">
        <v>0.0</v>
      </c>
      <c r="E10" s="13">
        <v>192680.0</v>
      </c>
      <c r="F10" s="63">
        <v>22521.8</v>
      </c>
      <c r="G10" s="64"/>
      <c r="H10" s="65">
        <f t="shared" si="3"/>
        <v>0.1285931255</v>
      </c>
      <c r="I10" s="14"/>
      <c r="J10" s="69">
        <f t="shared" si="2"/>
        <v>0.1168870666</v>
      </c>
      <c r="K10" s="198"/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63">
        <v>32942.79</v>
      </c>
      <c r="G11" s="64"/>
      <c r="H11" s="65">
        <f t="shared" si="3"/>
        <v>0.1880940391</v>
      </c>
      <c r="I11" s="14"/>
      <c r="J11" s="69">
        <f t="shared" si="2"/>
        <v>0.6688891371</v>
      </c>
      <c r="K11" s="198"/>
    </row>
    <row r="12">
      <c r="A12" s="17"/>
      <c r="B12" s="22"/>
      <c r="C12" s="12" t="s">
        <v>65</v>
      </c>
      <c r="D12" s="13">
        <v>0.0</v>
      </c>
      <c r="E12" s="13">
        <v>49520.0</v>
      </c>
      <c r="F12" s="63">
        <v>13954.81</v>
      </c>
      <c r="G12" s="64"/>
      <c r="H12" s="65">
        <f t="shared" si="3"/>
        <v>0.07967802901</v>
      </c>
      <c r="I12" s="14"/>
      <c r="J12" s="69">
        <f t="shared" si="2"/>
        <v>0.2818014943</v>
      </c>
      <c r="K12" s="198"/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63">
        <v>13849.97</v>
      </c>
      <c r="G13" s="64"/>
      <c r="H13" s="76">
        <f t="shared" si="3"/>
        <v>0.07907942218</v>
      </c>
      <c r="I13" s="191"/>
      <c r="J13" s="81">
        <f t="shared" si="2"/>
        <v>0.2715680392</v>
      </c>
      <c r="K13" s="198"/>
    </row>
    <row r="14">
      <c r="A14" s="19" t="s">
        <v>24</v>
      </c>
      <c r="B14" s="21">
        <f>(B3-B5)/(B19-B22)</f>
        <v>973666.245</v>
      </c>
      <c r="C14" s="29" t="s">
        <v>66</v>
      </c>
      <c r="D14" s="82">
        <f t="shared" ref="D14:F14" si="4">SUM(D3:D13)</f>
        <v>2122320</v>
      </c>
      <c r="E14" s="82">
        <f t="shared" si="4"/>
        <v>2563398</v>
      </c>
      <c r="F14" s="82">
        <f t="shared" si="4"/>
        <v>492883.51</v>
      </c>
      <c r="G14" s="172"/>
      <c r="H14" s="83">
        <f>$F14/D14</f>
        <v>0.2322380744</v>
      </c>
      <c r="I14" s="83"/>
      <c r="J14" s="84">
        <f t="shared" si="2"/>
        <v>0.1922774029</v>
      </c>
      <c r="K14" s="198"/>
    </row>
    <row r="15">
      <c r="A15" s="19" t="s">
        <v>31</v>
      </c>
      <c r="B15" s="20">
        <f>B22*B13</f>
        <v>2277534.933</v>
      </c>
      <c r="C15" s="85"/>
      <c r="D15" s="85"/>
      <c r="E15" s="85"/>
      <c r="F15" s="85"/>
      <c r="G15" s="85"/>
      <c r="H15" s="85"/>
      <c r="I15" s="85"/>
      <c r="J15" s="85"/>
      <c r="K15" s="198"/>
    </row>
    <row r="16">
      <c r="A16" s="19" t="s">
        <v>67</v>
      </c>
      <c r="B16" s="20">
        <f>B5-B15</f>
        <v>-1784651.423</v>
      </c>
      <c r="C16" s="27" t="s">
        <v>68</v>
      </c>
      <c r="J16" s="28"/>
      <c r="K16" s="198"/>
    </row>
    <row r="17">
      <c r="A17" s="19" t="s">
        <v>69</v>
      </c>
      <c r="B17" s="20">
        <f>B5-B4</f>
        <v>-1619440.26</v>
      </c>
      <c r="D17" s="30" t="s">
        <v>70</v>
      </c>
      <c r="E17" s="30" t="s">
        <v>71</v>
      </c>
      <c r="F17" s="30" t="s">
        <v>72</v>
      </c>
      <c r="H17" s="30"/>
      <c r="I17" s="30"/>
      <c r="J17" s="199" t="s">
        <v>6</v>
      </c>
      <c r="K17" s="198"/>
    </row>
    <row r="18">
      <c r="A18" s="19" t="s">
        <v>73</v>
      </c>
      <c r="B18" s="20">
        <f>(B5-B4)-B6</f>
        <v>-1688859.66</v>
      </c>
      <c r="C18" s="91" t="s">
        <v>32</v>
      </c>
      <c r="D18" s="13">
        <v>79808.0</v>
      </c>
      <c r="E18" s="99">
        <v>17589.0</v>
      </c>
      <c r="F18" s="96">
        <f t="shared" ref="F18:F38" si="5">E18-D18</f>
        <v>-62219</v>
      </c>
      <c r="G18" s="64"/>
      <c r="H18" s="36"/>
      <c r="I18" s="193"/>
      <c r="J18" s="200">
        <f t="shared" ref="J18:J37" si="6">E18/D18</f>
        <v>0.2203914395</v>
      </c>
      <c r="K18" s="198"/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12645.0</v>
      </c>
      <c r="F19" s="96">
        <f t="shared" si="5"/>
        <v>-130468</v>
      </c>
      <c r="G19" s="64"/>
      <c r="H19" s="36"/>
      <c r="I19" s="193"/>
      <c r="J19" s="200">
        <f t="shared" si="6"/>
        <v>0.08835675306</v>
      </c>
      <c r="K19" s="198"/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31436.0</v>
      </c>
      <c r="F20" s="96">
        <f t="shared" si="5"/>
        <v>-48372</v>
      </c>
      <c r="G20" s="64"/>
      <c r="H20" s="176"/>
      <c r="I20" s="194"/>
      <c r="J20" s="200">
        <f t="shared" si="6"/>
        <v>0.3938953488</v>
      </c>
      <c r="K20" s="198"/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16596.0</v>
      </c>
      <c r="F21" s="96">
        <f t="shared" si="5"/>
        <v>-99216</v>
      </c>
      <c r="G21" s="64"/>
      <c r="H21" s="36"/>
      <c r="I21" s="193"/>
      <c r="J21" s="200">
        <f t="shared" si="6"/>
        <v>0.1433012123</v>
      </c>
      <c r="K21" s="198"/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25984.0</v>
      </c>
      <c r="F22" s="96">
        <f t="shared" si="5"/>
        <v>-42276</v>
      </c>
      <c r="G22" s="64"/>
      <c r="H22" s="36"/>
      <c r="I22" s="193"/>
      <c r="J22" s="200">
        <f t="shared" si="6"/>
        <v>0.380662174</v>
      </c>
      <c r="K22" s="198"/>
    </row>
    <row r="23">
      <c r="A23" s="19" t="s">
        <v>42</v>
      </c>
      <c r="B23" s="201">
        <f>B22/B19</f>
        <v>0.9333333333</v>
      </c>
      <c r="C23" s="91" t="s">
        <v>41</v>
      </c>
      <c r="D23" s="13">
        <v>61204.0</v>
      </c>
      <c r="E23" s="99"/>
      <c r="F23" s="96">
        <f t="shared" si="5"/>
        <v>-61204</v>
      </c>
      <c r="G23" s="64"/>
      <c r="H23" s="36"/>
      <c r="I23" s="193"/>
      <c r="J23" s="200">
        <f t="shared" si="6"/>
        <v>0</v>
      </c>
      <c r="K23" s="198"/>
    </row>
    <row r="24">
      <c r="A24" s="43" t="s">
        <v>44</v>
      </c>
      <c r="B24" s="44">
        <f>B5/B3</f>
        <v>0.201983558</v>
      </c>
      <c r="C24" s="91" t="s">
        <v>43</v>
      </c>
      <c r="D24" s="13">
        <v>120764.0</v>
      </c>
      <c r="E24" s="99">
        <v>39348.0</v>
      </c>
      <c r="F24" s="96">
        <f t="shared" si="5"/>
        <v>-81416</v>
      </c>
      <c r="G24" s="64"/>
      <c r="H24" s="36"/>
      <c r="I24" s="193"/>
      <c r="J24" s="200">
        <f t="shared" si="6"/>
        <v>0.3258255772</v>
      </c>
      <c r="K24" s="198"/>
    </row>
    <row r="25">
      <c r="A25" s="17" t="s">
        <v>75</v>
      </c>
      <c r="C25" s="91" t="s">
        <v>45</v>
      </c>
      <c r="D25" s="13">
        <v>120764.0</v>
      </c>
      <c r="E25" s="99">
        <v>592.0</v>
      </c>
      <c r="F25" s="96">
        <f t="shared" si="5"/>
        <v>-120172</v>
      </c>
      <c r="G25" s="64"/>
      <c r="H25" s="36"/>
      <c r="I25" s="193"/>
      <c r="J25" s="200">
        <f t="shared" si="6"/>
        <v>0.004902123149</v>
      </c>
      <c r="K25" s="198"/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30831.0</v>
      </c>
      <c r="F26" s="96">
        <f t="shared" si="5"/>
        <v>-71329</v>
      </c>
      <c r="G26" s="64"/>
      <c r="H26" s="36"/>
      <c r="I26" s="193"/>
      <c r="J26" s="200">
        <f t="shared" si="6"/>
        <v>0.3017913078</v>
      </c>
      <c r="K26" s="198"/>
    </row>
    <row r="27">
      <c r="A27" s="12" t="s">
        <v>8</v>
      </c>
      <c r="B27" s="102">
        <v>1.0</v>
      </c>
      <c r="C27" s="91" t="s">
        <v>47</v>
      </c>
      <c r="D27" s="13">
        <v>102160.0</v>
      </c>
      <c r="E27" s="99">
        <v>27533.0</v>
      </c>
      <c r="F27" s="96">
        <f t="shared" si="5"/>
        <v>-74627</v>
      </c>
      <c r="G27" s="64"/>
      <c r="H27" s="36"/>
      <c r="I27" s="193"/>
      <c r="J27" s="200">
        <f t="shared" si="6"/>
        <v>0.2695086139</v>
      </c>
      <c r="K27" s="198"/>
    </row>
    <row r="28">
      <c r="A28" s="12" t="s">
        <v>10</v>
      </c>
      <c r="B28" s="102">
        <v>2.0</v>
      </c>
      <c r="C28" s="91" t="s">
        <v>48</v>
      </c>
      <c r="D28" s="13">
        <v>102160.0</v>
      </c>
      <c r="E28" s="99">
        <v>35655.0</v>
      </c>
      <c r="F28" s="96">
        <f t="shared" si="5"/>
        <v>-66505</v>
      </c>
      <c r="G28" s="64"/>
      <c r="H28" s="36"/>
      <c r="I28" s="193"/>
      <c r="J28" s="200">
        <f t="shared" si="6"/>
        <v>0.3490113547</v>
      </c>
      <c r="K28" s="198"/>
    </row>
    <row r="29">
      <c r="A29" s="12" t="s">
        <v>12</v>
      </c>
      <c r="B29" s="102"/>
      <c r="C29" s="91" t="s">
        <v>49</v>
      </c>
      <c r="D29" s="13">
        <v>115812.0</v>
      </c>
      <c r="E29" s="99">
        <v>23731.0</v>
      </c>
      <c r="F29" s="96">
        <f t="shared" si="5"/>
        <v>-92081</v>
      </c>
      <c r="G29" s="64"/>
      <c r="H29" s="36"/>
      <c r="I29" s="195"/>
      <c r="J29" s="200">
        <f t="shared" si="6"/>
        <v>0.2049096812</v>
      </c>
      <c r="K29" s="198"/>
    </row>
    <row r="30">
      <c r="A30" s="12" t="s">
        <v>14</v>
      </c>
      <c r="B30" s="102">
        <v>2.0</v>
      </c>
      <c r="C30" s="32" t="s">
        <v>78</v>
      </c>
      <c r="D30" s="13">
        <v>54608.0</v>
      </c>
      <c r="E30" s="99">
        <v>30.0</v>
      </c>
      <c r="F30" s="96">
        <f t="shared" si="5"/>
        <v>-54578</v>
      </c>
      <c r="G30" s="64"/>
      <c r="I30" s="36"/>
      <c r="J30" s="200">
        <f t="shared" si="6"/>
        <v>0.0005493700557</v>
      </c>
      <c r="K30" s="198"/>
    </row>
    <row r="31">
      <c r="A31" s="12" t="s">
        <v>16</v>
      </c>
      <c r="B31" s="102"/>
      <c r="C31" s="91" t="s">
        <v>51</v>
      </c>
      <c r="D31" s="13">
        <v>115812.0</v>
      </c>
      <c r="E31" s="99">
        <v>7854.0</v>
      </c>
      <c r="F31" s="96">
        <f t="shared" si="5"/>
        <v>-107958</v>
      </c>
      <c r="G31" s="64"/>
      <c r="H31" s="36"/>
      <c r="I31" s="196"/>
      <c r="J31" s="200">
        <f t="shared" si="6"/>
        <v>0.06781680655</v>
      </c>
      <c r="K31" s="198"/>
    </row>
    <row r="32">
      <c r="A32" s="12" t="s">
        <v>18</v>
      </c>
      <c r="B32" s="102">
        <v>1.0</v>
      </c>
      <c r="C32" s="91" t="s">
        <v>52</v>
      </c>
      <c r="D32" s="13">
        <v>115812.0</v>
      </c>
      <c r="E32" s="99">
        <v>30877.0</v>
      </c>
      <c r="F32" s="96">
        <f t="shared" si="5"/>
        <v>-84935</v>
      </c>
      <c r="G32" s="64"/>
      <c r="H32" s="36"/>
      <c r="I32" s="193"/>
      <c r="J32" s="200">
        <f t="shared" si="6"/>
        <v>0.2666131316</v>
      </c>
      <c r="K32" s="198"/>
    </row>
    <row r="33">
      <c r="A33" s="12" t="s">
        <v>20</v>
      </c>
      <c r="B33" s="102">
        <v>1.0</v>
      </c>
      <c r="C33" s="91" t="s">
        <v>53</v>
      </c>
      <c r="D33" s="13">
        <v>151816.0</v>
      </c>
      <c r="E33" s="99">
        <v>22186.0</v>
      </c>
      <c r="F33" s="96">
        <f t="shared" si="5"/>
        <v>-129630</v>
      </c>
      <c r="G33" s="64"/>
      <c r="H33" s="36"/>
      <c r="I33" s="193"/>
      <c r="J33" s="200">
        <f t="shared" si="6"/>
        <v>0.1461374295</v>
      </c>
      <c r="K33" s="198"/>
    </row>
    <row r="34">
      <c r="A34" s="103" t="s">
        <v>79</v>
      </c>
      <c r="B34" s="102"/>
      <c r="C34" s="91" t="s">
        <v>80</v>
      </c>
      <c r="D34" s="13">
        <v>54608.0</v>
      </c>
      <c r="E34" s="99"/>
      <c r="F34" s="96">
        <f t="shared" si="5"/>
        <v>-54608</v>
      </c>
      <c r="G34" s="64"/>
      <c r="H34" s="36"/>
      <c r="I34" s="193"/>
      <c r="J34" s="200">
        <f t="shared" si="6"/>
        <v>0</v>
      </c>
      <c r="K34" s="198"/>
    </row>
    <row r="35">
      <c r="A35" s="104" t="s">
        <v>81</v>
      </c>
      <c r="B35" s="102">
        <v>1.0</v>
      </c>
      <c r="C35" s="91" t="s">
        <v>82</v>
      </c>
      <c r="D35" s="13">
        <v>49656.0</v>
      </c>
      <c r="E35" s="99">
        <v>12054.0</v>
      </c>
      <c r="F35" s="96">
        <f t="shared" si="5"/>
        <v>-37602</v>
      </c>
      <c r="G35" s="64"/>
      <c r="H35" s="36"/>
      <c r="I35" s="193"/>
      <c r="J35" s="200">
        <f t="shared" si="6"/>
        <v>0.2427501208</v>
      </c>
      <c r="K35" s="198"/>
    </row>
    <row r="36">
      <c r="A36" s="105" t="s">
        <v>66</v>
      </c>
      <c r="B36" s="106">
        <f>SUM(B27:B35)</f>
        <v>8</v>
      </c>
      <c r="C36" s="91" t="s">
        <v>83</v>
      </c>
      <c r="D36" s="13">
        <v>49656.0</v>
      </c>
      <c r="E36" s="99">
        <v>1004.0</v>
      </c>
      <c r="F36" s="96">
        <f t="shared" si="5"/>
        <v>-48652</v>
      </c>
      <c r="G36" s="64"/>
      <c r="H36" s="36"/>
      <c r="I36" s="193"/>
      <c r="J36" s="200">
        <f t="shared" si="6"/>
        <v>0.02021910746</v>
      </c>
      <c r="K36" s="198"/>
    </row>
    <row r="37">
      <c r="C37" s="107" t="s">
        <v>84</v>
      </c>
      <c r="D37" s="75">
        <v>49656.0</v>
      </c>
      <c r="E37" s="108">
        <v>23175.0</v>
      </c>
      <c r="F37" s="96">
        <f t="shared" si="5"/>
        <v>-26481</v>
      </c>
      <c r="G37" s="64"/>
      <c r="H37" s="177"/>
      <c r="I37" s="195"/>
      <c r="J37" s="200">
        <f t="shared" si="6"/>
        <v>0.4667109715</v>
      </c>
      <c r="K37" s="198"/>
    </row>
    <row r="38">
      <c r="C38" s="111" t="s">
        <v>85</v>
      </c>
      <c r="D38" s="112">
        <v>186172.0</v>
      </c>
      <c r="E38" s="112"/>
      <c r="F38" s="113">
        <f t="shared" si="5"/>
        <v>-186172</v>
      </c>
      <c r="G38" s="2"/>
      <c r="H38" s="86"/>
      <c r="I38" s="86"/>
      <c r="J38" s="114" t="s">
        <v>86</v>
      </c>
      <c r="K38" s="198"/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6"/>
      <c r="J39" s="117"/>
    </row>
    <row r="40">
      <c r="A40" s="6"/>
      <c r="B40" s="59" t="s">
        <v>88</v>
      </c>
      <c r="C40" s="178" t="s">
        <v>89</v>
      </c>
      <c r="D40" s="178" t="s">
        <v>90</v>
      </c>
      <c r="E40" s="178" t="s">
        <v>91</v>
      </c>
      <c r="F40" s="178" t="s">
        <v>92</v>
      </c>
      <c r="G40" s="178"/>
      <c r="H40" s="178" t="s">
        <v>93</v>
      </c>
      <c r="I40" s="178"/>
      <c r="J40" s="179"/>
    </row>
    <row r="41">
      <c r="A41" s="91" t="s">
        <v>32</v>
      </c>
      <c r="B41" s="121"/>
      <c r="C41" s="147">
        <v>2.0</v>
      </c>
      <c r="D41" s="147"/>
      <c r="E41" s="147"/>
      <c r="F41" s="147"/>
      <c r="G41" s="147"/>
      <c r="H41" s="147">
        <f>'1012025'!G40+'1022025'!G40+'1032025'!G40+'1042025'!G40+'1052025'!G41+'1062025'!G41</f>
        <v>0</v>
      </c>
      <c r="I41" s="128"/>
      <c r="J41" s="180"/>
    </row>
    <row r="42">
      <c r="A42" s="91" t="s">
        <v>34</v>
      </c>
      <c r="B42" s="129" t="s">
        <v>94</v>
      </c>
      <c r="C42" s="102">
        <v>5.0</v>
      </c>
      <c r="D42" s="102">
        <v>6.0</v>
      </c>
      <c r="E42" s="102">
        <v>9.0</v>
      </c>
      <c r="F42" s="102">
        <v>7.0</v>
      </c>
      <c r="G42" s="102"/>
      <c r="H42" s="102">
        <f>'1012025'!G41+'1022025'!G41+'1032025'!G41+'1042025'!G41+'1052025'!G42+'1062025'!G42</f>
        <v>0</v>
      </c>
      <c r="I42" s="181"/>
      <c r="J42" s="182"/>
    </row>
    <row r="43">
      <c r="A43" s="91" t="s">
        <v>55</v>
      </c>
      <c r="B43" s="121"/>
      <c r="C43" s="102"/>
      <c r="D43" s="102"/>
      <c r="E43" s="102"/>
      <c r="F43" s="102">
        <v>1.0</v>
      </c>
      <c r="G43" s="102"/>
      <c r="H43" s="102">
        <f>'1012025'!G42+'1022025'!G42+'1032025'!G42+'1042025'!G42+'1052025'!G43+'1062025'!G43</f>
        <v>0</v>
      </c>
      <c r="I43" s="181"/>
      <c r="J43" s="182"/>
    </row>
    <row r="44">
      <c r="A44" s="91" t="s">
        <v>38</v>
      </c>
      <c r="B44" s="129" t="s">
        <v>94</v>
      </c>
      <c r="C44" s="102">
        <v>8.0</v>
      </c>
      <c r="D44" s="102"/>
      <c r="E44" s="102">
        <v>3.0</v>
      </c>
      <c r="F44" s="102">
        <v>6.0</v>
      </c>
      <c r="G44" s="102"/>
      <c r="H44" s="102">
        <f>'1012025'!G43+'1022025'!G43+'1032025'!G43+'1042025'!G43+'1052025'!G44+'1062025'!G44</f>
        <v>0</v>
      </c>
      <c r="I44" s="181"/>
      <c r="J44" s="182"/>
    </row>
    <row r="45">
      <c r="A45" s="91" t="s">
        <v>39</v>
      </c>
      <c r="B45" s="121"/>
      <c r="C45" s="102"/>
      <c r="D45" s="102"/>
      <c r="E45" s="102"/>
      <c r="F45" s="102"/>
      <c r="G45" s="102"/>
      <c r="H45" s="102">
        <f>'1012025'!G44+'1022025'!G44+'1032025'!G44+'1042025'!G44+'1052025'!G45+'1062025'!G45</f>
        <v>0</v>
      </c>
      <c r="I45" s="181"/>
      <c r="J45" s="182"/>
    </row>
    <row r="46">
      <c r="A46" s="91" t="s">
        <v>41</v>
      </c>
      <c r="B46" s="121"/>
      <c r="C46" s="102">
        <v>1.0</v>
      </c>
      <c r="D46" s="102"/>
      <c r="E46" s="102"/>
      <c r="F46" s="102">
        <v>3.0</v>
      </c>
      <c r="G46" s="102"/>
      <c r="H46" s="102">
        <f>'1012025'!G45+'1022025'!G45+'1032025'!G45+'1042025'!G45+'1052025'!G46+'1062025'!G46</f>
        <v>0</v>
      </c>
      <c r="I46" s="181"/>
      <c r="J46" s="182"/>
    </row>
    <row r="47">
      <c r="A47" s="91" t="s">
        <v>43</v>
      </c>
      <c r="B47" s="129" t="s">
        <v>94</v>
      </c>
      <c r="C47" s="102">
        <v>3.0</v>
      </c>
      <c r="D47" s="102">
        <v>3.0</v>
      </c>
      <c r="E47" s="102">
        <v>47.0</v>
      </c>
      <c r="F47" s="102"/>
      <c r="G47" s="102"/>
      <c r="H47" s="102">
        <f>'1012025'!G46+'1022025'!G46+'1032025'!G46+'1042025'!G46+'1052025'!G47+'1062025'!G47</f>
        <v>0</v>
      </c>
      <c r="I47" s="181"/>
      <c r="J47" s="182"/>
    </row>
    <row r="48">
      <c r="A48" s="91" t="s">
        <v>45</v>
      </c>
      <c r="B48" s="129" t="s">
        <v>94</v>
      </c>
      <c r="C48" s="102">
        <v>1.0</v>
      </c>
      <c r="D48" s="102"/>
      <c r="E48" s="102"/>
      <c r="F48" s="102"/>
      <c r="G48" s="102"/>
      <c r="H48" s="102">
        <f>'1012025'!G47+'1022025'!G47+'1032025'!G47+'1042025'!G47+'1052025'!G48+'1062025'!G48</f>
        <v>0</v>
      </c>
      <c r="I48" s="181"/>
      <c r="J48" s="182"/>
    </row>
    <row r="49">
      <c r="A49" s="91" t="s">
        <v>46</v>
      </c>
      <c r="B49" s="129" t="s">
        <v>94</v>
      </c>
      <c r="C49" s="102">
        <v>8.0</v>
      </c>
      <c r="D49" s="102">
        <v>3.0</v>
      </c>
      <c r="E49" s="102">
        <v>6.0</v>
      </c>
      <c r="F49" s="102">
        <v>33.0</v>
      </c>
      <c r="G49" s="102"/>
      <c r="H49" s="102">
        <f>'1012025'!G48+'1022025'!G48+'1032025'!G48+'1042025'!G48+'1052025'!G49+'1062025'!G49</f>
        <v>0</v>
      </c>
      <c r="I49" s="181"/>
      <c r="J49" s="182"/>
    </row>
    <row r="50">
      <c r="A50" s="91" t="s">
        <v>47</v>
      </c>
      <c r="B50" s="121"/>
      <c r="C50" s="102"/>
      <c r="D50" s="102"/>
      <c r="E50" s="102"/>
      <c r="F50" s="102"/>
      <c r="G50" s="102"/>
      <c r="H50" s="102">
        <f>'1012025'!G49+'1022025'!G49+'1032025'!G49+'1042025'!G49+'1052025'!G50+'1062025'!G50</f>
        <v>0</v>
      </c>
      <c r="I50" s="181"/>
      <c r="J50" s="182"/>
    </row>
    <row r="51">
      <c r="A51" s="91" t="s">
        <v>48</v>
      </c>
      <c r="B51" s="121"/>
      <c r="C51" s="102">
        <v>2.0</v>
      </c>
      <c r="D51" s="102"/>
      <c r="E51" s="102"/>
      <c r="F51" s="102"/>
      <c r="G51" s="102"/>
      <c r="H51" s="102">
        <f>'1012025'!G50+'1022025'!G50+'1032025'!G50+'1042025'!G50+'1052025'!G51+'1062025'!G51</f>
        <v>0</v>
      </c>
      <c r="I51" s="181"/>
      <c r="J51" s="182"/>
    </row>
    <row r="52">
      <c r="A52" s="91" t="s">
        <v>49</v>
      </c>
      <c r="B52" s="121"/>
      <c r="C52" s="102">
        <v>3.0</v>
      </c>
      <c r="D52" s="102"/>
      <c r="E52" s="102"/>
      <c r="F52" s="102">
        <v>1.0</v>
      </c>
      <c r="G52" s="102"/>
      <c r="H52" s="102">
        <f>'1012025'!G51+'1022025'!G51+'1032025'!G51+'1042025'!G51+'1052025'!G52+'1062025'!G52</f>
        <v>0</v>
      </c>
      <c r="I52" s="127"/>
      <c r="J52" s="182"/>
    </row>
    <row r="53">
      <c r="A53" s="91" t="s">
        <v>51</v>
      </c>
      <c r="B53" s="129" t="s">
        <v>94</v>
      </c>
      <c r="C53" s="102">
        <v>16.0</v>
      </c>
      <c r="D53" s="102"/>
      <c r="E53" s="102">
        <v>12.0</v>
      </c>
      <c r="F53" s="102">
        <v>13.0</v>
      </c>
      <c r="G53" s="102"/>
      <c r="H53" s="102">
        <f>'1012025'!G52+'1022025'!G52+'1032025'!G52+'1042025'!G52+'1052025'!G53+'1062025'!G53</f>
        <v>0</v>
      </c>
      <c r="I53" s="181"/>
      <c r="J53" s="182"/>
    </row>
    <row r="54">
      <c r="A54" s="91" t="s">
        <v>52</v>
      </c>
      <c r="B54" s="121"/>
      <c r="C54" s="102"/>
      <c r="D54" s="102"/>
      <c r="E54" s="102"/>
      <c r="F54" s="102"/>
      <c r="G54" s="102"/>
      <c r="H54" s="102">
        <f>'1012025'!G53+'1022025'!G53+'1032025'!G53+'1042025'!G53+'1052025'!G54+'1062025'!G54</f>
        <v>0</v>
      </c>
      <c r="I54" s="181"/>
      <c r="J54" s="182"/>
    </row>
    <row r="55">
      <c r="A55" s="91" t="s">
        <v>53</v>
      </c>
      <c r="B55" s="121"/>
      <c r="C55" s="102"/>
      <c r="D55" s="102"/>
      <c r="E55" s="102"/>
      <c r="F55" s="102"/>
      <c r="G55" s="102"/>
      <c r="H55" s="102">
        <f>'1012025'!G54+'1022025'!G54+'1032025'!G54+'1042025'!G54+'1052025'!G55+'1062025'!G55</f>
        <v>0</v>
      </c>
      <c r="I55" s="181"/>
      <c r="J55" s="182"/>
    </row>
    <row r="56">
      <c r="A56" s="91" t="s">
        <v>82</v>
      </c>
      <c r="B56" s="121"/>
      <c r="C56" s="102"/>
      <c r="D56" s="102"/>
      <c r="E56" s="102"/>
      <c r="F56" s="102"/>
      <c r="G56" s="102"/>
      <c r="H56" s="102">
        <f>'1012025'!G55+'1022025'!G55+'1032025'!G55+'1042025'!G55+'1052025'!G56+'1062025'!G56</f>
        <v>0</v>
      </c>
      <c r="I56" s="181"/>
      <c r="J56" s="182"/>
    </row>
    <row r="57">
      <c r="A57" s="91" t="s">
        <v>83</v>
      </c>
      <c r="B57" s="129" t="s">
        <v>94</v>
      </c>
      <c r="C57" s="102"/>
      <c r="D57" s="102"/>
      <c r="E57" s="102"/>
      <c r="F57" s="102"/>
      <c r="G57" s="102"/>
      <c r="H57" s="102">
        <f>'1012025'!G56+'1022025'!G56+'1032025'!G56+'1042025'!G56+'1052025'!G57+'1062025'!G57</f>
        <v>0</v>
      </c>
      <c r="I57" s="181"/>
      <c r="J57" s="182"/>
    </row>
    <row r="58">
      <c r="A58" s="91" t="s">
        <v>80</v>
      </c>
      <c r="B58" s="129" t="s">
        <v>94</v>
      </c>
      <c r="C58" s="102"/>
      <c r="D58" s="102"/>
      <c r="E58" s="102"/>
      <c r="F58" s="102"/>
      <c r="G58" s="102"/>
      <c r="H58" s="102">
        <f>'1012025'!G57+'1022025'!G57+'1032025'!G57+'1042025'!G57+'1052025'!G58+'1062025'!G58</f>
        <v>0</v>
      </c>
      <c r="I58" s="181"/>
      <c r="J58" s="182"/>
    </row>
    <row r="59">
      <c r="A59" s="107" t="s">
        <v>78</v>
      </c>
      <c r="B59" s="130" t="s">
        <v>94</v>
      </c>
      <c r="C59" s="102"/>
      <c r="D59" s="102"/>
      <c r="E59" s="102"/>
      <c r="F59" s="102"/>
      <c r="G59" s="102"/>
      <c r="H59" s="102">
        <f>'1012025'!G58+'1022025'!G58+'1032025'!G58+'1042025'!G58+'1052025'!G59+'1062025'!G59</f>
        <v>0</v>
      </c>
      <c r="I59" s="183"/>
      <c r="J59" s="184"/>
    </row>
    <row r="60">
      <c r="A60" s="107" t="s">
        <v>84</v>
      </c>
      <c r="B60" s="171"/>
      <c r="C60" s="102">
        <f>'1012025'!C59+'1022025'!C59+'1032025'!C59+'1042025'!C59+'1052025'!C60+'1062025'!C60</f>
        <v>0</v>
      </c>
      <c r="D60" s="102">
        <f>'1012025'!D59+'1022025'!D59+'1032025'!D59+'1042025'!D59+'1052025'!D60+'1062025'!D60</f>
        <v>0</v>
      </c>
      <c r="E60" s="102">
        <f>'1012025'!E59+'1022025'!E59+'1032025'!E59+'1042025'!E59+'1052025'!E60+'1062025'!E60</f>
        <v>0</v>
      </c>
      <c r="F60" s="102">
        <f>'1012025'!F59+'1022025'!F59+'1032025'!F59+'1042025'!F59+'1052025'!F60+'1062025'!F60</f>
        <v>0</v>
      </c>
      <c r="G60" s="102"/>
      <c r="H60" s="102">
        <f>'1012025'!G59+'1022025'!G59+'1032025'!G59+'1042025'!G59+'1052025'!G60+'1062025'!G60</f>
        <v>0</v>
      </c>
      <c r="I60" s="183"/>
      <c r="J60" s="184"/>
    </row>
    <row r="61">
      <c r="A61" s="131" t="s">
        <v>56</v>
      </c>
      <c r="B61" s="132"/>
      <c r="C61" s="185"/>
      <c r="D61" s="185"/>
      <c r="E61" s="185"/>
      <c r="F61" s="185"/>
      <c r="G61" s="185"/>
      <c r="H61" s="185"/>
      <c r="I61" s="186"/>
      <c r="J61" s="187"/>
    </row>
    <row r="62">
      <c r="A62" s="27" t="s">
        <v>95</v>
      </c>
      <c r="J62" s="28"/>
    </row>
    <row r="63">
      <c r="A63" s="141" t="s">
        <v>25</v>
      </c>
      <c r="B63" s="138" t="s">
        <v>26</v>
      </c>
      <c r="C63" s="142" t="s">
        <v>27</v>
      </c>
      <c r="D63" s="142" t="s">
        <v>28</v>
      </c>
      <c r="E63" s="142" t="s">
        <v>29</v>
      </c>
      <c r="F63" s="142" t="s">
        <v>96</v>
      </c>
      <c r="G63" s="142"/>
      <c r="H63" s="188" t="s">
        <v>97</v>
      </c>
      <c r="I63" s="188" t="s">
        <v>98</v>
      </c>
      <c r="J63" s="189" t="s">
        <v>111</v>
      </c>
    </row>
    <row r="64">
      <c r="A64" s="146" t="s">
        <v>32</v>
      </c>
      <c r="B64" s="147"/>
      <c r="C64" s="147"/>
      <c r="D64" s="147"/>
      <c r="E64" s="147"/>
      <c r="F64" s="147"/>
      <c r="G64" s="147"/>
      <c r="H64" s="147"/>
      <c r="I64" s="147"/>
      <c r="J64" s="74" t="str">
        <f t="shared" ref="J64:J91" si="7">iferror(F64/B64,"")</f>
        <v/>
      </c>
    </row>
    <row r="65">
      <c r="A65" s="146" t="s">
        <v>34</v>
      </c>
      <c r="B65" s="102"/>
      <c r="C65" s="102"/>
      <c r="D65" s="102"/>
      <c r="E65" s="102"/>
      <c r="F65" s="102"/>
      <c r="G65" s="102"/>
      <c r="H65" s="102"/>
      <c r="I65" s="102"/>
      <c r="J65" s="74" t="str">
        <f t="shared" si="7"/>
        <v/>
      </c>
    </row>
    <row r="66">
      <c r="A66" s="146" t="s">
        <v>55</v>
      </c>
      <c r="B66" s="102"/>
      <c r="C66" s="102"/>
      <c r="D66" s="102"/>
      <c r="E66" s="102"/>
      <c r="F66" s="102"/>
      <c r="G66" s="102"/>
      <c r="H66" s="102"/>
      <c r="I66" s="102"/>
      <c r="J66" s="74" t="str">
        <f t="shared" si="7"/>
        <v/>
      </c>
    </row>
    <row r="67">
      <c r="A67" s="146" t="s">
        <v>38</v>
      </c>
      <c r="B67" s="102">
        <v>1.0</v>
      </c>
      <c r="C67" s="102"/>
      <c r="D67" s="102"/>
      <c r="E67" s="102"/>
      <c r="F67" s="102"/>
      <c r="G67" s="102"/>
      <c r="H67" s="102"/>
      <c r="I67" s="102"/>
      <c r="J67" s="74">
        <f t="shared" si="7"/>
        <v>0</v>
      </c>
    </row>
    <row r="68">
      <c r="A68" s="146" t="s">
        <v>39</v>
      </c>
      <c r="B68" s="102"/>
      <c r="C68" s="102"/>
      <c r="D68" s="102"/>
      <c r="E68" s="102"/>
      <c r="F68" s="102"/>
      <c r="G68" s="102"/>
      <c r="H68" s="102"/>
      <c r="I68" s="102"/>
      <c r="J68" s="74" t="str">
        <f t="shared" si="7"/>
        <v/>
      </c>
    </row>
    <row r="69">
      <c r="A69" s="146" t="s">
        <v>41</v>
      </c>
      <c r="B69" s="102"/>
      <c r="C69" s="102"/>
      <c r="D69" s="102"/>
      <c r="E69" s="102"/>
      <c r="F69" s="102"/>
      <c r="G69" s="102"/>
      <c r="H69" s="102"/>
      <c r="I69" s="102"/>
      <c r="J69" s="74" t="str">
        <f t="shared" si="7"/>
        <v/>
      </c>
    </row>
    <row r="70">
      <c r="A70" s="146" t="s">
        <v>43</v>
      </c>
      <c r="B70" s="102"/>
      <c r="C70" s="102"/>
      <c r="D70" s="102"/>
      <c r="E70" s="102"/>
      <c r="F70" s="102"/>
      <c r="G70" s="102"/>
      <c r="H70" s="102"/>
      <c r="I70" s="102"/>
      <c r="J70" s="74" t="str">
        <f t="shared" si="7"/>
        <v/>
      </c>
    </row>
    <row r="71">
      <c r="A71" s="146" t="s">
        <v>45</v>
      </c>
      <c r="B71" s="102"/>
      <c r="C71" s="102"/>
      <c r="D71" s="102"/>
      <c r="E71" s="102"/>
      <c r="F71" s="102"/>
      <c r="G71" s="102"/>
      <c r="H71" s="102"/>
      <c r="I71" s="102"/>
      <c r="J71" s="74" t="str">
        <f t="shared" si="7"/>
        <v/>
      </c>
    </row>
    <row r="72">
      <c r="A72" s="146" t="s">
        <v>46</v>
      </c>
      <c r="B72" s="102"/>
      <c r="C72" s="102"/>
      <c r="D72" s="102">
        <v>1.0</v>
      </c>
      <c r="E72" s="102"/>
      <c r="F72" s="102"/>
      <c r="G72" s="102"/>
      <c r="H72" s="102"/>
      <c r="I72" s="102"/>
      <c r="J72" s="74" t="str">
        <f t="shared" si="7"/>
        <v/>
      </c>
    </row>
    <row r="73">
      <c r="A73" s="146" t="s">
        <v>47</v>
      </c>
      <c r="B73" s="102"/>
      <c r="C73" s="102"/>
      <c r="D73" s="102"/>
      <c r="E73" s="102"/>
      <c r="F73" s="102"/>
      <c r="G73" s="102"/>
      <c r="H73" s="102"/>
      <c r="I73" s="102"/>
      <c r="J73" s="74" t="str">
        <f t="shared" si="7"/>
        <v/>
      </c>
    </row>
    <row r="74">
      <c r="A74" s="146" t="s">
        <v>48</v>
      </c>
      <c r="B74" s="102"/>
      <c r="C74" s="102"/>
      <c r="D74" s="102"/>
      <c r="E74" s="102"/>
      <c r="F74" s="102"/>
      <c r="G74" s="102"/>
      <c r="H74" s="102"/>
      <c r="I74" s="102"/>
      <c r="J74" s="74" t="str">
        <f t="shared" si="7"/>
        <v/>
      </c>
    </row>
    <row r="75">
      <c r="A75" s="146" t="s">
        <v>49</v>
      </c>
      <c r="B75" s="102"/>
      <c r="C75" s="102"/>
      <c r="D75" s="102"/>
      <c r="E75" s="102"/>
      <c r="F75" s="102"/>
      <c r="G75" s="102"/>
      <c r="H75" s="102"/>
      <c r="I75" s="102"/>
      <c r="J75" s="74" t="str">
        <f t="shared" si="7"/>
        <v/>
      </c>
    </row>
    <row r="76">
      <c r="A76" s="146" t="s">
        <v>50</v>
      </c>
      <c r="B76" s="102"/>
      <c r="C76" s="102"/>
      <c r="D76" s="102"/>
      <c r="E76" s="102"/>
      <c r="F76" s="102"/>
      <c r="G76" s="102"/>
      <c r="H76" s="102"/>
      <c r="I76" s="102"/>
      <c r="J76" s="74" t="str">
        <f t="shared" si="7"/>
        <v/>
      </c>
    </row>
    <row r="77">
      <c r="A77" s="146" t="s">
        <v>51</v>
      </c>
      <c r="B77" s="102">
        <v>1.0</v>
      </c>
      <c r="C77" s="102"/>
      <c r="D77" s="102"/>
      <c r="E77" s="102"/>
      <c r="F77" s="102">
        <v>1.0</v>
      </c>
      <c r="G77" s="102"/>
      <c r="H77" s="102"/>
      <c r="I77" s="102"/>
      <c r="J77" s="74">
        <f t="shared" si="7"/>
        <v>1</v>
      </c>
    </row>
    <row r="78">
      <c r="A78" s="146" t="s">
        <v>52</v>
      </c>
      <c r="B78" s="102"/>
      <c r="C78" s="102"/>
      <c r="D78" s="102"/>
      <c r="E78" s="102"/>
      <c r="F78" s="102"/>
      <c r="G78" s="102"/>
      <c r="H78" s="102"/>
      <c r="I78" s="102"/>
      <c r="J78" s="74" t="str">
        <f t="shared" si="7"/>
        <v/>
      </c>
    </row>
    <row r="79">
      <c r="A79" s="146" t="s">
        <v>53</v>
      </c>
      <c r="B79" s="102"/>
      <c r="C79" s="102"/>
      <c r="D79" s="102"/>
      <c r="E79" s="102"/>
      <c r="F79" s="102"/>
      <c r="G79" s="102"/>
      <c r="H79" s="102"/>
      <c r="I79" s="102"/>
      <c r="J79" s="74" t="str">
        <f t="shared" si="7"/>
        <v/>
      </c>
    </row>
    <row r="80">
      <c r="A80" s="146" t="s">
        <v>82</v>
      </c>
      <c r="B80" s="102"/>
      <c r="C80" s="102"/>
      <c r="D80" s="102"/>
      <c r="E80" s="102"/>
      <c r="F80" s="102"/>
      <c r="G80" s="102"/>
      <c r="H80" s="102"/>
      <c r="I80" s="102"/>
      <c r="J80" s="74" t="str">
        <f t="shared" si="7"/>
        <v/>
      </c>
    </row>
    <row r="81">
      <c r="A81" s="146" t="s">
        <v>83</v>
      </c>
      <c r="B81" s="102"/>
      <c r="C81" s="102"/>
      <c r="D81" s="102"/>
      <c r="E81" s="102"/>
      <c r="F81" s="102"/>
      <c r="G81" s="102"/>
      <c r="H81" s="102"/>
      <c r="I81" s="102"/>
      <c r="J81" s="74" t="str">
        <f t="shared" si="7"/>
        <v/>
      </c>
    </row>
    <row r="82">
      <c r="A82" s="146" t="s">
        <v>80</v>
      </c>
      <c r="B82" s="102"/>
      <c r="C82" s="102"/>
      <c r="D82" s="102"/>
      <c r="E82" s="102"/>
      <c r="F82" s="102"/>
      <c r="G82" s="102"/>
      <c r="H82" s="102"/>
      <c r="I82" s="102"/>
      <c r="J82" s="74" t="str">
        <f t="shared" si="7"/>
        <v/>
      </c>
    </row>
    <row r="83">
      <c r="A83" s="146" t="s">
        <v>84</v>
      </c>
      <c r="B83" s="102"/>
      <c r="C83" s="102"/>
      <c r="D83" s="102"/>
      <c r="E83" s="102"/>
      <c r="F83" s="102">
        <v>1.0</v>
      </c>
      <c r="G83" s="102"/>
      <c r="H83" s="102"/>
      <c r="I83" s="102"/>
      <c r="J83" s="74" t="str">
        <f t="shared" si="7"/>
        <v/>
      </c>
    </row>
    <row r="84">
      <c r="A84" s="146" t="s">
        <v>78</v>
      </c>
      <c r="B84" s="102">
        <v>1.0</v>
      </c>
      <c r="C84" s="102"/>
      <c r="D84" s="102"/>
      <c r="E84" s="102"/>
      <c r="F84" s="102"/>
      <c r="G84" s="102"/>
      <c r="H84" s="102"/>
      <c r="I84" s="102"/>
      <c r="J84" s="74">
        <f t="shared" si="7"/>
        <v>0</v>
      </c>
    </row>
    <row r="85">
      <c r="A85" s="154" t="s">
        <v>102</v>
      </c>
      <c r="B85" s="155"/>
      <c r="C85" s="102"/>
      <c r="D85" s="102"/>
      <c r="E85" s="102"/>
      <c r="F85" s="102"/>
      <c r="G85" s="102"/>
      <c r="H85" s="102"/>
      <c r="I85" s="102"/>
      <c r="J85" s="74" t="str">
        <f t="shared" si="7"/>
        <v/>
      </c>
    </row>
    <row r="86">
      <c r="A86" s="154"/>
      <c r="B86" s="155"/>
      <c r="C86" s="102"/>
      <c r="D86" s="102"/>
      <c r="E86" s="102"/>
      <c r="F86" s="102"/>
      <c r="G86" s="102"/>
      <c r="H86" s="102"/>
      <c r="I86" s="102"/>
      <c r="J86" s="74" t="str">
        <f t="shared" si="7"/>
        <v/>
      </c>
    </row>
    <row r="87">
      <c r="A87" s="154" t="s">
        <v>103</v>
      </c>
      <c r="B87" s="155"/>
      <c r="C87" s="102"/>
      <c r="D87" s="102"/>
      <c r="E87" s="102"/>
      <c r="F87" s="102"/>
      <c r="G87" s="102"/>
      <c r="H87" s="102"/>
      <c r="I87" s="102"/>
      <c r="J87" s="74" t="str">
        <f t="shared" si="7"/>
        <v/>
      </c>
    </row>
    <row r="88">
      <c r="A88" s="154" t="s">
        <v>104</v>
      </c>
      <c r="B88" s="155"/>
      <c r="C88" s="102"/>
      <c r="D88" s="102"/>
      <c r="E88" s="102"/>
      <c r="F88" s="102"/>
      <c r="G88" s="102"/>
      <c r="H88" s="102"/>
      <c r="I88" s="102"/>
      <c r="J88" s="74" t="str">
        <f t="shared" si="7"/>
        <v/>
      </c>
    </row>
    <row r="89">
      <c r="A89" s="154" t="s">
        <v>105</v>
      </c>
      <c r="B89" s="155"/>
      <c r="C89" s="102"/>
      <c r="D89" s="102"/>
      <c r="E89" s="102"/>
      <c r="F89" s="102"/>
      <c r="G89" s="102"/>
      <c r="H89" s="102"/>
      <c r="I89" s="102"/>
      <c r="J89" s="74" t="str">
        <f t="shared" si="7"/>
        <v/>
      </c>
    </row>
    <row r="90">
      <c r="A90" s="156" t="s">
        <v>21</v>
      </c>
      <c r="B90" s="157"/>
      <c r="C90" s="158"/>
      <c r="D90" s="158"/>
      <c r="E90" s="158"/>
      <c r="F90" s="158"/>
      <c r="G90" s="158"/>
      <c r="H90" s="158"/>
      <c r="I90" s="158"/>
      <c r="J90" s="74" t="str">
        <f t="shared" si="7"/>
        <v/>
      </c>
    </row>
    <row r="91">
      <c r="A91" s="154" t="s">
        <v>66</v>
      </c>
      <c r="B91" s="162">
        <f t="shared" ref="B91:F91" si="8">SUM(B64:B90)</f>
        <v>3</v>
      </c>
      <c r="C91" s="163">
        <f t="shared" si="8"/>
        <v>0</v>
      </c>
      <c r="D91" s="163">
        <f t="shared" si="8"/>
        <v>1</v>
      </c>
      <c r="E91" s="163">
        <f t="shared" si="8"/>
        <v>0</v>
      </c>
      <c r="F91" s="165">
        <f t="shared" si="8"/>
        <v>2</v>
      </c>
      <c r="G91" s="165"/>
      <c r="H91" s="165">
        <f t="shared" ref="H91:I91" si="9">SUM(H64:H90)</f>
        <v>0</v>
      </c>
      <c r="I91" s="165">
        <f t="shared" si="9"/>
        <v>0</v>
      </c>
      <c r="J91" s="190">
        <f t="shared" si="7"/>
        <v>0.6666666667</v>
      </c>
    </row>
    <row r="92">
      <c r="B92" s="167">
        <f>B91+C91+D91+E91</f>
        <v>4</v>
      </c>
      <c r="C92" s="120"/>
      <c r="D92" s="120"/>
      <c r="E92" s="119"/>
      <c r="F92" s="168">
        <v>2</v>
      </c>
      <c r="G92" s="120"/>
      <c r="H92" s="120"/>
      <c r="I92" s="119"/>
      <c r="J92" s="170">
        <f>F92/B92</f>
        <v>0.5</v>
      </c>
    </row>
  </sheetData>
  <mergeCells count="40">
    <mergeCell ref="A1:H1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C16:J16"/>
    <mergeCell ref="F17:G17"/>
    <mergeCell ref="F18:G18"/>
    <mergeCell ref="F19:G19"/>
    <mergeCell ref="F20:G20"/>
    <mergeCell ref="F21:G21"/>
    <mergeCell ref="F22:G22"/>
    <mergeCell ref="F23:G23"/>
    <mergeCell ref="A25:B25"/>
    <mergeCell ref="F24:G24"/>
    <mergeCell ref="F25:G25"/>
    <mergeCell ref="F26:G26"/>
    <mergeCell ref="F27:G27"/>
    <mergeCell ref="F28:G28"/>
    <mergeCell ref="F29:G29"/>
    <mergeCell ref="F30:G30"/>
    <mergeCell ref="F38:G38"/>
    <mergeCell ref="A39:J39"/>
    <mergeCell ref="A62:J62"/>
    <mergeCell ref="B92:E92"/>
    <mergeCell ref="F92:I92"/>
    <mergeCell ref="F31:G31"/>
    <mergeCell ref="F32:G32"/>
    <mergeCell ref="F33:G33"/>
    <mergeCell ref="F34:G34"/>
    <mergeCell ref="F35:G35"/>
    <mergeCell ref="F36:G36"/>
    <mergeCell ref="F37:G37"/>
  </mergeCells>
  <conditionalFormatting sqref="F17:G38">
    <cfRule type="cellIs" dxfId="0" priority="1" operator="lessThan">
      <formula>0</formula>
    </cfRule>
  </conditionalFormatting>
  <conditionalFormatting sqref="F17:G38">
    <cfRule type="cellIs" dxfId="3" priority="2" operator="greaterThan">
      <formula>0</formula>
    </cfRule>
  </conditionalFormatting>
  <conditionalFormatting sqref="J3:J13">
    <cfRule type="cellIs" dxfId="1" priority="3" operator="greaterThan">
      <formula>$B$23</formula>
    </cfRule>
  </conditionalFormatting>
  <conditionalFormatting sqref="J18:J37 J3:J13">
    <cfRule type="cellIs" dxfId="4" priority="4" operator="lessThanOrEqual">
      <formula>$B$23</formula>
    </cfRule>
  </conditionalFormatting>
  <conditionalFormatting sqref="J18:J37">
    <cfRule type="cellIs" dxfId="1" priority="5" operator="greaterThan">
      <formula>$B$23</formula>
    </cfRule>
  </conditionalFormatting>
  <conditionalFormatting sqref="M24">
    <cfRule type="colorScale" priority="6">
      <colorScale>
        <cfvo type="min"/>
        <cfvo type="max"/>
        <color rgb="FFFFFFFF"/>
        <color rgb="FF57BB8A"/>
      </colorScale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9" max="9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55"/>
      <c r="I1" s="202">
        <v>45936.0</v>
      </c>
    </row>
    <row r="2">
      <c r="A2" s="57" t="s">
        <v>58</v>
      </c>
      <c r="B2" s="197">
        <v>45936.0</v>
      </c>
      <c r="C2" s="6"/>
      <c r="D2" s="7" t="s">
        <v>2</v>
      </c>
      <c r="E2" s="7" t="s">
        <v>3</v>
      </c>
      <c r="F2" s="7" t="s">
        <v>4</v>
      </c>
      <c r="G2" s="60" t="s">
        <v>5</v>
      </c>
      <c r="H2" s="8"/>
      <c r="I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99">
        <v>63959.08</v>
      </c>
      <c r="G3" s="65">
        <f t="shared" ref="G3:G8" si="1">$F3/D3</f>
        <v>0.2259734735</v>
      </c>
      <c r="H3" s="14"/>
      <c r="I3" s="69">
        <f t="shared" ref="I3:I14" si="2">$F3/E3</f>
        <v>0.2022683731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99">
        <v>59173.55</v>
      </c>
      <c r="G4" s="65">
        <f t="shared" si="1"/>
        <v>0.2935574528</v>
      </c>
      <c r="H4" s="14"/>
      <c r="I4" s="69">
        <f t="shared" si="2"/>
        <v>0.226197721</v>
      </c>
    </row>
    <row r="5">
      <c r="A5" s="10" t="s">
        <v>11</v>
      </c>
      <c r="B5" s="70">
        <v>439486.15</v>
      </c>
      <c r="C5" s="12" t="s">
        <v>61</v>
      </c>
      <c r="D5" s="71">
        <v>402427.0</v>
      </c>
      <c r="E5" s="13">
        <v>501170.0</v>
      </c>
      <c r="F5" s="99">
        <v>77010.05</v>
      </c>
      <c r="G5" s="65">
        <f t="shared" si="1"/>
        <v>0.1913640238</v>
      </c>
      <c r="H5" s="14"/>
      <c r="I5" s="69">
        <f t="shared" si="2"/>
        <v>0.1536605343</v>
      </c>
    </row>
    <row r="6">
      <c r="A6" s="10" t="s">
        <v>62</v>
      </c>
      <c r="B6" s="70">
        <v>45899.63</v>
      </c>
      <c r="C6" s="12" t="s">
        <v>12</v>
      </c>
      <c r="D6" s="13">
        <v>360402.0</v>
      </c>
      <c r="E6" s="13">
        <v>316209.0</v>
      </c>
      <c r="F6" s="99">
        <v>62692.62</v>
      </c>
      <c r="G6" s="65">
        <f t="shared" si="1"/>
        <v>0.1739519204</v>
      </c>
      <c r="H6" s="14"/>
      <c r="I6" s="69">
        <f t="shared" si="2"/>
        <v>0.1982632373</v>
      </c>
    </row>
    <row r="7">
      <c r="A7" s="32" t="s">
        <v>63</v>
      </c>
      <c r="B7" s="72">
        <f>B5-B3</f>
        <v>-2000729.85</v>
      </c>
      <c r="C7" s="12" t="s">
        <v>14</v>
      </c>
      <c r="D7" s="13">
        <v>467711.0</v>
      </c>
      <c r="E7" s="13">
        <v>302557.0</v>
      </c>
      <c r="F7" s="99">
        <v>76342.6</v>
      </c>
      <c r="G7" s="65">
        <f t="shared" si="1"/>
        <v>0.1632260092</v>
      </c>
      <c r="H7" s="14"/>
      <c r="I7" s="69">
        <f t="shared" si="2"/>
        <v>0.2523246859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99">
        <v>24067.73</v>
      </c>
      <c r="G8" s="65">
        <f t="shared" si="1"/>
        <v>0.1896829387</v>
      </c>
      <c r="H8" s="14"/>
      <c r="I8" s="69">
        <f t="shared" si="2"/>
        <v>0.09200167431</v>
      </c>
    </row>
    <row r="9">
      <c r="A9" s="19" t="s">
        <v>17</v>
      </c>
      <c r="B9" s="20">
        <f>(B4-B5)/30</f>
        <v>55761.254</v>
      </c>
      <c r="C9" s="12" t="s">
        <v>18</v>
      </c>
      <c r="D9" s="13">
        <v>175140.0</v>
      </c>
      <c r="E9" s="13">
        <v>261601.0</v>
      </c>
      <c r="F9" s="99">
        <v>16490.92</v>
      </c>
      <c r="G9" s="65">
        <f t="shared" ref="G9:G13" si="3">$F9/$D$9</f>
        <v>0.09415850177</v>
      </c>
      <c r="H9" s="14"/>
      <c r="I9" s="69">
        <f t="shared" si="2"/>
        <v>0.06303844404</v>
      </c>
    </row>
    <row r="10">
      <c r="A10" s="19" t="s">
        <v>19</v>
      </c>
      <c r="B10" s="21">
        <f>(B4-B6)/30</f>
        <v>68880.80467</v>
      </c>
      <c r="C10" s="12" t="s">
        <v>20</v>
      </c>
      <c r="D10" s="13">
        <v>0.0</v>
      </c>
      <c r="E10" s="13">
        <v>192680.0</v>
      </c>
      <c r="F10" s="99">
        <v>22344.87</v>
      </c>
      <c r="G10" s="65">
        <f t="shared" si="3"/>
        <v>0.1275829051</v>
      </c>
      <c r="H10" s="14"/>
      <c r="I10" s="69">
        <f t="shared" si="2"/>
        <v>0.1159688084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99">
        <v>9754.88</v>
      </c>
      <c r="G11" s="65">
        <f t="shared" si="3"/>
        <v>0.05569761334</v>
      </c>
      <c r="H11" s="14"/>
      <c r="I11" s="69">
        <f t="shared" si="2"/>
        <v>0.1980686294</v>
      </c>
    </row>
    <row r="12">
      <c r="A12" s="17"/>
      <c r="B12" s="22"/>
      <c r="C12" s="12" t="s">
        <v>65</v>
      </c>
      <c r="D12" s="13">
        <v>0.0</v>
      </c>
      <c r="E12" s="13">
        <v>49520.0</v>
      </c>
      <c r="F12" s="99">
        <v>13799.88</v>
      </c>
      <c r="G12" s="65">
        <f t="shared" si="3"/>
        <v>0.0787934224</v>
      </c>
      <c r="H12" s="14"/>
      <c r="I12" s="69">
        <f t="shared" si="2"/>
        <v>0.2786728595</v>
      </c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203">
        <v>13849.97</v>
      </c>
      <c r="G13" s="76">
        <f t="shared" si="3"/>
        <v>0.07907942218</v>
      </c>
      <c r="H13" s="191"/>
      <c r="I13" s="81">
        <f t="shared" si="2"/>
        <v>0.2715680392</v>
      </c>
    </row>
    <row r="14">
      <c r="A14" s="19" t="s">
        <v>24</v>
      </c>
      <c r="B14" s="21">
        <f>(B3-B5)/(B19-B22)</f>
        <v>1000364.925</v>
      </c>
      <c r="C14" s="29" t="s">
        <v>66</v>
      </c>
      <c r="D14" s="82">
        <f t="shared" ref="D14:F14" si="4">SUM(D3:D13)</f>
        <v>2122320</v>
      </c>
      <c r="E14" s="82">
        <f t="shared" si="4"/>
        <v>2563398</v>
      </c>
      <c r="F14" s="82">
        <f t="shared" si="4"/>
        <v>439486.15</v>
      </c>
      <c r="G14" s="83">
        <f>$F14/D14</f>
        <v>0.2070781739</v>
      </c>
      <c r="H14" s="83"/>
      <c r="I14" s="84">
        <f t="shared" si="2"/>
        <v>0.1714467086</v>
      </c>
    </row>
    <row r="15">
      <c r="A15" s="19" t="s">
        <v>31</v>
      </c>
      <c r="B15" s="20">
        <f>B22*B13</f>
        <v>2277534.933</v>
      </c>
      <c r="C15" s="85"/>
      <c r="D15" s="85"/>
      <c r="E15" s="85"/>
      <c r="F15" s="85"/>
      <c r="G15" s="85"/>
      <c r="H15" s="85"/>
      <c r="I15" s="85"/>
    </row>
    <row r="16">
      <c r="A16" s="19" t="s">
        <v>67</v>
      </c>
      <c r="B16" s="20">
        <f>B5-B15</f>
        <v>-1838048.783</v>
      </c>
      <c r="C16" s="27" t="s">
        <v>68</v>
      </c>
      <c r="I16" s="28"/>
    </row>
    <row r="17">
      <c r="A17" s="19" t="s">
        <v>69</v>
      </c>
      <c r="B17" s="20">
        <f>B5-B4</f>
        <v>-1672837.62</v>
      </c>
      <c r="D17" s="30" t="s">
        <v>70</v>
      </c>
      <c r="E17" s="30" t="s">
        <v>71</v>
      </c>
      <c r="F17" s="30" t="s">
        <v>72</v>
      </c>
      <c r="G17" s="30" t="s">
        <v>113</v>
      </c>
      <c r="H17" s="30"/>
      <c r="I17" s="192" t="s">
        <v>6</v>
      </c>
    </row>
    <row r="18">
      <c r="A18" s="19" t="s">
        <v>73</v>
      </c>
      <c r="B18" s="20">
        <f>(B5-B4)-B6</f>
        <v>-1718737.25</v>
      </c>
      <c r="C18" s="91" t="s">
        <v>32</v>
      </c>
      <c r="D18" s="13">
        <v>79808.0</v>
      </c>
      <c r="E18" s="99">
        <v>16167.0</v>
      </c>
      <c r="F18" s="97">
        <f t="shared" ref="F18:F38" si="5">E18-D18</f>
        <v>-63641</v>
      </c>
      <c r="G18" s="36"/>
      <c r="H18" s="193"/>
      <c r="I18" s="98">
        <f t="shared" ref="I18:I37" si="6">E18/D18</f>
        <v>0.2025736768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12235.0</v>
      </c>
      <c r="F19" s="97">
        <f t="shared" si="5"/>
        <v>-130878</v>
      </c>
      <c r="G19" s="36"/>
      <c r="H19" s="193"/>
      <c r="I19" s="15">
        <f t="shared" si="6"/>
        <v>0.08549188404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31436.0</v>
      </c>
      <c r="F20" s="97">
        <f t="shared" si="5"/>
        <v>-48372</v>
      </c>
      <c r="G20" s="176"/>
      <c r="H20" s="194"/>
      <c r="I20" s="15">
        <f t="shared" si="6"/>
        <v>0.3938953488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16596.0</v>
      </c>
      <c r="F21" s="97">
        <f t="shared" si="5"/>
        <v>-99216</v>
      </c>
      <c r="G21" s="36"/>
      <c r="H21" s="193"/>
      <c r="I21" s="15">
        <f t="shared" si="6"/>
        <v>0.1433012123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25984.0</v>
      </c>
      <c r="F22" s="97">
        <f t="shared" si="5"/>
        <v>-42276</v>
      </c>
      <c r="G22" s="36"/>
      <c r="H22" s="193"/>
      <c r="I22" s="15">
        <f t="shared" si="6"/>
        <v>0.380662174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/>
      <c r="F23" s="97">
        <f t="shared" si="5"/>
        <v>-61204</v>
      </c>
      <c r="G23" s="36"/>
      <c r="H23" s="193"/>
      <c r="I23" s="15">
        <f t="shared" si="6"/>
        <v>0</v>
      </c>
    </row>
    <row r="24">
      <c r="A24" s="43" t="s">
        <v>44</v>
      </c>
      <c r="B24" s="44">
        <f>B5/B3</f>
        <v>0.1801013312</v>
      </c>
      <c r="C24" s="91" t="s">
        <v>43</v>
      </c>
      <c r="D24" s="13">
        <v>120764.0</v>
      </c>
      <c r="E24" s="99">
        <v>39348.0</v>
      </c>
      <c r="F24" s="97">
        <f t="shared" si="5"/>
        <v>-81416</v>
      </c>
      <c r="G24" s="36"/>
      <c r="H24" s="193"/>
      <c r="I24" s="15">
        <f t="shared" si="6"/>
        <v>0.3258255772</v>
      </c>
    </row>
    <row r="25">
      <c r="A25" s="17" t="s">
        <v>75</v>
      </c>
      <c r="C25" s="91" t="s">
        <v>45</v>
      </c>
      <c r="D25" s="13">
        <v>120764.0</v>
      </c>
      <c r="E25" s="99">
        <v>438.0</v>
      </c>
      <c r="F25" s="97">
        <f t="shared" si="5"/>
        <v>-120326</v>
      </c>
      <c r="G25" s="36"/>
      <c r="H25" s="193"/>
      <c r="I25" s="15">
        <f t="shared" si="6"/>
        <v>0.003626908681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21009.0</v>
      </c>
      <c r="F26" s="97">
        <f t="shared" si="5"/>
        <v>-81151</v>
      </c>
      <c r="G26" s="36"/>
      <c r="H26" s="193"/>
      <c r="I26" s="15">
        <f t="shared" si="6"/>
        <v>0.2056480031</v>
      </c>
    </row>
    <row r="27">
      <c r="A27" s="12" t="s">
        <v>8</v>
      </c>
      <c r="B27" s="102"/>
      <c r="C27" s="91" t="s">
        <v>47</v>
      </c>
      <c r="D27" s="13">
        <v>102160.0</v>
      </c>
      <c r="E27" s="99">
        <v>19679.0</v>
      </c>
      <c r="F27" s="97">
        <f t="shared" si="5"/>
        <v>-82481</v>
      </c>
      <c r="G27" s="36"/>
      <c r="H27" s="193"/>
      <c r="I27" s="15">
        <f t="shared" si="6"/>
        <v>0.1926292091</v>
      </c>
    </row>
    <row r="28">
      <c r="A28" s="12" t="s">
        <v>10</v>
      </c>
      <c r="B28" s="102"/>
      <c r="C28" s="91" t="s">
        <v>48</v>
      </c>
      <c r="D28" s="13">
        <v>102160.0</v>
      </c>
      <c r="E28" s="99">
        <v>35655.0</v>
      </c>
      <c r="F28" s="97">
        <f t="shared" si="5"/>
        <v>-66505</v>
      </c>
      <c r="G28" s="36"/>
      <c r="H28" s="193"/>
      <c r="I28" s="15">
        <f t="shared" si="6"/>
        <v>0.3490113547</v>
      </c>
    </row>
    <row r="29">
      <c r="A29" s="12" t="s">
        <v>12</v>
      </c>
      <c r="B29" s="102"/>
      <c r="C29" s="91" t="s">
        <v>49</v>
      </c>
      <c r="D29" s="13">
        <v>115812.0</v>
      </c>
      <c r="E29" s="99">
        <v>23731.0</v>
      </c>
      <c r="F29" s="97">
        <f t="shared" si="5"/>
        <v>-92081</v>
      </c>
      <c r="G29" s="36"/>
      <c r="H29" s="193"/>
      <c r="I29" s="15">
        <f t="shared" si="6"/>
        <v>0.2049096812</v>
      </c>
    </row>
    <row r="30">
      <c r="A30" s="12" t="s">
        <v>14</v>
      </c>
      <c r="B30" s="102">
        <v>4.0</v>
      </c>
      <c r="C30" s="32" t="s">
        <v>78</v>
      </c>
      <c r="D30" s="13">
        <v>54608.0</v>
      </c>
      <c r="E30" s="99">
        <v>30.0</v>
      </c>
      <c r="F30" s="97">
        <f t="shared" si="5"/>
        <v>-54578</v>
      </c>
      <c r="I30" s="15">
        <f t="shared" si="6"/>
        <v>0.0005493700557</v>
      </c>
    </row>
    <row r="31">
      <c r="A31" s="12" t="s">
        <v>16</v>
      </c>
      <c r="B31" s="102">
        <v>1.0</v>
      </c>
      <c r="C31" s="91" t="s">
        <v>51</v>
      </c>
      <c r="D31" s="13">
        <v>115812.0</v>
      </c>
      <c r="E31" s="99"/>
      <c r="F31" s="97">
        <f t="shared" si="5"/>
        <v>-115812</v>
      </c>
      <c r="G31" s="36"/>
      <c r="H31" s="193"/>
      <c r="I31" s="15">
        <f t="shared" si="6"/>
        <v>0</v>
      </c>
    </row>
    <row r="32">
      <c r="A32" s="12" t="s">
        <v>18</v>
      </c>
      <c r="B32" s="102">
        <v>1.0</v>
      </c>
      <c r="C32" s="91" t="s">
        <v>52</v>
      </c>
      <c r="D32" s="13">
        <v>115812.0</v>
      </c>
      <c r="E32" s="99">
        <v>30877.0</v>
      </c>
      <c r="F32" s="97">
        <f t="shared" si="5"/>
        <v>-84935</v>
      </c>
      <c r="G32" s="36"/>
      <c r="H32" s="193"/>
      <c r="I32" s="15">
        <f t="shared" si="6"/>
        <v>0.2666131316</v>
      </c>
    </row>
    <row r="33">
      <c r="A33" s="12" t="s">
        <v>20</v>
      </c>
      <c r="B33" s="102">
        <v>1.0</v>
      </c>
      <c r="C33" s="91" t="s">
        <v>53</v>
      </c>
      <c r="D33" s="13">
        <v>151816.0</v>
      </c>
      <c r="E33" s="99">
        <v>22186.0</v>
      </c>
      <c r="F33" s="97">
        <f t="shared" si="5"/>
        <v>-129630</v>
      </c>
      <c r="G33" s="36"/>
      <c r="H33" s="193"/>
      <c r="I33" s="15">
        <f t="shared" si="6"/>
        <v>0.1461374295</v>
      </c>
    </row>
    <row r="34">
      <c r="A34" s="103" t="s">
        <v>79</v>
      </c>
      <c r="B34" s="102"/>
      <c r="C34" s="91" t="s">
        <v>80</v>
      </c>
      <c r="D34" s="13">
        <v>54608.0</v>
      </c>
      <c r="E34" s="99"/>
      <c r="F34" s="97">
        <f t="shared" si="5"/>
        <v>-54608</v>
      </c>
      <c r="G34" s="36"/>
      <c r="H34" s="193"/>
      <c r="I34" s="15">
        <f t="shared" si="6"/>
        <v>0</v>
      </c>
    </row>
    <row r="35">
      <c r="A35" s="104" t="s">
        <v>81</v>
      </c>
      <c r="B35" s="102">
        <v>1.0</v>
      </c>
      <c r="C35" s="91" t="s">
        <v>82</v>
      </c>
      <c r="D35" s="13">
        <v>49656.0</v>
      </c>
      <c r="E35" s="99">
        <v>12054.0</v>
      </c>
      <c r="F35" s="97">
        <f t="shared" si="5"/>
        <v>-37602</v>
      </c>
      <c r="G35" s="36"/>
      <c r="H35" s="193"/>
      <c r="I35" s="15">
        <f t="shared" si="6"/>
        <v>0.2427501208</v>
      </c>
    </row>
    <row r="36">
      <c r="A36" s="105" t="s">
        <v>66</v>
      </c>
      <c r="B36" s="106">
        <f>SUM(B27:B35)</f>
        <v>8</v>
      </c>
      <c r="C36" s="91" t="s">
        <v>83</v>
      </c>
      <c r="D36" s="13">
        <v>49656.0</v>
      </c>
      <c r="E36" s="99">
        <v>609.0</v>
      </c>
      <c r="F36" s="97">
        <f t="shared" si="5"/>
        <v>-49047</v>
      </c>
      <c r="G36" s="36"/>
      <c r="H36" s="193"/>
      <c r="I36" s="15">
        <f t="shared" si="6"/>
        <v>0.01226437893</v>
      </c>
    </row>
    <row r="37">
      <c r="C37" s="107" t="s">
        <v>84</v>
      </c>
      <c r="D37" s="75">
        <v>49656.0</v>
      </c>
      <c r="E37" s="108">
        <v>155.0</v>
      </c>
      <c r="F37" s="204">
        <f t="shared" si="5"/>
        <v>-49501</v>
      </c>
      <c r="G37" s="177"/>
      <c r="H37" s="195"/>
      <c r="I37" s="205">
        <f t="shared" si="6"/>
        <v>0.003121475753</v>
      </c>
    </row>
    <row r="38">
      <c r="C38" s="111" t="s">
        <v>85</v>
      </c>
      <c r="D38" s="112">
        <v>186172.0</v>
      </c>
      <c r="E38" s="112"/>
      <c r="F38" s="113">
        <f t="shared" si="5"/>
        <v>-186172</v>
      </c>
      <c r="G38" s="86"/>
      <c r="H38" s="86"/>
      <c r="I38" s="114" t="s">
        <v>86</v>
      </c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7"/>
    </row>
    <row r="40">
      <c r="A40" s="6"/>
      <c r="B40" s="7" t="s">
        <v>88</v>
      </c>
      <c r="C40" s="7" t="s">
        <v>89</v>
      </c>
      <c r="D40" s="7" t="s">
        <v>90</v>
      </c>
      <c r="E40" s="7" t="s">
        <v>91</v>
      </c>
      <c r="F40" s="7" t="s">
        <v>92</v>
      </c>
      <c r="G40" s="7" t="s">
        <v>93</v>
      </c>
      <c r="H40" s="59"/>
      <c r="I40" s="34"/>
    </row>
    <row r="41">
      <c r="A41" s="91" t="s">
        <v>32</v>
      </c>
      <c r="B41" s="121"/>
      <c r="C41" s="102">
        <v>1.0</v>
      </c>
      <c r="D41" s="102"/>
      <c r="E41" s="102"/>
      <c r="F41" s="102"/>
      <c r="G41" s="102"/>
      <c r="H41" s="181"/>
      <c r="I41" s="182"/>
    </row>
    <row r="42">
      <c r="A42" s="91" t="s">
        <v>34</v>
      </c>
      <c r="B42" s="129" t="s">
        <v>94</v>
      </c>
      <c r="C42" s="102">
        <v>14.0</v>
      </c>
      <c r="D42" s="102">
        <v>2.0</v>
      </c>
      <c r="E42" s="102">
        <v>16.0</v>
      </c>
      <c r="F42" s="102">
        <v>11.0</v>
      </c>
      <c r="G42" s="102"/>
      <c r="H42" s="181"/>
      <c r="I42" s="182"/>
    </row>
    <row r="43">
      <c r="A43" s="91" t="s">
        <v>55</v>
      </c>
      <c r="B43" s="121"/>
      <c r="C43" s="102">
        <v>1.0</v>
      </c>
      <c r="D43" s="102">
        <v>1.0</v>
      </c>
      <c r="E43" s="102"/>
      <c r="F43" s="102"/>
      <c r="G43" s="102"/>
      <c r="H43" s="181"/>
      <c r="I43" s="182"/>
    </row>
    <row r="44">
      <c r="A44" s="91" t="s">
        <v>38</v>
      </c>
      <c r="B44" s="129" t="s">
        <v>94</v>
      </c>
      <c r="C44" s="102">
        <v>4.0</v>
      </c>
      <c r="D44" s="102">
        <v>1.0</v>
      </c>
      <c r="E44" s="102">
        <v>5.0</v>
      </c>
      <c r="F44" s="102">
        <v>1.0</v>
      </c>
      <c r="G44" s="102"/>
      <c r="H44" s="181"/>
      <c r="I44" s="182"/>
    </row>
    <row r="45">
      <c r="A45" s="91" t="s">
        <v>39</v>
      </c>
      <c r="B45" s="121"/>
      <c r="C45" s="102"/>
      <c r="D45" s="102"/>
      <c r="E45" s="102"/>
      <c r="F45" s="102"/>
      <c r="G45" s="102"/>
      <c r="H45" s="181"/>
      <c r="I45" s="182"/>
    </row>
    <row r="46">
      <c r="A46" s="91" t="s">
        <v>41</v>
      </c>
      <c r="B46" s="121"/>
      <c r="C46" s="102"/>
      <c r="D46" s="102"/>
      <c r="E46" s="102"/>
      <c r="F46" s="102">
        <v>2.0</v>
      </c>
      <c r="G46" s="102"/>
      <c r="H46" s="181"/>
      <c r="I46" s="182"/>
    </row>
    <row r="47">
      <c r="A47" s="91" t="s">
        <v>43</v>
      </c>
      <c r="B47" s="129" t="s">
        <v>94</v>
      </c>
      <c r="C47" s="102">
        <v>5.0</v>
      </c>
      <c r="D47" s="102">
        <v>1.0</v>
      </c>
      <c r="E47" s="102">
        <v>2.0</v>
      </c>
      <c r="F47" s="102"/>
      <c r="G47" s="102"/>
      <c r="H47" s="181"/>
      <c r="I47" s="182"/>
    </row>
    <row r="48">
      <c r="A48" s="91" t="s">
        <v>45</v>
      </c>
      <c r="B48" s="121"/>
      <c r="C48" s="102"/>
      <c r="D48" s="102"/>
      <c r="E48" s="102"/>
      <c r="F48" s="102"/>
      <c r="G48" s="102"/>
      <c r="H48" s="181"/>
      <c r="I48" s="182"/>
    </row>
    <row r="49">
      <c r="A49" s="91" t="s">
        <v>46</v>
      </c>
      <c r="B49" s="121"/>
      <c r="C49" s="102"/>
      <c r="D49" s="102"/>
      <c r="E49" s="102"/>
      <c r="F49" s="102">
        <v>1.0</v>
      </c>
      <c r="G49" s="102"/>
      <c r="H49" s="181"/>
      <c r="I49" s="182"/>
    </row>
    <row r="50">
      <c r="A50" s="91" t="s">
        <v>47</v>
      </c>
      <c r="B50" s="129" t="s">
        <v>94</v>
      </c>
      <c r="C50" s="102">
        <v>10.0</v>
      </c>
      <c r="D50" s="102"/>
      <c r="E50" s="102">
        <v>5.0</v>
      </c>
      <c r="F50" s="102">
        <v>20.0</v>
      </c>
      <c r="G50" s="102"/>
      <c r="H50" s="181"/>
      <c r="I50" s="182"/>
    </row>
    <row r="51">
      <c r="A51" s="91" t="s">
        <v>48</v>
      </c>
      <c r="B51" s="129" t="s">
        <v>94</v>
      </c>
      <c r="C51" s="102">
        <v>8.0</v>
      </c>
      <c r="D51" s="102">
        <v>1.0</v>
      </c>
      <c r="E51" s="102">
        <v>15.0</v>
      </c>
      <c r="F51" s="102">
        <v>27.0</v>
      </c>
      <c r="G51" s="102"/>
      <c r="H51" s="181"/>
      <c r="I51" s="182"/>
    </row>
    <row r="52">
      <c r="A52" s="91" t="s">
        <v>49</v>
      </c>
      <c r="B52" s="121"/>
      <c r="C52" s="102">
        <v>2.0</v>
      </c>
      <c r="D52" s="102"/>
      <c r="E52" s="102"/>
      <c r="F52" s="102"/>
      <c r="G52" s="102"/>
      <c r="H52" s="127"/>
      <c r="I52" s="182"/>
    </row>
    <row r="53">
      <c r="A53" s="91" t="s">
        <v>51</v>
      </c>
      <c r="B53" s="129" t="s">
        <v>94</v>
      </c>
      <c r="C53" s="102">
        <v>8.0</v>
      </c>
      <c r="D53" s="102"/>
      <c r="E53" s="102">
        <v>13.0</v>
      </c>
      <c r="F53" s="102">
        <v>13.0</v>
      </c>
      <c r="G53" s="102"/>
      <c r="H53" s="181"/>
      <c r="I53" s="182"/>
    </row>
    <row r="54">
      <c r="A54" s="91" t="s">
        <v>52</v>
      </c>
      <c r="B54" s="121"/>
      <c r="C54" s="102"/>
      <c r="D54" s="102"/>
      <c r="E54" s="102"/>
      <c r="F54" s="102">
        <v>1.0</v>
      </c>
      <c r="G54" s="102"/>
      <c r="H54" s="181"/>
      <c r="I54" s="182"/>
    </row>
    <row r="55">
      <c r="A55" s="91" t="s">
        <v>53</v>
      </c>
      <c r="B55" s="129" t="s">
        <v>94</v>
      </c>
      <c r="C55" s="102">
        <v>2.0</v>
      </c>
      <c r="D55" s="102"/>
      <c r="E55" s="102"/>
      <c r="F55" s="102">
        <v>4.0</v>
      </c>
      <c r="G55" s="102"/>
      <c r="H55" s="181"/>
      <c r="I55" s="182"/>
    </row>
    <row r="56">
      <c r="A56" s="91" t="s">
        <v>82</v>
      </c>
      <c r="B56" s="121"/>
      <c r="C56" s="102"/>
      <c r="D56" s="102"/>
      <c r="E56" s="102"/>
      <c r="F56" s="102"/>
      <c r="G56" s="102"/>
      <c r="H56" s="181"/>
      <c r="I56" s="182"/>
    </row>
    <row r="57">
      <c r="A57" s="91" t="s">
        <v>83</v>
      </c>
      <c r="B57" s="121"/>
      <c r="C57" s="102"/>
      <c r="D57" s="102"/>
      <c r="E57" s="102"/>
      <c r="F57" s="102"/>
      <c r="G57" s="102"/>
      <c r="H57" s="181"/>
      <c r="I57" s="182"/>
    </row>
    <row r="58">
      <c r="A58" s="91" t="s">
        <v>80</v>
      </c>
      <c r="B58" s="129" t="s">
        <v>94</v>
      </c>
      <c r="C58" s="102"/>
      <c r="D58" s="102"/>
      <c r="E58" s="102"/>
      <c r="F58" s="102"/>
      <c r="G58" s="102"/>
      <c r="H58" s="181"/>
      <c r="I58" s="182"/>
    </row>
    <row r="59">
      <c r="A59" s="107" t="s">
        <v>78</v>
      </c>
      <c r="B59" s="130" t="s">
        <v>94</v>
      </c>
      <c r="C59" s="102"/>
      <c r="D59" s="102"/>
      <c r="E59" s="102"/>
      <c r="F59" s="102"/>
      <c r="G59" s="102"/>
      <c r="H59" s="183"/>
      <c r="I59" s="184"/>
    </row>
    <row r="60">
      <c r="A60" s="107" t="s">
        <v>84</v>
      </c>
      <c r="B60" s="171"/>
      <c r="C60" s="102"/>
      <c r="D60" s="102"/>
      <c r="E60" s="102"/>
      <c r="F60" s="102"/>
      <c r="G60" s="102"/>
      <c r="H60" s="183"/>
      <c r="I60" s="184"/>
    </row>
    <row r="61">
      <c r="A61" s="131" t="s">
        <v>56</v>
      </c>
      <c r="B61" s="132"/>
      <c r="C61" s="185"/>
      <c r="D61" s="185"/>
      <c r="E61" s="185"/>
      <c r="F61" s="185"/>
      <c r="G61" s="185"/>
      <c r="H61" s="186"/>
      <c r="I61" s="187"/>
    </row>
    <row r="62">
      <c r="A62" s="27" t="s">
        <v>95</v>
      </c>
      <c r="I62" s="28"/>
    </row>
    <row r="63">
      <c r="A63" s="141" t="s">
        <v>25</v>
      </c>
      <c r="B63" s="138" t="s">
        <v>26</v>
      </c>
      <c r="C63" s="142" t="s">
        <v>27</v>
      </c>
      <c r="D63" s="142" t="s">
        <v>28</v>
      </c>
      <c r="E63" s="142" t="s">
        <v>29</v>
      </c>
      <c r="F63" s="142" t="s">
        <v>96</v>
      </c>
      <c r="G63" s="188" t="s">
        <v>97</v>
      </c>
      <c r="H63" s="188" t="s">
        <v>98</v>
      </c>
      <c r="I63" s="189"/>
    </row>
    <row r="64">
      <c r="A64" s="146" t="s">
        <v>32</v>
      </c>
      <c r="B64" s="147"/>
      <c r="C64" s="147"/>
      <c r="D64" s="147"/>
      <c r="E64" s="147"/>
      <c r="F64" s="147"/>
      <c r="G64" s="147"/>
      <c r="H64" s="147"/>
      <c r="I64" s="74" t="str">
        <f t="shared" ref="I64:I91" si="7">iferror(F64/B64,"")</f>
        <v/>
      </c>
    </row>
    <row r="65">
      <c r="A65" s="146" t="s">
        <v>34</v>
      </c>
      <c r="B65" s="102">
        <v>1.0</v>
      </c>
      <c r="C65" s="102"/>
      <c r="D65" s="102"/>
      <c r="E65" s="102"/>
      <c r="F65" s="102"/>
      <c r="G65" s="102"/>
      <c r="H65" s="102"/>
      <c r="I65" s="74">
        <f t="shared" si="7"/>
        <v>0</v>
      </c>
    </row>
    <row r="66">
      <c r="A66" s="146" t="s">
        <v>55</v>
      </c>
      <c r="B66" s="102"/>
      <c r="C66" s="102"/>
      <c r="D66" s="102"/>
      <c r="E66" s="102"/>
      <c r="F66" s="102"/>
      <c r="G66" s="102"/>
      <c r="H66" s="102"/>
      <c r="I66" s="74" t="str">
        <f t="shared" si="7"/>
        <v/>
      </c>
    </row>
    <row r="67">
      <c r="A67" s="146" t="s">
        <v>38</v>
      </c>
      <c r="B67" s="102"/>
      <c r="C67" s="102"/>
      <c r="D67" s="102"/>
      <c r="E67" s="102"/>
      <c r="F67" s="102"/>
      <c r="G67" s="102"/>
      <c r="H67" s="102"/>
      <c r="I67" s="74" t="str">
        <f t="shared" si="7"/>
        <v/>
      </c>
    </row>
    <row r="68">
      <c r="A68" s="146" t="s">
        <v>39</v>
      </c>
      <c r="B68" s="102"/>
      <c r="C68" s="102"/>
      <c r="D68" s="102"/>
      <c r="E68" s="102"/>
      <c r="F68" s="102"/>
      <c r="G68" s="102"/>
      <c r="H68" s="102"/>
      <c r="I68" s="74" t="str">
        <f t="shared" si="7"/>
        <v/>
      </c>
    </row>
    <row r="69">
      <c r="A69" s="146" t="s">
        <v>41</v>
      </c>
      <c r="B69" s="102"/>
      <c r="C69" s="102"/>
      <c r="D69" s="102"/>
      <c r="E69" s="102"/>
      <c r="F69" s="102"/>
      <c r="G69" s="102"/>
      <c r="H69" s="102"/>
      <c r="I69" s="74" t="str">
        <f t="shared" si="7"/>
        <v/>
      </c>
    </row>
    <row r="70">
      <c r="A70" s="146" t="s">
        <v>43</v>
      </c>
      <c r="B70" s="102">
        <v>1.0</v>
      </c>
      <c r="C70" s="102"/>
      <c r="D70" s="102"/>
      <c r="E70" s="102"/>
      <c r="F70" s="102"/>
      <c r="G70" s="102">
        <v>1.0</v>
      </c>
      <c r="H70" s="102"/>
      <c r="I70" s="74">
        <f t="shared" si="7"/>
        <v>0</v>
      </c>
    </row>
    <row r="71">
      <c r="A71" s="146" t="s">
        <v>45</v>
      </c>
      <c r="B71" s="102"/>
      <c r="C71" s="102"/>
      <c r="D71" s="102"/>
      <c r="E71" s="102"/>
      <c r="F71" s="102"/>
      <c r="G71" s="102"/>
      <c r="H71" s="102"/>
      <c r="I71" s="74" t="str">
        <f t="shared" si="7"/>
        <v/>
      </c>
    </row>
    <row r="72">
      <c r="A72" s="146" t="s">
        <v>46</v>
      </c>
      <c r="B72" s="102"/>
      <c r="C72" s="102"/>
      <c r="D72" s="102"/>
      <c r="E72" s="102"/>
      <c r="F72" s="102"/>
      <c r="G72" s="102"/>
      <c r="H72" s="102"/>
      <c r="I72" s="74" t="str">
        <f t="shared" si="7"/>
        <v/>
      </c>
    </row>
    <row r="73">
      <c r="A73" s="146" t="s">
        <v>47</v>
      </c>
      <c r="B73" s="102">
        <v>1.0</v>
      </c>
      <c r="C73" s="102"/>
      <c r="D73" s="102"/>
      <c r="E73" s="102"/>
      <c r="F73" s="102"/>
      <c r="G73" s="102"/>
      <c r="H73" s="102"/>
      <c r="I73" s="74">
        <f t="shared" si="7"/>
        <v>0</v>
      </c>
    </row>
    <row r="74">
      <c r="A74" s="146" t="s">
        <v>48</v>
      </c>
      <c r="B74" s="102"/>
      <c r="C74" s="102"/>
      <c r="D74" s="102"/>
      <c r="E74" s="102"/>
      <c r="F74" s="102">
        <v>1.0</v>
      </c>
      <c r="G74" s="102"/>
      <c r="H74" s="102"/>
      <c r="I74" s="74" t="str">
        <f t="shared" si="7"/>
        <v/>
      </c>
    </row>
    <row r="75">
      <c r="A75" s="146" t="s">
        <v>49</v>
      </c>
      <c r="B75" s="102"/>
      <c r="C75" s="102"/>
      <c r="D75" s="102"/>
      <c r="E75" s="102"/>
      <c r="F75" s="102"/>
      <c r="G75" s="102"/>
      <c r="H75" s="102"/>
      <c r="I75" s="74" t="str">
        <f t="shared" si="7"/>
        <v/>
      </c>
    </row>
    <row r="76">
      <c r="A76" s="146" t="s">
        <v>50</v>
      </c>
      <c r="B76" s="102"/>
      <c r="C76" s="102"/>
      <c r="D76" s="102"/>
      <c r="E76" s="102"/>
      <c r="F76" s="102"/>
      <c r="G76" s="102"/>
      <c r="H76" s="102"/>
      <c r="I76" s="74" t="str">
        <f t="shared" si="7"/>
        <v/>
      </c>
    </row>
    <row r="77">
      <c r="A77" s="146" t="s">
        <v>51</v>
      </c>
      <c r="B77" s="102"/>
      <c r="C77" s="102"/>
      <c r="D77" s="102"/>
      <c r="E77" s="102"/>
      <c r="F77" s="102"/>
      <c r="G77" s="102"/>
      <c r="H77" s="102"/>
      <c r="I77" s="74" t="str">
        <f t="shared" si="7"/>
        <v/>
      </c>
    </row>
    <row r="78">
      <c r="A78" s="146" t="s">
        <v>52</v>
      </c>
      <c r="B78" s="102"/>
      <c r="C78" s="102"/>
      <c r="D78" s="102"/>
      <c r="E78" s="102"/>
      <c r="F78" s="102"/>
      <c r="G78" s="102"/>
      <c r="H78" s="102"/>
      <c r="I78" s="74" t="str">
        <f t="shared" si="7"/>
        <v/>
      </c>
    </row>
    <row r="79">
      <c r="A79" s="146" t="s">
        <v>53</v>
      </c>
      <c r="B79" s="102"/>
      <c r="C79" s="102"/>
      <c r="D79" s="102"/>
      <c r="E79" s="102"/>
      <c r="F79" s="102"/>
      <c r="G79" s="102"/>
      <c r="H79" s="102"/>
      <c r="I79" s="74" t="str">
        <f t="shared" si="7"/>
        <v/>
      </c>
    </row>
    <row r="80">
      <c r="A80" s="146" t="s">
        <v>82</v>
      </c>
      <c r="B80" s="102">
        <v>3.0</v>
      </c>
      <c r="C80" s="102"/>
      <c r="D80" s="102"/>
      <c r="E80" s="102"/>
      <c r="F80" s="102"/>
      <c r="G80" s="102"/>
      <c r="H80" s="102"/>
      <c r="I80" s="74">
        <f t="shared" si="7"/>
        <v>0</v>
      </c>
    </row>
    <row r="81">
      <c r="A81" s="146" t="s">
        <v>83</v>
      </c>
      <c r="B81" s="102"/>
      <c r="C81" s="102"/>
      <c r="D81" s="102"/>
      <c r="E81" s="102"/>
      <c r="F81" s="102"/>
      <c r="G81" s="102"/>
      <c r="H81" s="102"/>
      <c r="I81" s="74" t="str">
        <f t="shared" si="7"/>
        <v/>
      </c>
    </row>
    <row r="82">
      <c r="A82" s="146" t="s">
        <v>80</v>
      </c>
      <c r="B82" s="102">
        <v>1.0</v>
      </c>
      <c r="C82" s="102"/>
      <c r="D82" s="102"/>
      <c r="E82" s="102"/>
      <c r="F82" s="102"/>
      <c r="G82" s="102"/>
      <c r="H82" s="102"/>
      <c r="I82" s="74">
        <f t="shared" si="7"/>
        <v>0</v>
      </c>
    </row>
    <row r="83">
      <c r="A83" s="146" t="s">
        <v>84</v>
      </c>
      <c r="B83" s="102">
        <v>2.0</v>
      </c>
      <c r="C83" s="102"/>
      <c r="D83" s="102"/>
      <c r="E83" s="102"/>
      <c r="F83" s="102"/>
      <c r="G83" s="102"/>
      <c r="H83" s="102"/>
      <c r="I83" s="74">
        <f t="shared" si="7"/>
        <v>0</v>
      </c>
    </row>
    <row r="84">
      <c r="A84" s="146" t="s">
        <v>78</v>
      </c>
      <c r="B84" s="102"/>
      <c r="C84" s="102"/>
      <c r="D84" s="102"/>
      <c r="E84" s="102"/>
      <c r="F84" s="102"/>
      <c r="G84" s="102"/>
      <c r="H84" s="102"/>
      <c r="I84" s="74" t="str">
        <f t="shared" si="7"/>
        <v/>
      </c>
    </row>
    <row r="85">
      <c r="A85" s="154" t="s">
        <v>102</v>
      </c>
      <c r="B85" s="102"/>
      <c r="C85" s="102"/>
      <c r="D85" s="102"/>
      <c r="E85" s="102"/>
      <c r="F85" s="102"/>
      <c r="G85" s="102"/>
      <c r="H85" s="102"/>
      <c r="I85" s="74" t="str">
        <f t="shared" si="7"/>
        <v/>
      </c>
    </row>
    <row r="86">
      <c r="A86" s="154"/>
      <c r="B86" s="102"/>
      <c r="C86" s="102"/>
      <c r="D86" s="102"/>
      <c r="E86" s="102"/>
      <c r="F86" s="102"/>
      <c r="G86" s="102"/>
      <c r="H86" s="102"/>
      <c r="I86" s="74" t="str">
        <f t="shared" si="7"/>
        <v/>
      </c>
    </row>
    <row r="87">
      <c r="A87" s="154" t="s">
        <v>103</v>
      </c>
      <c r="B87" s="102"/>
      <c r="C87" s="102"/>
      <c r="D87" s="102"/>
      <c r="E87" s="102"/>
      <c r="F87" s="102"/>
      <c r="G87" s="102"/>
      <c r="H87" s="102"/>
      <c r="I87" s="74" t="str">
        <f t="shared" si="7"/>
        <v/>
      </c>
    </row>
    <row r="88">
      <c r="A88" s="154" t="s">
        <v>104</v>
      </c>
      <c r="B88" s="102"/>
      <c r="C88" s="102"/>
      <c r="D88" s="102"/>
      <c r="E88" s="102"/>
      <c r="F88" s="102"/>
      <c r="G88" s="102"/>
      <c r="H88" s="102"/>
      <c r="I88" s="74" t="str">
        <f t="shared" si="7"/>
        <v/>
      </c>
    </row>
    <row r="89">
      <c r="A89" s="154" t="s">
        <v>105</v>
      </c>
      <c r="B89" s="102"/>
      <c r="C89" s="102"/>
      <c r="D89" s="102"/>
      <c r="E89" s="102"/>
      <c r="F89" s="102">
        <v>1.0</v>
      </c>
      <c r="G89" s="102"/>
      <c r="H89" s="102"/>
      <c r="I89" s="74" t="str">
        <f t="shared" si="7"/>
        <v/>
      </c>
    </row>
    <row r="90">
      <c r="A90" s="156" t="s">
        <v>21</v>
      </c>
      <c r="B90" s="206"/>
      <c r="C90" s="206"/>
      <c r="D90" s="206"/>
      <c r="E90" s="206"/>
      <c r="F90" s="206"/>
      <c r="G90" s="206"/>
      <c r="H90" s="206"/>
      <c r="I90" s="74" t="str">
        <f t="shared" si="7"/>
        <v/>
      </c>
    </row>
    <row r="91">
      <c r="A91" s="154" t="s">
        <v>114</v>
      </c>
      <c r="B91" s="207">
        <f t="shared" ref="B91:G91" si="8">SUM(B64:B90)</f>
        <v>9</v>
      </c>
      <c r="C91" s="207">
        <f t="shared" si="8"/>
        <v>0</v>
      </c>
      <c r="D91" s="207">
        <f t="shared" si="8"/>
        <v>0</v>
      </c>
      <c r="E91" s="207">
        <f t="shared" si="8"/>
        <v>0</v>
      </c>
      <c r="F91" s="165">
        <f t="shared" si="8"/>
        <v>2</v>
      </c>
      <c r="G91" s="165">
        <f t="shared" si="8"/>
        <v>1</v>
      </c>
      <c r="H91" s="165"/>
      <c r="I91" s="190">
        <f t="shared" si="7"/>
        <v>0.2222222222</v>
      </c>
    </row>
    <row r="92">
      <c r="B92" s="167">
        <f>B91+C91+D91+E91</f>
        <v>9</v>
      </c>
      <c r="C92" s="120"/>
      <c r="D92" s="120"/>
      <c r="E92" s="119"/>
      <c r="F92" s="168">
        <v>3</v>
      </c>
      <c r="G92" s="120"/>
      <c r="H92" s="119"/>
      <c r="I92" s="170">
        <f>F92/B92</f>
        <v>0.3333333333</v>
      </c>
    </row>
  </sheetData>
  <mergeCells count="7">
    <mergeCell ref="A1:G1"/>
    <mergeCell ref="C16:I16"/>
    <mergeCell ref="A25:B25"/>
    <mergeCell ref="A39:I39"/>
    <mergeCell ref="A62:I62"/>
    <mergeCell ref="B92:E92"/>
    <mergeCell ref="F92:H92"/>
  </mergeCells>
  <conditionalFormatting sqref="F17:F38">
    <cfRule type="cellIs" dxfId="0" priority="1" operator="lessThan">
      <formula>0</formula>
    </cfRule>
  </conditionalFormatting>
  <conditionalFormatting sqref="F17:F38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9" max="9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55"/>
      <c r="I1" s="3">
        <v>45935.0</v>
      </c>
    </row>
    <row r="2">
      <c r="A2" s="57" t="s">
        <v>58</v>
      </c>
      <c r="B2" s="197">
        <v>45935.0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211"/>
      <c r="I2" s="9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99">
        <v>59734.11</v>
      </c>
      <c r="G3" s="14">
        <f t="shared" ref="G3:G8" si="1">$F3/D3</f>
        <v>0.2110462553</v>
      </c>
      <c r="H3" s="65"/>
      <c r="I3" s="15">
        <f t="shared" ref="I3:I11" si="2">$F3/E3</f>
        <v>0.188907052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99">
        <v>58925.59</v>
      </c>
      <c r="G4" s="14">
        <f t="shared" si="1"/>
        <v>0.2923273339</v>
      </c>
      <c r="H4" s="65"/>
      <c r="I4" s="15">
        <f t="shared" si="2"/>
        <v>0.2252498653</v>
      </c>
    </row>
    <row r="5">
      <c r="A5" s="10" t="s">
        <v>11</v>
      </c>
      <c r="B5" s="70">
        <v>364216.25</v>
      </c>
      <c r="C5" s="12" t="s">
        <v>61</v>
      </c>
      <c r="D5" s="71">
        <v>402427.0</v>
      </c>
      <c r="E5" s="13">
        <v>501170.0</v>
      </c>
      <c r="F5" s="99">
        <v>49561.0</v>
      </c>
      <c r="G5" s="14">
        <f t="shared" si="1"/>
        <v>0.1231552555</v>
      </c>
      <c r="H5" s="65"/>
      <c r="I5" s="15">
        <f t="shared" si="2"/>
        <v>0.09889059601</v>
      </c>
    </row>
    <row r="6">
      <c r="A6" s="10" t="s">
        <v>62</v>
      </c>
      <c r="B6" s="70">
        <v>45045.64</v>
      </c>
      <c r="C6" s="12" t="s">
        <v>12</v>
      </c>
      <c r="D6" s="13">
        <v>360402.0</v>
      </c>
      <c r="E6" s="13">
        <v>316209.0</v>
      </c>
      <c r="F6" s="99">
        <v>41617.62</v>
      </c>
      <c r="G6" s="14">
        <f t="shared" si="1"/>
        <v>0.1154755523</v>
      </c>
      <c r="H6" s="65"/>
      <c r="I6" s="15">
        <f t="shared" si="2"/>
        <v>0.1316142804</v>
      </c>
    </row>
    <row r="7">
      <c r="A7" s="32" t="s">
        <v>63</v>
      </c>
      <c r="B7" s="72">
        <f>B5-B3</f>
        <v>-2075999.75</v>
      </c>
      <c r="C7" s="12" t="s">
        <v>14</v>
      </c>
      <c r="D7" s="13">
        <v>467711.0</v>
      </c>
      <c r="E7" s="13">
        <v>302557.0</v>
      </c>
      <c r="F7" s="99">
        <v>55328.67</v>
      </c>
      <c r="G7" s="14">
        <f t="shared" si="1"/>
        <v>0.1182967046</v>
      </c>
      <c r="H7" s="65"/>
      <c r="I7" s="15">
        <f t="shared" si="2"/>
        <v>0.182870236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99">
        <v>23467.73</v>
      </c>
      <c r="G8" s="14">
        <f t="shared" si="1"/>
        <v>0.1849542101</v>
      </c>
      <c r="H8" s="65"/>
      <c r="I8" s="15">
        <f t="shared" si="2"/>
        <v>0.08970810509</v>
      </c>
    </row>
    <row r="9">
      <c r="A9" s="19" t="s">
        <v>17</v>
      </c>
      <c r="B9" s="20">
        <f>(B4-B5)/30</f>
        <v>58270.25067</v>
      </c>
      <c r="C9" s="12" t="s">
        <v>18</v>
      </c>
      <c r="D9" s="13">
        <v>175140.0</v>
      </c>
      <c r="E9" s="13">
        <v>261601.0</v>
      </c>
      <c r="F9" s="99">
        <v>16685.92</v>
      </c>
      <c r="G9" s="14">
        <f t="shared" ref="G9:G11" si="3">$F9/$D$9</f>
        <v>0.09527189677</v>
      </c>
      <c r="H9" s="65"/>
      <c r="I9" s="15">
        <f t="shared" si="2"/>
        <v>0.06378385404</v>
      </c>
    </row>
    <row r="10">
      <c r="A10" s="19" t="s">
        <v>19</v>
      </c>
      <c r="B10" s="21">
        <f>(B4-B6)/30</f>
        <v>68909.271</v>
      </c>
      <c r="C10" s="12" t="s">
        <v>20</v>
      </c>
      <c r="D10" s="13">
        <v>0.0</v>
      </c>
      <c r="E10" s="13">
        <v>192680.0</v>
      </c>
      <c r="F10" s="99">
        <v>22344.87</v>
      </c>
      <c r="G10" s="14">
        <f t="shared" si="3"/>
        <v>0.1275829051</v>
      </c>
      <c r="H10" s="65"/>
      <c r="I10" s="15">
        <f t="shared" si="2"/>
        <v>0.1159688084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99">
        <v>9694.89</v>
      </c>
      <c r="G11" s="14">
        <f t="shared" si="3"/>
        <v>0.05535508736</v>
      </c>
      <c r="H11" s="65"/>
      <c r="I11" s="15">
        <f t="shared" si="2"/>
        <v>0.1968505584</v>
      </c>
    </row>
    <row r="12">
      <c r="A12" s="17"/>
      <c r="B12" s="22"/>
      <c r="C12" s="12"/>
      <c r="D12" s="13"/>
      <c r="E12" s="13"/>
      <c r="F12" s="99"/>
      <c r="G12" s="14"/>
      <c r="H12" s="65"/>
      <c r="I12" s="15"/>
    </row>
    <row r="13">
      <c r="A13" s="19" t="s">
        <v>22</v>
      </c>
      <c r="B13" s="21">
        <f>B3/B19</f>
        <v>81340.53333</v>
      </c>
      <c r="C13" s="12" t="s">
        <v>65</v>
      </c>
      <c r="D13" s="13">
        <v>0.0</v>
      </c>
      <c r="E13" s="13">
        <v>49520.0</v>
      </c>
      <c r="F13" s="99">
        <v>13005.88</v>
      </c>
      <c r="G13" s="14">
        <f t="shared" ref="G13:G14" si="4">$F13/$D$9</f>
        <v>0.07425990636</v>
      </c>
      <c r="H13" s="65"/>
      <c r="I13" s="15">
        <f t="shared" ref="I13:I15" si="5">$F13/E13</f>
        <v>0.2626389338</v>
      </c>
    </row>
    <row r="14">
      <c r="A14" s="19" t="s">
        <v>24</v>
      </c>
      <c r="B14" s="21">
        <f>(B3-B5)/(B19-B22)</f>
        <v>1037999.875</v>
      </c>
      <c r="C14" s="23" t="s">
        <v>21</v>
      </c>
      <c r="D14" s="24">
        <v>105144.0</v>
      </c>
      <c r="E14" s="24">
        <v>51000.0</v>
      </c>
      <c r="F14" s="203">
        <v>13849.97</v>
      </c>
      <c r="G14" s="14">
        <f t="shared" si="4"/>
        <v>0.07907942218</v>
      </c>
      <c r="H14" s="76"/>
      <c r="I14" s="26">
        <f t="shared" si="5"/>
        <v>0.2715680392</v>
      </c>
    </row>
    <row r="15">
      <c r="A15" s="19" t="s">
        <v>31</v>
      </c>
      <c r="B15" s="20">
        <f>B22*B13</f>
        <v>2277534.933</v>
      </c>
      <c r="C15" s="29" t="s">
        <v>66</v>
      </c>
      <c r="D15" s="212">
        <f t="shared" ref="D15:F15" si="6">SUM(D3:D14)</f>
        <v>2122320</v>
      </c>
      <c r="E15" s="212">
        <f t="shared" si="6"/>
        <v>2563398</v>
      </c>
      <c r="F15" s="212">
        <f t="shared" si="6"/>
        <v>364216.25</v>
      </c>
      <c r="G15" s="25">
        <f>$F15/D15</f>
        <v>0.1716123158</v>
      </c>
      <c r="H15" s="213"/>
      <c r="I15" s="26">
        <f t="shared" si="5"/>
        <v>0.1420833792</v>
      </c>
    </row>
    <row r="16">
      <c r="A16" s="19" t="s">
        <v>67</v>
      </c>
      <c r="B16" s="20">
        <f>B5-B15</f>
        <v>-1913318.683</v>
      </c>
      <c r="C16" s="27" t="s">
        <v>68</v>
      </c>
      <c r="I16" s="28"/>
    </row>
    <row r="17">
      <c r="A17" s="19" t="s">
        <v>69</v>
      </c>
      <c r="B17" s="20">
        <f>B5-B4</f>
        <v>-1748107.52</v>
      </c>
      <c r="D17" s="30" t="s">
        <v>70</v>
      </c>
      <c r="E17" s="30" t="s">
        <v>71</v>
      </c>
      <c r="F17" s="30" t="s">
        <v>72</v>
      </c>
      <c r="G17" s="30" t="s">
        <v>113</v>
      </c>
      <c r="H17" s="30"/>
      <c r="I17" s="9" t="s">
        <v>6</v>
      </c>
    </row>
    <row r="18">
      <c r="A18" s="19" t="s">
        <v>73</v>
      </c>
      <c r="B18" s="20">
        <f>(B5-B4)-B6</f>
        <v>-1793153.16</v>
      </c>
      <c r="C18" s="91" t="s">
        <v>32</v>
      </c>
      <c r="D18" s="13">
        <v>79808.0</v>
      </c>
      <c r="E18" s="99">
        <v>14146.0</v>
      </c>
      <c r="F18" s="97">
        <f t="shared" ref="F18:F38" si="7">E18-D18</f>
        <v>-65662</v>
      </c>
      <c r="G18" s="36"/>
      <c r="H18" s="193"/>
      <c r="I18" s="15">
        <f t="shared" ref="I18:I37" si="8">E18/D18</f>
        <v>0.177250401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12235.0</v>
      </c>
      <c r="F19" s="97">
        <f t="shared" si="7"/>
        <v>-130878</v>
      </c>
      <c r="G19" s="36"/>
      <c r="H19" s="193"/>
      <c r="I19" s="15">
        <f t="shared" si="8"/>
        <v>0.08549188404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31436.0</v>
      </c>
      <c r="F20" s="97">
        <f t="shared" si="7"/>
        <v>-48372</v>
      </c>
      <c r="G20" s="176"/>
      <c r="H20" s="194"/>
      <c r="I20" s="15">
        <f t="shared" si="8"/>
        <v>0.3938953488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16596.0</v>
      </c>
      <c r="F21" s="97">
        <f t="shared" si="7"/>
        <v>-99216</v>
      </c>
      <c r="G21" s="36"/>
      <c r="H21" s="193"/>
      <c r="I21" s="15">
        <f t="shared" si="8"/>
        <v>0.1433012123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25984.0</v>
      </c>
      <c r="F22" s="97">
        <f t="shared" si="7"/>
        <v>-42276</v>
      </c>
      <c r="G22" s="36"/>
      <c r="H22" s="193"/>
      <c r="I22" s="15">
        <f t="shared" si="8"/>
        <v>0.380662174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/>
      <c r="F23" s="97">
        <f t="shared" si="7"/>
        <v>-61204</v>
      </c>
      <c r="G23" s="36"/>
      <c r="H23" s="193"/>
      <c r="I23" s="15">
        <f t="shared" si="8"/>
        <v>0</v>
      </c>
    </row>
    <row r="24">
      <c r="A24" s="43" t="s">
        <v>44</v>
      </c>
      <c r="B24" s="44">
        <f>B5/B3</f>
        <v>0.1492557421</v>
      </c>
      <c r="C24" s="91" t="s">
        <v>43</v>
      </c>
      <c r="D24" s="13">
        <v>120764.0</v>
      </c>
      <c r="E24" s="99">
        <v>39348.0</v>
      </c>
      <c r="F24" s="97">
        <f t="shared" si="7"/>
        <v>-81416</v>
      </c>
      <c r="G24" s="36"/>
      <c r="H24" s="193"/>
      <c r="I24" s="15">
        <f t="shared" si="8"/>
        <v>0.3258255772</v>
      </c>
    </row>
    <row r="25">
      <c r="A25" s="17" t="s">
        <v>75</v>
      </c>
      <c r="C25" s="91" t="s">
        <v>45</v>
      </c>
      <c r="D25" s="13">
        <v>120764.0</v>
      </c>
      <c r="E25" s="99">
        <v>438.0</v>
      </c>
      <c r="F25" s="97">
        <f t="shared" si="7"/>
        <v>-120326</v>
      </c>
      <c r="G25" s="36"/>
      <c r="H25" s="193"/>
      <c r="I25" s="15">
        <f t="shared" si="8"/>
        <v>0.003626908681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21009.0</v>
      </c>
      <c r="F26" s="97">
        <f t="shared" si="7"/>
        <v>-81151</v>
      </c>
      <c r="G26" s="36"/>
      <c r="H26" s="193"/>
      <c r="I26" s="15">
        <f t="shared" si="8"/>
        <v>0.2056480031</v>
      </c>
    </row>
    <row r="27">
      <c r="A27" s="12" t="s">
        <v>8</v>
      </c>
      <c r="B27" s="102"/>
      <c r="C27" s="91" t="s">
        <v>47</v>
      </c>
      <c r="D27" s="13">
        <v>102160.0</v>
      </c>
      <c r="E27" s="99">
        <v>19480.0</v>
      </c>
      <c r="F27" s="97">
        <f t="shared" si="7"/>
        <v>-82680</v>
      </c>
      <c r="G27" s="36"/>
      <c r="H27" s="193"/>
      <c r="I27" s="15">
        <f t="shared" si="8"/>
        <v>0.1906812843</v>
      </c>
    </row>
    <row r="28">
      <c r="A28" s="12" t="s">
        <v>10</v>
      </c>
      <c r="B28" s="102"/>
      <c r="C28" s="91" t="s">
        <v>48</v>
      </c>
      <c r="D28" s="13">
        <v>102160.0</v>
      </c>
      <c r="E28" s="99">
        <v>14840.0</v>
      </c>
      <c r="F28" s="97">
        <f t="shared" si="7"/>
        <v>-87320</v>
      </c>
      <c r="G28" s="36"/>
      <c r="H28" s="193"/>
      <c r="I28" s="15">
        <f t="shared" si="8"/>
        <v>0.1452623336</v>
      </c>
    </row>
    <row r="29">
      <c r="A29" s="12" t="s">
        <v>12</v>
      </c>
      <c r="B29" s="102"/>
      <c r="C29" s="91" t="s">
        <v>49</v>
      </c>
      <c r="D29" s="13">
        <v>115812.0</v>
      </c>
      <c r="E29" s="99">
        <v>23131.0</v>
      </c>
      <c r="F29" s="97">
        <f t="shared" si="7"/>
        <v>-92681</v>
      </c>
      <c r="G29" s="36"/>
      <c r="H29" s="193"/>
      <c r="I29" s="15">
        <f t="shared" si="8"/>
        <v>0.1997288709</v>
      </c>
    </row>
    <row r="30">
      <c r="A30" s="12" t="s">
        <v>14</v>
      </c>
      <c r="B30" s="102"/>
      <c r="C30" s="32" t="s">
        <v>78</v>
      </c>
      <c r="D30" s="13">
        <v>54608.0</v>
      </c>
      <c r="E30" s="99">
        <v>30.0</v>
      </c>
      <c r="F30" s="97">
        <f t="shared" si="7"/>
        <v>-54578</v>
      </c>
      <c r="I30" s="15">
        <f t="shared" si="8"/>
        <v>0.0005493700557</v>
      </c>
    </row>
    <row r="31">
      <c r="A31" s="12" t="s">
        <v>16</v>
      </c>
      <c r="B31" s="102"/>
      <c r="C31" s="91" t="s">
        <v>51</v>
      </c>
      <c r="D31" s="13">
        <v>115812.0</v>
      </c>
      <c r="E31" s="99"/>
      <c r="F31" s="97">
        <f t="shared" si="7"/>
        <v>-115812</v>
      </c>
      <c r="G31" s="36"/>
      <c r="H31" s="193"/>
      <c r="I31" s="15">
        <f t="shared" si="8"/>
        <v>0</v>
      </c>
    </row>
    <row r="32">
      <c r="A32" s="12" t="s">
        <v>18</v>
      </c>
      <c r="B32" s="30"/>
      <c r="C32" s="91" t="s">
        <v>52</v>
      </c>
      <c r="D32" s="13">
        <v>115812.0</v>
      </c>
      <c r="E32" s="99">
        <v>31072.0</v>
      </c>
      <c r="F32" s="97">
        <f t="shared" si="7"/>
        <v>-84740</v>
      </c>
      <c r="G32" s="36"/>
      <c r="H32" s="193"/>
      <c r="I32" s="15">
        <f t="shared" si="8"/>
        <v>0.268296895</v>
      </c>
    </row>
    <row r="33">
      <c r="A33" s="12" t="s">
        <v>20</v>
      </c>
      <c r="B33" s="102"/>
      <c r="C33" s="91" t="s">
        <v>53</v>
      </c>
      <c r="D33" s="13">
        <v>151816.0</v>
      </c>
      <c r="E33" s="99">
        <v>22186.0</v>
      </c>
      <c r="F33" s="97">
        <f t="shared" si="7"/>
        <v>-129630</v>
      </c>
      <c r="G33" s="36"/>
      <c r="H33" s="193"/>
      <c r="I33" s="15">
        <f t="shared" si="8"/>
        <v>0.1461374295</v>
      </c>
    </row>
    <row r="34">
      <c r="A34" s="103" t="s">
        <v>79</v>
      </c>
      <c r="B34" s="206"/>
      <c r="C34" s="91" t="s">
        <v>80</v>
      </c>
      <c r="D34" s="13">
        <v>54608.0</v>
      </c>
      <c r="E34" s="99"/>
      <c r="F34" s="97">
        <f t="shared" si="7"/>
        <v>-54608</v>
      </c>
      <c r="G34" s="36"/>
      <c r="H34" s="193"/>
      <c r="I34" s="15">
        <f t="shared" si="8"/>
        <v>0</v>
      </c>
    </row>
    <row r="35">
      <c r="A35" s="104" t="s">
        <v>81</v>
      </c>
      <c r="B35" s="127">
        <v>1.0</v>
      </c>
      <c r="C35" s="91" t="s">
        <v>82</v>
      </c>
      <c r="D35" s="13">
        <v>49656.0</v>
      </c>
      <c r="E35" s="99">
        <v>12054.0</v>
      </c>
      <c r="F35" s="97">
        <f t="shared" si="7"/>
        <v>-37602</v>
      </c>
      <c r="G35" s="36"/>
      <c r="H35" s="193"/>
      <c r="I35" s="15">
        <f t="shared" si="8"/>
        <v>0.2427501208</v>
      </c>
    </row>
    <row r="36">
      <c r="A36" s="105" t="s">
        <v>66</v>
      </c>
      <c r="B36" s="106">
        <f>SUM(B27:B35)</f>
        <v>1</v>
      </c>
      <c r="C36" s="91" t="s">
        <v>83</v>
      </c>
      <c r="D36" s="13">
        <v>49656.0</v>
      </c>
      <c r="E36" s="99">
        <v>609.0</v>
      </c>
      <c r="F36" s="97">
        <f t="shared" si="7"/>
        <v>-49047</v>
      </c>
      <c r="G36" s="36"/>
      <c r="H36" s="193"/>
      <c r="I36" s="15">
        <f t="shared" si="8"/>
        <v>0.01226437893</v>
      </c>
    </row>
    <row r="37">
      <c r="C37" s="214" t="s">
        <v>84</v>
      </c>
      <c r="D37" s="215">
        <v>49656.0</v>
      </c>
      <c r="E37" s="216">
        <v>95.0</v>
      </c>
      <c r="F37" s="97">
        <f t="shared" si="7"/>
        <v>-49561</v>
      </c>
      <c r="G37" s="217"/>
      <c r="H37" s="195"/>
      <c r="I37" s="15">
        <f t="shared" si="8"/>
        <v>0.001913162558</v>
      </c>
    </row>
    <row r="38">
      <c r="C38" s="218" t="s">
        <v>85</v>
      </c>
      <c r="D38" s="219">
        <v>186172.0</v>
      </c>
      <c r="E38" s="219"/>
      <c r="F38" s="97">
        <f t="shared" si="7"/>
        <v>-186172</v>
      </c>
      <c r="G38" s="36"/>
      <c r="I38" s="220" t="s">
        <v>86</v>
      </c>
    </row>
    <row r="39">
      <c r="A39" s="115" t="s">
        <v>115</v>
      </c>
      <c r="B39" s="116"/>
      <c r="C39" s="116"/>
      <c r="D39" s="116"/>
      <c r="E39" s="116"/>
      <c r="F39" s="116"/>
      <c r="G39" s="116"/>
      <c r="H39" s="116"/>
      <c r="I39" s="117"/>
    </row>
    <row r="40">
      <c r="A40" s="6"/>
      <c r="B40" s="7" t="s">
        <v>88</v>
      </c>
      <c r="C40" s="7" t="s">
        <v>89</v>
      </c>
      <c r="D40" s="7" t="s">
        <v>90</v>
      </c>
      <c r="E40" s="7" t="s">
        <v>91</v>
      </c>
      <c r="F40" s="7" t="s">
        <v>92</v>
      </c>
      <c r="G40" s="7" t="s">
        <v>93</v>
      </c>
      <c r="H40" s="59"/>
      <c r="I40" s="34"/>
    </row>
    <row r="41">
      <c r="A41" s="91" t="s">
        <v>32</v>
      </c>
      <c r="B41" s="129" t="s">
        <v>94</v>
      </c>
      <c r="C41" s="221">
        <v>13.0</v>
      </c>
      <c r="D41" s="221">
        <v>1.0</v>
      </c>
      <c r="E41" s="221">
        <v>2.0</v>
      </c>
      <c r="F41" s="221"/>
      <c r="G41" s="222"/>
      <c r="H41" s="181"/>
      <c r="I41" s="182"/>
    </row>
    <row r="42">
      <c r="A42" s="91" t="s">
        <v>34</v>
      </c>
      <c r="B42" s="129" t="s">
        <v>94</v>
      </c>
      <c r="C42" s="221">
        <v>2.0</v>
      </c>
      <c r="D42" s="221"/>
      <c r="E42" s="221">
        <v>1.0</v>
      </c>
      <c r="F42" s="221">
        <v>6.0</v>
      </c>
      <c r="G42" s="222"/>
      <c r="H42" s="181"/>
      <c r="I42" s="182"/>
    </row>
    <row r="43">
      <c r="A43" s="91" t="s">
        <v>55</v>
      </c>
      <c r="B43" s="129" t="s">
        <v>94</v>
      </c>
      <c r="C43" s="221"/>
      <c r="D43" s="221">
        <v>4.0</v>
      </c>
      <c r="E43" s="221">
        <v>7.0</v>
      </c>
      <c r="F43" s="221">
        <v>1.0</v>
      </c>
      <c r="G43" s="222"/>
      <c r="H43" s="181"/>
      <c r="I43" s="182"/>
    </row>
    <row r="44">
      <c r="A44" s="91" t="s">
        <v>38</v>
      </c>
      <c r="B44" s="129" t="s">
        <v>94</v>
      </c>
      <c r="C44" s="221">
        <v>1.0</v>
      </c>
      <c r="D44" s="221"/>
      <c r="E44" s="221">
        <v>1.0</v>
      </c>
      <c r="F44" s="221">
        <v>2.0</v>
      </c>
      <c r="G44" s="222"/>
      <c r="H44" s="181"/>
      <c r="I44" s="182"/>
    </row>
    <row r="45">
      <c r="A45" s="91" t="s">
        <v>39</v>
      </c>
      <c r="B45" s="129" t="s">
        <v>94</v>
      </c>
      <c r="C45" s="222"/>
      <c r="D45" s="222"/>
      <c r="E45" s="222"/>
      <c r="F45" s="222"/>
      <c r="G45" s="222"/>
      <c r="H45" s="181"/>
      <c r="I45" s="182"/>
    </row>
    <row r="46">
      <c r="A46" s="91" t="s">
        <v>41</v>
      </c>
      <c r="B46" s="121"/>
      <c r="C46" s="221"/>
      <c r="D46" s="221"/>
      <c r="E46" s="221"/>
      <c r="F46" s="221"/>
      <c r="G46" s="222"/>
      <c r="H46" s="181"/>
      <c r="I46" s="182"/>
    </row>
    <row r="47">
      <c r="A47" s="91" t="s">
        <v>43</v>
      </c>
      <c r="B47" s="129" t="s">
        <v>94</v>
      </c>
      <c r="C47" s="221">
        <v>1.0</v>
      </c>
      <c r="D47" s="221"/>
      <c r="E47" s="221"/>
      <c r="F47" s="221"/>
      <c r="G47" s="222"/>
      <c r="H47" s="181"/>
      <c r="I47" s="182"/>
    </row>
    <row r="48">
      <c r="A48" s="91" t="s">
        <v>45</v>
      </c>
      <c r="B48" s="121"/>
      <c r="C48" s="221"/>
      <c r="D48" s="221"/>
      <c r="E48" s="221"/>
      <c r="F48" s="221"/>
      <c r="G48" s="222"/>
      <c r="H48" s="181"/>
      <c r="I48" s="182"/>
    </row>
    <row r="49">
      <c r="A49" s="91" t="s">
        <v>46</v>
      </c>
      <c r="B49" s="121"/>
      <c r="C49" s="221"/>
      <c r="D49" s="221"/>
      <c r="E49" s="221"/>
      <c r="F49" s="221">
        <v>3.0</v>
      </c>
      <c r="G49" s="222"/>
      <c r="H49" s="181"/>
      <c r="I49" s="182"/>
    </row>
    <row r="50">
      <c r="A50" s="91" t="s">
        <v>47</v>
      </c>
      <c r="B50" s="129" t="s">
        <v>94</v>
      </c>
      <c r="C50" s="221">
        <v>2.0</v>
      </c>
      <c r="D50" s="221"/>
      <c r="E50" s="221">
        <v>2.0</v>
      </c>
      <c r="F50" s="221">
        <v>13.0</v>
      </c>
      <c r="G50" s="222"/>
      <c r="H50" s="181"/>
      <c r="I50" s="182"/>
    </row>
    <row r="51">
      <c r="A51" s="91" t="s">
        <v>48</v>
      </c>
      <c r="B51" s="129" t="s">
        <v>94</v>
      </c>
      <c r="C51" s="221">
        <v>3.0</v>
      </c>
      <c r="D51" s="221"/>
      <c r="E51" s="221"/>
      <c r="F51" s="221">
        <v>2.0</v>
      </c>
      <c r="G51" s="222"/>
      <c r="H51" s="181"/>
      <c r="I51" s="182"/>
    </row>
    <row r="52">
      <c r="A52" s="91" t="s">
        <v>49</v>
      </c>
      <c r="B52" s="129" t="s">
        <v>94</v>
      </c>
      <c r="C52" s="221"/>
      <c r="D52" s="221"/>
      <c r="E52" s="221"/>
      <c r="F52" s="221"/>
      <c r="G52" s="221"/>
      <c r="H52" s="127"/>
      <c r="I52" s="182"/>
    </row>
    <row r="53">
      <c r="A53" s="91" t="s">
        <v>51</v>
      </c>
      <c r="B53" s="129" t="s">
        <v>94</v>
      </c>
      <c r="C53" s="221"/>
      <c r="D53" s="221"/>
      <c r="E53" s="221">
        <v>6.0</v>
      </c>
      <c r="F53" s="221">
        <v>5.0</v>
      </c>
      <c r="G53" s="222"/>
      <c r="H53" s="181"/>
      <c r="I53" s="182"/>
    </row>
    <row r="54">
      <c r="A54" s="91" t="s">
        <v>52</v>
      </c>
      <c r="B54" s="129" t="s">
        <v>94</v>
      </c>
      <c r="C54" s="221">
        <v>1.0</v>
      </c>
      <c r="D54" s="221"/>
      <c r="E54" s="221"/>
      <c r="F54" s="221">
        <v>7.0</v>
      </c>
      <c r="G54" s="222"/>
      <c r="H54" s="181"/>
      <c r="I54" s="182"/>
    </row>
    <row r="55">
      <c r="A55" s="91" t="s">
        <v>53</v>
      </c>
      <c r="B55" s="129" t="s">
        <v>94</v>
      </c>
      <c r="C55" s="221">
        <v>4.0</v>
      </c>
      <c r="D55" s="221">
        <v>1.0</v>
      </c>
      <c r="E55" s="221">
        <v>2.0</v>
      </c>
      <c r="F55" s="221">
        <v>1.0</v>
      </c>
      <c r="G55" s="222"/>
      <c r="H55" s="181"/>
      <c r="I55" s="182"/>
    </row>
    <row r="56">
      <c r="A56" s="91" t="s">
        <v>82</v>
      </c>
      <c r="B56" s="121"/>
      <c r="C56" s="221"/>
      <c r="D56" s="221"/>
      <c r="E56" s="221"/>
      <c r="F56" s="221"/>
      <c r="G56" s="222"/>
      <c r="H56" s="181"/>
      <c r="I56" s="182"/>
    </row>
    <row r="57">
      <c r="A57" s="91" t="s">
        <v>83</v>
      </c>
      <c r="B57" s="121"/>
      <c r="C57" s="222"/>
      <c r="D57" s="222"/>
      <c r="E57" s="222"/>
      <c r="F57" s="222"/>
      <c r="G57" s="222"/>
      <c r="H57" s="181"/>
      <c r="I57" s="182"/>
    </row>
    <row r="58">
      <c r="A58" s="91" t="s">
        <v>80</v>
      </c>
      <c r="B58" s="121"/>
      <c r="C58" s="221"/>
      <c r="D58" s="221"/>
      <c r="E58" s="221"/>
      <c r="F58" s="221"/>
      <c r="G58" s="222"/>
      <c r="H58" s="181"/>
      <c r="I58" s="182"/>
    </row>
    <row r="59">
      <c r="A59" s="107" t="s">
        <v>78</v>
      </c>
      <c r="B59" s="130" t="s">
        <v>94</v>
      </c>
      <c r="C59" s="223"/>
      <c r="D59" s="223"/>
      <c r="E59" s="223"/>
      <c r="F59" s="223"/>
      <c r="G59" s="224"/>
      <c r="H59" s="183"/>
      <c r="I59" s="184"/>
    </row>
    <row r="60">
      <c r="A60" s="107" t="s">
        <v>84</v>
      </c>
      <c r="B60" s="171"/>
      <c r="C60" s="223"/>
      <c r="D60" s="223"/>
      <c r="E60" s="223"/>
      <c r="F60" s="223"/>
      <c r="G60" s="224"/>
      <c r="H60" s="183"/>
      <c r="I60" s="184"/>
    </row>
    <row r="61">
      <c r="A61" s="131" t="s">
        <v>56</v>
      </c>
      <c r="B61" s="132"/>
      <c r="C61" s="185"/>
      <c r="D61" s="185"/>
      <c r="E61" s="185"/>
      <c r="F61" s="185"/>
      <c r="G61" s="185"/>
      <c r="H61" s="186"/>
      <c r="I61" s="187"/>
    </row>
    <row r="62">
      <c r="A62" s="27" t="s">
        <v>95</v>
      </c>
      <c r="I62" s="28"/>
    </row>
    <row r="63">
      <c r="A63" s="225" t="s">
        <v>25</v>
      </c>
      <c r="B63" s="138" t="s">
        <v>26</v>
      </c>
      <c r="C63" s="142" t="s">
        <v>27</v>
      </c>
      <c r="D63" s="142" t="s">
        <v>28</v>
      </c>
      <c r="E63" s="142" t="s">
        <v>29</v>
      </c>
      <c r="F63" s="226" t="s">
        <v>96</v>
      </c>
      <c r="G63" s="32" t="s">
        <v>97</v>
      </c>
      <c r="H63" s="32" t="s">
        <v>98</v>
      </c>
      <c r="I63" s="18"/>
    </row>
    <row r="64">
      <c r="A64" s="146" t="s">
        <v>32</v>
      </c>
      <c r="B64" s="221"/>
      <c r="C64" s="221"/>
      <c r="D64" s="221"/>
      <c r="E64" s="222"/>
      <c r="F64" s="221"/>
      <c r="I64" s="18"/>
    </row>
    <row r="65">
      <c r="A65" s="146" t="s">
        <v>34</v>
      </c>
      <c r="B65" s="221"/>
      <c r="C65" s="221"/>
      <c r="D65" s="221"/>
      <c r="E65" s="221"/>
      <c r="F65" s="221">
        <v>1.0</v>
      </c>
      <c r="I65" s="18"/>
    </row>
    <row r="66">
      <c r="A66" s="146" t="s">
        <v>55</v>
      </c>
      <c r="B66" s="221">
        <v>1.0</v>
      </c>
      <c r="C66" s="222"/>
      <c r="D66" s="221"/>
      <c r="E66" s="222"/>
      <c r="F66" s="221"/>
      <c r="I66" s="18"/>
    </row>
    <row r="67">
      <c r="A67" s="146" t="s">
        <v>38</v>
      </c>
      <c r="B67" s="221"/>
      <c r="C67" s="221"/>
      <c r="D67" s="221"/>
      <c r="E67" s="222"/>
      <c r="F67" s="221"/>
      <c r="I67" s="18"/>
    </row>
    <row r="68">
      <c r="A68" s="146" t="s">
        <v>39</v>
      </c>
      <c r="B68" s="221"/>
      <c r="C68" s="221"/>
      <c r="D68" s="221"/>
      <c r="E68" s="222"/>
      <c r="F68" s="221">
        <v>1.0</v>
      </c>
      <c r="I68" s="18"/>
    </row>
    <row r="69">
      <c r="A69" s="146" t="s">
        <v>41</v>
      </c>
      <c r="B69" s="221"/>
      <c r="C69" s="221"/>
      <c r="D69" s="221"/>
      <c r="E69" s="221"/>
      <c r="F69" s="221"/>
      <c r="I69" s="18"/>
    </row>
    <row r="70">
      <c r="A70" s="146" t="s">
        <v>43</v>
      </c>
      <c r="B70" s="221">
        <v>1.0</v>
      </c>
      <c r="C70" s="221">
        <v>1.0</v>
      </c>
      <c r="D70" s="221"/>
      <c r="E70" s="222"/>
      <c r="F70" s="221">
        <v>1.0</v>
      </c>
      <c r="G70" s="32">
        <v>1.0</v>
      </c>
      <c r="I70" s="18"/>
    </row>
    <row r="71">
      <c r="A71" s="146" t="s">
        <v>45</v>
      </c>
      <c r="B71" s="221"/>
      <c r="C71" s="221"/>
      <c r="D71" s="221"/>
      <c r="E71" s="221"/>
      <c r="F71" s="221"/>
      <c r="I71" s="18"/>
    </row>
    <row r="72">
      <c r="A72" s="146" t="s">
        <v>46</v>
      </c>
      <c r="B72" s="221"/>
      <c r="C72" s="221"/>
      <c r="D72" s="221"/>
      <c r="E72" s="221"/>
      <c r="F72" s="221"/>
      <c r="G72" s="32">
        <v>0.5</v>
      </c>
      <c r="I72" s="18"/>
    </row>
    <row r="73">
      <c r="A73" s="146" t="s">
        <v>47</v>
      </c>
      <c r="B73" s="221"/>
      <c r="C73" s="221"/>
      <c r="D73" s="221">
        <v>2.0</v>
      </c>
      <c r="E73" s="221"/>
      <c r="F73" s="221"/>
      <c r="G73" s="32">
        <v>0.5</v>
      </c>
      <c r="I73" s="18"/>
    </row>
    <row r="74">
      <c r="A74" s="146" t="s">
        <v>48</v>
      </c>
      <c r="B74" s="221"/>
      <c r="C74" s="221"/>
      <c r="D74" s="221"/>
      <c r="E74" s="222">
        <v>1.0</v>
      </c>
      <c r="F74" s="221"/>
      <c r="I74" s="18"/>
    </row>
    <row r="75">
      <c r="A75" s="146" t="s">
        <v>49</v>
      </c>
      <c r="B75" s="221"/>
      <c r="C75" s="221"/>
      <c r="D75" s="222"/>
      <c r="E75" s="222"/>
      <c r="F75" s="221">
        <v>1.0</v>
      </c>
      <c r="I75" s="18"/>
    </row>
    <row r="76">
      <c r="A76" s="146" t="s">
        <v>50</v>
      </c>
      <c r="B76" s="222"/>
      <c r="C76" s="222"/>
      <c r="D76" s="222"/>
      <c r="E76" s="222"/>
      <c r="F76" s="222"/>
      <c r="I76" s="18"/>
    </row>
    <row r="77">
      <c r="A77" s="146" t="s">
        <v>51</v>
      </c>
      <c r="B77" s="221">
        <v>1.0</v>
      </c>
      <c r="C77" s="222"/>
      <c r="D77" s="222"/>
      <c r="E77" s="221"/>
      <c r="F77" s="221"/>
      <c r="I77" s="18"/>
    </row>
    <row r="78">
      <c r="A78" s="146" t="s">
        <v>52</v>
      </c>
      <c r="B78" s="221"/>
      <c r="C78" s="221"/>
      <c r="D78" s="221"/>
      <c r="E78" s="222"/>
      <c r="F78" s="221">
        <v>1.0</v>
      </c>
      <c r="I78" s="18"/>
    </row>
    <row r="79">
      <c r="A79" s="146" t="s">
        <v>53</v>
      </c>
      <c r="B79" s="221"/>
      <c r="C79" s="221"/>
      <c r="D79" s="221"/>
      <c r="E79" s="221"/>
      <c r="F79" s="221">
        <v>1.0</v>
      </c>
      <c r="G79" s="32">
        <v>1.0</v>
      </c>
      <c r="I79" s="18"/>
    </row>
    <row r="80">
      <c r="A80" s="146" t="s">
        <v>82</v>
      </c>
      <c r="B80" s="221"/>
      <c r="C80" s="222"/>
      <c r="D80" s="222"/>
      <c r="E80" s="36"/>
      <c r="F80" s="221"/>
      <c r="I80" s="18"/>
    </row>
    <row r="81">
      <c r="A81" s="146" t="s">
        <v>83</v>
      </c>
      <c r="B81" s="221"/>
      <c r="C81" s="221"/>
      <c r="D81" s="221"/>
      <c r="E81" s="221"/>
      <c r="F81" s="221"/>
      <c r="I81" s="18"/>
    </row>
    <row r="82">
      <c r="A82" s="146" t="s">
        <v>80</v>
      </c>
      <c r="B82" s="221"/>
      <c r="C82" s="221"/>
      <c r="D82" s="221"/>
      <c r="E82" s="221"/>
      <c r="F82" s="221"/>
      <c r="I82" s="18"/>
    </row>
    <row r="83">
      <c r="A83" s="146" t="s">
        <v>84</v>
      </c>
      <c r="B83" s="221"/>
      <c r="C83" s="221"/>
      <c r="D83" s="221"/>
      <c r="E83" s="221"/>
      <c r="F83" s="221"/>
      <c r="I83" s="18"/>
    </row>
    <row r="84">
      <c r="A84" s="146" t="s">
        <v>78</v>
      </c>
      <c r="B84" s="222"/>
      <c r="C84" s="222"/>
      <c r="D84" s="222"/>
      <c r="E84" s="222"/>
      <c r="F84" s="222"/>
      <c r="I84" s="18"/>
    </row>
    <row r="85">
      <c r="A85" s="146" t="s">
        <v>102</v>
      </c>
      <c r="B85" s="221"/>
      <c r="C85" s="222"/>
      <c r="D85" s="221"/>
      <c r="E85" s="221"/>
      <c r="F85" s="221"/>
      <c r="I85" s="18"/>
    </row>
    <row r="86">
      <c r="A86" s="227" t="s">
        <v>56</v>
      </c>
      <c r="B86" s="221"/>
      <c r="C86" s="222"/>
      <c r="D86" s="221"/>
      <c r="E86" s="222"/>
      <c r="F86" s="221"/>
      <c r="I86" s="18"/>
    </row>
    <row r="87">
      <c r="A87" s="227" t="s">
        <v>103</v>
      </c>
      <c r="B87" s="222"/>
      <c r="C87" s="222"/>
      <c r="D87" s="222"/>
      <c r="E87" s="222"/>
      <c r="F87" s="221"/>
      <c r="I87" s="18"/>
    </row>
    <row r="88">
      <c r="A88" s="228" t="s">
        <v>104</v>
      </c>
      <c r="B88" s="36"/>
      <c r="C88" s="36"/>
      <c r="D88" s="36"/>
      <c r="E88" s="36"/>
      <c r="F88" s="36"/>
      <c r="I88" s="18"/>
    </row>
    <row r="89">
      <c r="A89" s="229" t="s">
        <v>105</v>
      </c>
      <c r="B89" s="36"/>
      <c r="C89" s="36"/>
      <c r="D89" s="36"/>
      <c r="E89" s="36"/>
      <c r="F89" s="36"/>
      <c r="I89" s="18"/>
    </row>
    <row r="90">
      <c r="A90" s="229" t="s">
        <v>21</v>
      </c>
      <c r="B90" s="36"/>
      <c r="C90" s="36"/>
      <c r="D90" s="36"/>
      <c r="E90" s="36"/>
      <c r="F90" s="221">
        <v>1.0</v>
      </c>
      <c r="I90" s="18"/>
    </row>
    <row r="91">
      <c r="A91" s="230" t="s">
        <v>66</v>
      </c>
      <c r="B91" s="231">
        <f t="shared" ref="B91:E91" si="9">SUM(B64:B89)</f>
        <v>3</v>
      </c>
      <c r="C91" s="231">
        <f t="shared" si="9"/>
        <v>1</v>
      </c>
      <c r="D91" s="231">
        <f t="shared" si="9"/>
        <v>2</v>
      </c>
      <c r="E91" s="231">
        <f t="shared" si="9"/>
        <v>1</v>
      </c>
      <c r="F91" s="231">
        <f>SUM(F64:F90)</f>
        <v>7</v>
      </c>
      <c r="G91" s="47"/>
      <c r="H91" s="47"/>
      <c r="I91" s="232"/>
    </row>
  </sheetData>
  <mergeCells count="5">
    <mergeCell ref="A1:G1"/>
    <mergeCell ref="C16:I16"/>
    <mergeCell ref="A25:B25"/>
    <mergeCell ref="A39:I39"/>
    <mergeCell ref="A62:I62"/>
  </mergeCells>
  <conditionalFormatting sqref="F17:F38">
    <cfRule type="cellIs" dxfId="0" priority="1" operator="lessThan">
      <formula>0</formula>
    </cfRule>
  </conditionalFormatting>
  <conditionalFormatting sqref="F17:F38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3">
        <v>45934.0</v>
      </c>
    </row>
    <row r="2">
      <c r="A2" s="57" t="s">
        <v>58</v>
      </c>
      <c r="B2" s="197">
        <v>45934.0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99">
        <v>47319.18</v>
      </c>
      <c r="G3" s="14">
        <f t="shared" ref="G3:H3" si="1">$F3/D3</f>
        <v>0.1671831344</v>
      </c>
      <c r="H3" s="15">
        <f t="shared" si="1"/>
        <v>0.1496452663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99">
        <v>28536.64</v>
      </c>
      <c r="G4" s="14">
        <f t="shared" ref="G4:H4" si="2">$F4/D4</f>
        <v>0.1415690516</v>
      </c>
      <c r="H4" s="15">
        <f t="shared" si="2"/>
        <v>0.1090845983</v>
      </c>
    </row>
    <row r="5">
      <c r="A5" s="10" t="s">
        <v>11</v>
      </c>
      <c r="B5" s="70">
        <v>217502.71</v>
      </c>
      <c r="C5" s="12" t="s">
        <v>61</v>
      </c>
      <c r="D5" s="71">
        <v>402427.0</v>
      </c>
      <c r="E5" s="13">
        <v>501170.0</v>
      </c>
      <c r="F5" s="99">
        <v>49505.2</v>
      </c>
      <c r="G5" s="14">
        <f t="shared" ref="G5:H5" si="3">$F5/D5</f>
        <v>0.1230165968</v>
      </c>
      <c r="H5" s="15">
        <f t="shared" si="3"/>
        <v>0.09877925654</v>
      </c>
    </row>
    <row r="6">
      <c r="A6" s="10" t="s">
        <v>116</v>
      </c>
      <c r="B6" s="70">
        <v>594.88</v>
      </c>
      <c r="C6" s="12" t="s">
        <v>12</v>
      </c>
      <c r="D6" s="13">
        <v>360402.0</v>
      </c>
      <c r="E6" s="13">
        <v>316209.0</v>
      </c>
      <c r="F6" s="99">
        <v>1304.64</v>
      </c>
      <c r="G6" s="14">
        <f t="shared" ref="G6:H6" si="4">$F6/D6</f>
        <v>0.003619957714</v>
      </c>
      <c r="H6" s="15">
        <f t="shared" si="4"/>
        <v>0.00412587877</v>
      </c>
    </row>
    <row r="7">
      <c r="A7" s="32" t="s">
        <v>63</v>
      </c>
      <c r="B7" s="72">
        <f>B5-B3</f>
        <v>-2222713.29</v>
      </c>
      <c r="C7" s="12" t="s">
        <v>14</v>
      </c>
      <c r="D7" s="13">
        <v>467711.0</v>
      </c>
      <c r="E7" s="13">
        <v>302557.0</v>
      </c>
      <c r="F7" s="99">
        <v>43595.69</v>
      </c>
      <c r="G7" s="14">
        <f t="shared" ref="G7:H7" si="5">$F7/D7</f>
        <v>0.09321074339</v>
      </c>
      <c r="H7" s="15">
        <f t="shared" si="5"/>
        <v>0.1440908325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99">
        <v>17308.94</v>
      </c>
      <c r="G8" s="14">
        <f t="shared" ref="G8:H8" si="6">$F8/D8</f>
        <v>0.1364154661</v>
      </c>
      <c r="H8" s="15">
        <f t="shared" si="6"/>
        <v>0.06616541986</v>
      </c>
    </row>
    <row r="9">
      <c r="A9" s="19" t="s">
        <v>17</v>
      </c>
      <c r="B9" s="20">
        <f>(B4-B5)/30</f>
        <v>63160.702</v>
      </c>
      <c r="C9" s="12" t="s">
        <v>18</v>
      </c>
      <c r="D9" s="13">
        <v>175140.0</v>
      </c>
      <c r="E9" s="13">
        <v>261601.0</v>
      </c>
      <c r="F9" s="99">
        <v>6636.77</v>
      </c>
      <c r="G9" s="14">
        <f t="shared" ref="G9:G13" si="7">$F9/$D$9</f>
        <v>0.03789408473</v>
      </c>
      <c r="H9" s="15">
        <f t="shared" ref="H9:H13" si="8">$F9/E9</f>
        <v>0.02536981892</v>
      </c>
    </row>
    <row r="10">
      <c r="A10" s="19" t="s">
        <v>19</v>
      </c>
      <c r="B10" s="21">
        <f>(B4-B6)/30</f>
        <v>70390.963</v>
      </c>
      <c r="C10" s="12" t="s">
        <v>20</v>
      </c>
      <c r="D10" s="13">
        <v>0.0</v>
      </c>
      <c r="E10" s="13">
        <v>192680.0</v>
      </c>
      <c r="F10" s="99">
        <v>594.88</v>
      </c>
      <c r="G10" s="14">
        <f t="shared" si="7"/>
        <v>0.003396597008</v>
      </c>
      <c r="H10" s="15">
        <f t="shared" si="8"/>
        <v>0.003087398796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99">
        <v>9694.89</v>
      </c>
      <c r="G11" s="14">
        <f t="shared" si="7"/>
        <v>0.05535508736</v>
      </c>
      <c r="H11" s="15">
        <f t="shared" si="8"/>
        <v>0.1968505584</v>
      </c>
    </row>
    <row r="12">
      <c r="A12" s="19" t="s">
        <v>22</v>
      </c>
      <c r="B12" s="21">
        <f>B3/B18</f>
        <v>81340.53333</v>
      </c>
      <c r="C12" s="12" t="s">
        <v>65</v>
      </c>
      <c r="D12" s="13">
        <v>0.0</v>
      </c>
      <c r="E12" s="13">
        <v>49520.0</v>
      </c>
      <c r="F12" s="99">
        <v>13005.88</v>
      </c>
      <c r="G12" s="14">
        <f t="shared" si="7"/>
        <v>0.07425990636</v>
      </c>
      <c r="H12" s="15">
        <f t="shared" si="8"/>
        <v>0.2626389338</v>
      </c>
    </row>
    <row r="13">
      <c r="A13" s="19" t="s">
        <v>24</v>
      </c>
      <c r="B13" s="21">
        <f>(B3-B5)/(B18-B21)</f>
        <v>1111356.645</v>
      </c>
      <c r="C13" s="23" t="s">
        <v>21</v>
      </c>
      <c r="D13" s="24">
        <v>105144.0</v>
      </c>
      <c r="E13" s="24">
        <v>51000.0</v>
      </c>
      <c r="F13" s="203">
        <v>0.0</v>
      </c>
      <c r="G13" s="14">
        <f t="shared" si="7"/>
        <v>0</v>
      </c>
      <c r="H13" s="26">
        <f t="shared" si="8"/>
        <v>0</v>
      </c>
    </row>
    <row r="14">
      <c r="A14" s="19" t="s">
        <v>31</v>
      </c>
      <c r="B14" s="20">
        <f>B21*B12</f>
        <v>2277534.933</v>
      </c>
      <c r="C14" s="29" t="s">
        <v>66</v>
      </c>
      <c r="D14" s="212">
        <f t="shared" ref="D14:F14" si="9">SUM(D3:D13)</f>
        <v>2122320</v>
      </c>
      <c r="E14" s="212">
        <f t="shared" si="9"/>
        <v>2563398</v>
      </c>
      <c r="F14" s="212">
        <f t="shared" si="9"/>
        <v>217502.71</v>
      </c>
      <c r="G14" s="25">
        <f t="shared" ref="G14:H14" si="10">$F14/D14</f>
        <v>0.1024834662</v>
      </c>
      <c r="H14" s="26">
        <f t="shared" si="10"/>
        <v>0.08484937181</v>
      </c>
    </row>
    <row r="15">
      <c r="A15" s="19" t="s">
        <v>67</v>
      </c>
      <c r="B15" s="20">
        <f>B5-B14</f>
        <v>-2060032.223</v>
      </c>
      <c r="C15" s="27" t="s">
        <v>68</v>
      </c>
      <c r="H15" s="28"/>
    </row>
    <row r="16">
      <c r="A16" s="19" t="s">
        <v>69</v>
      </c>
      <c r="B16" s="20">
        <f>B5-B4</f>
        <v>-1894821.06</v>
      </c>
      <c r="D16" s="30" t="s">
        <v>70</v>
      </c>
      <c r="E16" s="30" t="s">
        <v>71</v>
      </c>
      <c r="F16" s="30" t="s">
        <v>72</v>
      </c>
      <c r="G16" s="30" t="s">
        <v>113</v>
      </c>
      <c r="H16" s="9" t="s">
        <v>6</v>
      </c>
    </row>
    <row r="17">
      <c r="A17" s="19" t="s">
        <v>73</v>
      </c>
      <c r="B17" s="20">
        <f>(B5-B4)-B6</f>
        <v>-1895415.94</v>
      </c>
      <c r="C17" s="91" t="s">
        <v>32</v>
      </c>
      <c r="D17" s="13">
        <v>79808.0</v>
      </c>
      <c r="E17" s="99">
        <v>14146.0</v>
      </c>
      <c r="F17" s="97">
        <f t="shared" ref="F17:F37" si="11">E17-D17</f>
        <v>-65662</v>
      </c>
      <c r="G17" s="36"/>
      <c r="H17" s="15">
        <f t="shared" ref="H17:H36" si="12">E17/D17</f>
        <v>0.177250401</v>
      </c>
    </row>
    <row r="18">
      <c r="A18" s="19" t="s">
        <v>35</v>
      </c>
      <c r="B18" s="38">
        <v>30.0</v>
      </c>
      <c r="C18" s="91" t="s">
        <v>34</v>
      </c>
      <c r="D18" s="13">
        <v>143113.0</v>
      </c>
      <c r="E18" s="99"/>
      <c r="F18" s="97">
        <f t="shared" si="11"/>
        <v>-143113</v>
      </c>
      <c r="G18" s="36"/>
      <c r="H18" s="15">
        <f t="shared" si="12"/>
        <v>0</v>
      </c>
    </row>
    <row r="19">
      <c r="A19" s="19" t="s">
        <v>37</v>
      </c>
      <c r="B19" s="39">
        <v>45931.0</v>
      </c>
      <c r="C19" s="91" t="s">
        <v>55</v>
      </c>
      <c r="D19" s="13">
        <v>79808.0</v>
      </c>
      <c r="E19" s="99">
        <v>31436.0</v>
      </c>
      <c r="F19" s="97">
        <f t="shared" si="11"/>
        <v>-48372</v>
      </c>
      <c r="G19" s="176"/>
      <c r="H19" s="15">
        <f t="shared" si="12"/>
        <v>0.3938953488</v>
      </c>
    </row>
    <row r="20">
      <c r="A20" s="19" t="s">
        <v>1</v>
      </c>
      <c r="B20" s="40">
        <f>Today()</f>
        <v>45959</v>
      </c>
      <c r="C20" s="91" t="s">
        <v>38</v>
      </c>
      <c r="D20" s="13">
        <v>115812.0</v>
      </c>
      <c r="E20" s="99">
        <v>16596.0</v>
      </c>
      <c r="F20" s="97">
        <f t="shared" si="11"/>
        <v>-99216</v>
      </c>
      <c r="G20" s="36"/>
      <c r="H20" s="15">
        <f t="shared" si="12"/>
        <v>0.1433012123</v>
      </c>
    </row>
    <row r="21">
      <c r="A21" s="19" t="s">
        <v>40</v>
      </c>
      <c r="B21" s="41">
        <f>B20-B19</f>
        <v>28</v>
      </c>
      <c r="C21" s="91" t="s">
        <v>39</v>
      </c>
      <c r="D21" s="13">
        <v>68260.0</v>
      </c>
      <c r="E21" s="99">
        <v>10837.0</v>
      </c>
      <c r="F21" s="97">
        <f t="shared" si="11"/>
        <v>-57423</v>
      </c>
      <c r="G21" s="36"/>
      <c r="H21" s="15">
        <f t="shared" si="12"/>
        <v>0.1587606212</v>
      </c>
    </row>
    <row r="22">
      <c r="A22" s="19" t="s">
        <v>42</v>
      </c>
      <c r="B22" s="42">
        <f>B21/B18</f>
        <v>0.9333333333</v>
      </c>
      <c r="C22" s="91" t="s">
        <v>41</v>
      </c>
      <c r="D22" s="13">
        <v>61204.0</v>
      </c>
      <c r="E22" s="99"/>
      <c r="F22" s="97">
        <f t="shared" si="11"/>
        <v>-61204</v>
      </c>
      <c r="G22" s="36"/>
      <c r="H22" s="15">
        <f t="shared" si="12"/>
        <v>0</v>
      </c>
    </row>
    <row r="23">
      <c r="A23" s="43" t="s">
        <v>44</v>
      </c>
      <c r="B23" s="44">
        <f>B5/B3</f>
        <v>0.08913256449</v>
      </c>
      <c r="C23" s="91" t="s">
        <v>43</v>
      </c>
      <c r="D23" s="13">
        <v>120764.0</v>
      </c>
      <c r="E23" s="99"/>
      <c r="F23" s="97">
        <f t="shared" si="11"/>
        <v>-120764</v>
      </c>
      <c r="G23" s="36"/>
      <c r="H23" s="15">
        <f t="shared" si="12"/>
        <v>0</v>
      </c>
    </row>
    <row r="24">
      <c r="A24" s="17" t="s">
        <v>75</v>
      </c>
      <c r="C24" s="91" t="s">
        <v>45</v>
      </c>
      <c r="D24" s="13">
        <v>120764.0</v>
      </c>
      <c r="E24" s="99">
        <v>438.0</v>
      </c>
      <c r="F24" s="97">
        <f t="shared" si="11"/>
        <v>-120326</v>
      </c>
      <c r="G24" s="36"/>
      <c r="H24" s="15">
        <f t="shared" si="12"/>
        <v>0.003626908681</v>
      </c>
    </row>
    <row r="25">
      <c r="A25" s="100" t="s">
        <v>76</v>
      </c>
      <c r="B25" s="101" t="s">
        <v>77</v>
      </c>
      <c r="C25" s="91" t="s">
        <v>46</v>
      </c>
      <c r="D25" s="13">
        <v>102160.0</v>
      </c>
      <c r="E25" s="99">
        <v>15160.0</v>
      </c>
      <c r="F25" s="97">
        <f t="shared" si="11"/>
        <v>-87000</v>
      </c>
      <c r="G25" s="36"/>
      <c r="H25" s="15">
        <f t="shared" si="12"/>
        <v>0.148394675</v>
      </c>
    </row>
    <row r="26">
      <c r="A26" s="12" t="s">
        <v>8</v>
      </c>
      <c r="B26" s="102"/>
      <c r="C26" s="91" t="s">
        <v>47</v>
      </c>
      <c r="D26" s="13">
        <v>102160.0</v>
      </c>
      <c r="E26" s="99">
        <v>13630.0</v>
      </c>
      <c r="F26" s="97">
        <f t="shared" si="11"/>
        <v>-88530</v>
      </c>
      <c r="G26" s="36"/>
      <c r="H26" s="15">
        <f t="shared" si="12"/>
        <v>0.1334181676</v>
      </c>
    </row>
    <row r="27">
      <c r="A27" s="12" t="s">
        <v>10</v>
      </c>
      <c r="B27" s="102"/>
      <c r="C27" s="91" t="s">
        <v>48</v>
      </c>
      <c r="D27" s="13">
        <v>102160.0</v>
      </c>
      <c r="E27" s="99">
        <v>14806.0</v>
      </c>
      <c r="F27" s="97">
        <f t="shared" si="11"/>
        <v>-87354</v>
      </c>
      <c r="G27" s="36"/>
      <c r="H27" s="15">
        <f t="shared" si="12"/>
        <v>0.1449295223</v>
      </c>
    </row>
    <row r="28">
      <c r="A28" s="12" t="s">
        <v>12</v>
      </c>
      <c r="B28" s="102"/>
      <c r="C28" s="91" t="s">
        <v>49</v>
      </c>
      <c r="D28" s="13">
        <v>115812.0</v>
      </c>
      <c r="E28" s="99">
        <v>17082.0</v>
      </c>
      <c r="F28" s="97">
        <f t="shared" si="11"/>
        <v>-98730</v>
      </c>
      <c r="G28" s="36"/>
      <c r="H28" s="15">
        <f t="shared" si="12"/>
        <v>0.1474976686</v>
      </c>
    </row>
    <row r="29">
      <c r="A29" s="12" t="s">
        <v>14</v>
      </c>
      <c r="B29" s="102">
        <v>1.0</v>
      </c>
      <c r="C29" s="32" t="s">
        <v>78</v>
      </c>
      <c r="D29" s="13">
        <v>54608.0</v>
      </c>
      <c r="E29" s="99">
        <v>30.0</v>
      </c>
      <c r="F29" s="97">
        <f t="shared" si="11"/>
        <v>-54578</v>
      </c>
      <c r="H29" s="15">
        <f t="shared" si="12"/>
        <v>0.0005493700557</v>
      </c>
    </row>
    <row r="30">
      <c r="A30" s="12" t="s">
        <v>16</v>
      </c>
      <c r="B30" s="102">
        <v>1.0</v>
      </c>
      <c r="C30" s="91" t="s">
        <v>51</v>
      </c>
      <c r="D30" s="13">
        <v>115812.0</v>
      </c>
      <c r="E30" s="99"/>
      <c r="F30" s="97">
        <f t="shared" si="11"/>
        <v>-115812</v>
      </c>
      <c r="G30" s="36"/>
      <c r="H30" s="15">
        <f t="shared" si="12"/>
        <v>0</v>
      </c>
    </row>
    <row r="31">
      <c r="A31" s="12" t="s">
        <v>18</v>
      </c>
      <c r="B31" s="30"/>
      <c r="C31" s="91" t="s">
        <v>52</v>
      </c>
      <c r="D31" s="13">
        <v>115812.0</v>
      </c>
      <c r="E31" s="99">
        <v>5979.0</v>
      </c>
      <c r="F31" s="97">
        <f t="shared" si="11"/>
        <v>-109833</v>
      </c>
      <c r="G31" s="36"/>
      <c r="H31" s="15">
        <f t="shared" si="12"/>
        <v>0.05162677443</v>
      </c>
    </row>
    <row r="32">
      <c r="A32" s="12" t="s">
        <v>20</v>
      </c>
      <c r="B32" s="102"/>
      <c r="C32" s="91" t="s">
        <v>53</v>
      </c>
      <c r="D32" s="13">
        <v>151816.0</v>
      </c>
      <c r="E32" s="99">
        <v>436.0</v>
      </c>
      <c r="F32" s="97">
        <f t="shared" si="11"/>
        <v>-151380</v>
      </c>
      <c r="G32" s="36"/>
      <c r="H32" s="15">
        <f t="shared" si="12"/>
        <v>0.00287189756</v>
      </c>
    </row>
    <row r="33">
      <c r="A33" s="103" t="s">
        <v>79</v>
      </c>
      <c r="B33" s="206"/>
      <c r="C33" s="91" t="s">
        <v>80</v>
      </c>
      <c r="D33" s="13">
        <v>54608.0</v>
      </c>
      <c r="E33" s="99"/>
      <c r="F33" s="97">
        <f t="shared" si="11"/>
        <v>-54608</v>
      </c>
      <c r="G33" s="36"/>
      <c r="H33" s="15">
        <f t="shared" si="12"/>
        <v>0</v>
      </c>
    </row>
    <row r="34">
      <c r="A34" s="104" t="s">
        <v>81</v>
      </c>
      <c r="B34" s="127">
        <v>1.0</v>
      </c>
      <c r="C34" s="91" t="s">
        <v>82</v>
      </c>
      <c r="D34" s="13">
        <v>49656.0</v>
      </c>
      <c r="E34" s="99">
        <v>12054.0</v>
      </c>
      <c r="F34" s="97">
        <f t="shared" si="11"/>
        <v>-37602</v>
      </c>
      <c r="G34" s="36"/>
      <c r="H34" s="15">
        <f t="shared" si="12"/>
        <v>0.2427501208</v>
      </c>
    </row>
    <row r="35">
      <c r="A35" s="105" t="s">
        <v>66</v>
      </c>
      <c r="B35" s="106">
        <f>SUM(B26:B34)</f>
        <v>3</v>
      </c>
      <c r="C35" s="91" t="s">
        <v>83</v>
      </c>
      <c r="D35" s="13">
        <v>49656.0</v>
      </c>
      <c r="E35" s="99">
        <v>609.0</v>
      </c>
      <c r="F35" s="97">
        <f t="shared" si="11"/>
        <v>-49047</v>
      </c>
      <c r="G35" s="36"/>
      <c r="H35" s="15">
        <f t="shared" si="12"/>
        <v>0.01226437893</v>
      </c>
    </row>
    <row r="36">
      <c r="C36" s="214" t="s">
        <v>84</v>
      </c>
      <c r="D36" s="215">
        <v>49656.0</v>
      </c>
      <c r="E36" s="216">
        <v>95.0</v>
      </c>
      <c r="F36" s="97">
        <f t="shared" si="11"/>
        <v>-49561</v>
      </c>
      <c r="G36" s="217"/>
      <c r="H36" s="15">
        <f t="shared" si="12"/>
        <v>0.001913162558</v>
      </c>
    </row>
    <row r="37">
      <c r="C37" s="218" t="s">
        <v>85</v>
      </c>
      <c r="D37" s="219">
        <v>186172.0</v>
      </c>
      <c r="E37" s="219"/>
      <c r="F37" s="97">
        <f t="shared" si="11"/>
        <v>-186172</v>
      </c>
      <c r="G37" s="36"/>
      <c r="H37" s="220" t="s">
        <v>86</v>
      </c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9" t="s">
        <v>94</v>
      </c>
      <c r="C40" s="221">
        <v>11.0</v>
      </c>
      <c r="D40" s="221">
        <v>1.0</v>
      </c>
      <c r="E40" s="221">
        <v>3.0</v>
      </c>
      <c r="F40" s="221"/>
      <c r="G40" s="222"/>
      <c r="H40" s="182"/>
    </row>
    <row r="41">
      <c r="A41" s="91" t="s">
        <v>34</v>
      </c>
      <c r="B41" s="129" t="s">
        <v>94</v>
      </c>
      <c r="C41" s="221">
        <v>6.0</v>
      </c>
      <c r="D41" s="221">
        <v>3.0</v>
      </c>
      <c r="E41" s="221">
        <v>11.0</v>
      </c>
      <c r="F41" s="221">
        <v>16.0</v>
      </c>
      <c r="G41" s="222"/>
      <c r="H41" s="182"/>
    </row>
    <row r="42">
      <c r="A42" s="91" t="s">
        <v>55</v>
      </c>
      <c r="B42" s="129" t="s">
        <v>94</v>
      </c>
      <c r="C42" s="221">
        <v>5.0</v>
      </c>
      <c r="D42" s="221">
        <v>10.0</v>
      </c>
      <c r="E42" s="221">
        <v>17.0</v>
      </c>
      <c r="F42" s="221">
        <v>17.0</v>
      </c>
      <c r="G42" s="222"/>
      <c r="H42" s="182"/>
    </row>
    <row r="43">
      <c r="A43" s="91" t="s">
        <v>38</v>
      </c>
      <c r="B43" s="129" t="s">
        <v>94</v>
      </c>
      <c r="C43" s="221">
        <v>9.0</v>
      </c>
      <c r="D43" s="221"/>
      <c r="E43" s="221">
        <v>11.0</v>
      </c>
      <c r="F43" s="221">
        <v>25.0</v>
      </c>
      <c r="G43" s="222"/>
      <c r="H43" s="182"/>
    </row>
    <row r="44">
      <c r="A44" s="91" t="s">
        <v>39</v>
      </c>
      <c r="B44" s="129" t="s">
        <v>94</v>
      </c>
      <c r="C44" s="222"/>
      <c r="D44" s="222"/>
      <c r="E44" s="222"/>
      <c r="F44" s="222"/>
      <c r="G44" s="222"/>
      <c r="H44" s="182"/>
    </row>
    <row r="45">
      <c r="A45" s="91" t="s">
        <v>41</v>
      </c>
      <c r="B45" s="121"/>
      <c r="C45" s="221"/>
      <c r="D45" s="221"/>
      <c r="E45" s="221"/>
      <c r="F45" s="221"/>
      <c r="G45" s="222"/>
      <c r="H45" s="182"/>
    </row>
    <row r="46">
      <c r="A46" s="91" t="s">
        <v>43</v>
      </c>
      <c r="B46" s="129" t="s">
        <v>94</v>
      </c>
      <c r="C46" s="221"/>
      <c r="D46" s="221"/>
      <c r="E46" s="221"/>
      <c r="F46" s="221"/>
      <c r="G46" s="222"/>
      <c r="H46" s="182"/>
    </row>
    <row r="47">
      <c r="A47" s="91" t="s">
        <v>45</v>
      </c>
      <c r="B47" s="129" t="s">
        <v>94</v>
      </c>
      <c r="C47" s="221">
        <v>6.0</v>
      </c>
      <c r="D47" s="221"/>
      <c r="E47" s="221">
        <v>4.0</v>
      </c>
      <c r="F47" s="221">
        <v>1.0</v>
      </c>
      <c r="G47" s="222"/>
      <c r="H47" s="182"/>
    </row>
    <row r="48">
      <c r="A48" s="91" t="s">
        <v>46</v>
      </c>
      <c r="B48" s="129" t="s">
        <v>94</v>
      </c>
      <c r="C48" s="221"/>
      <c r="D48" s="221"/>
      <c r="E48" s="221">
        <v>1.0</v>
      </c>
      <c r="F48" s="221">
        <v>2.0</v>
      </c>
      <c r="G48" s="222"/>
      <c r="H48" s="182"/>
    </row>
    <row r="49">
      <c r="A49" s="91" t="s">
        <v>47</v>
      </c>
      <c r="B49" s="129" t="s">
        <v>94</v>
      </c>
      <c r="C49" s="221">
        <v>7.0</v>
      </c>
      <c r="D49" s="221"/>
      <c r="E49" s="221">
        <v>4.0</v>
      </c>
      <c r="F49" s="221">
        <v>17.0</v>
      </c>
      <c r="G49" s="222"/>
      <c r="H49" s="182"/>
    </row>
    <row r="50">
      <c r="A50" s="91" t="s">
        <v>48</v>
      </c>
      <c r="B50" s="129" t="s">
        <v>94</v>
      </c>
      <c r="C50" s="221">
        <v>4.0</v>
      </c>
      <c r="D50" s="221">
        <v>3.0</v>
      </c>
      <c r="E50" s="221">
        <v>6.0</v>
      </c>
      <c r="F50" s="221">
        <v>5.0</v>
      </c>
      <c r="G50" s="222"/>
      <c r="H50" s="182"/>
    </row>
    <row r="51">
      <c r="A51" s="91" t="s">
        <v>49</v>
      </c>
      <c r="B51" s="129" t="s">
        <v>94</v>
      </c>
      <c r="C51" s="221">
        <v>2.0</v>
      </c>
      <c r="D51" s="221"/>
      <c r="E51" s="221">
        <v>1.0</v>
      </c>
      <c r="F51" s="221">
        <v>1.0</v>
      </c>
      <c r="G51" s="221"/>
      <c r="H51" s="182"/>
    </row>
    <row r="52">
      <c r="A52" s="91" t="s">
        <v>51</v>
      </c>
      <c r="B52" s="129" t="s">
        <v>94</v>
      </c>
      <c r="C52" s="221">
        <v>2.0</v>
      </c>
      <c r="D52" s="221"/>
      <c r="E52" s="221">
        <v>9.0</v>
      </c>
      <c r="F52" s="221">
        <v>8.0</v>
      </c>
      <c r="G52" s="222"/>
      <c r="H52" s="182"/>
    </row>
    <row r="53">
      <c r="A53" s="91" t="s">
        <v>52</v>
      </c>
      <c r="B53" s="129" t="s">
        <v>94</v>
      </c>
      <c r="C53" s="221">
        <v>3.0</v>
      </c>
      <c r="D53" s="221"/>
      <c r="E53" s="221">
        <v>3.0</v>
      </c>
      <c r="F53" s="221">
        <v>11.0</v>
      </c>
      <c r="G53" s="222"/>
      <c r="H53" s="182"/>
    </row>
    <row r="54">
      <c r="A54" s="91" t="s">
        <v>53</v>
      </c>
      <c r="B54" s="129" t="s">
        <v>94</v>
      </c>
      <c r="C54" s="221"/>
      <c r="D54" s="221"/>
      <c r="E54" s="221">
        <v>6.0</v>
      </c>
      <c r="F54" s="221">
        <v>8.0</v>
      </c>
      <c r="G54" s="222"/>
      <c r="H54" s="182"/>
    </row>
    <row r="55">
      <c r="A55" s="91" t="s">
        <v>82</v>
      </c>
      <c r="B55" s="129" t="s">
        <v>94</v>
      </c>
      <c r="C55" s="221"/>
      <c r="D55" s="221"/>
      <c r="E55" s="221"/>
      <c r="F55" s="221"/>
      <c r="G55" s="222"/>
      <c r="H55" s="182"/>
    </row>
    <row r="56">
      <c r="A56" s="91" t="s">
        <v>83</v>
      </c>
      <c r="B56" s="129" t="s">
        <v>94</v>
      </c>
      <c r="C56" s="222"/>
      <c r="D56" s="222"/>
      <c r="E56" s="222"/>
      <c r="F56" s="222"/>
      <c r="G56" s="222"/>
      <c r="H56" s="182"/>
    </row>
    <row r="57">
      <c r="A57" s="91" t="s">
        <v>80</v>
      </c>
      <c r="B57" s="129" t="s">
        <v>94</v>
      </c>
      <c r="C57" s="221"/>
      <c r="D57" s="221"/>
      <c r="E57" s="221"/>
      <c r="F57" s="221"/>
      <c r="G57" s="222"/>
      <c r="H57" s="182"/>
    </row>
    <row r="58">
      <c r="A58" s="107" t="s">
        <v>78</v>
      </c>
      <c r="B58" s="130" t="s">
        <v>94</v>
      </c>
      <c r="C58" s="223"/>
      <c r="D58" s="223"/>
      <c r="E58" s="223"/>
      <c r="F58" s="223"/>
      <c r="G58" s="224"/>
      <c r="H58" s="184"/>
    </row>
    <row r="59">
      <c r="A59" s="107" t="s">
        <v>84</v>
      </c>
      <c r="B59" s="130" t="s">
        <v>94</v>
      </c>
      <c r="C59" s="223"/>
      <c r="D59" s="223"/>
      <c r="E59" s="223"/>
      <c r="F59" s="223"/>
      <c r="G59" s="224"/>
      <c r="H59" s="184"/>
    </row>
    <row r="60">
      <c r="A60" s="131" t="s">
        <v>56</v>
      </c>
      <c r="B60" s="132"/>
      <c r="C60" s="185"/>
      <c r="D60" s="185"/>
      <c r="E60" s="185"/>
      <c r="F60" s="185"/>
      <c r="G60" s="185"/>
      <c r="H60" s="187"/>
    </row>
    <row r="61">
      <c r="A61" s="27" t="s">
        <v>95</v>
      </c>
      <c r="F61" s="28"/>
      <c r="H61" s="18"/>
    </row>
    <row r="62">
      <c r="A62" s="225" t="s">
        <v>25</v>
      </c>
      <c r="B62" s="138" t="s">
        <v>26</v>
      </c>
      <c r="C62" s="142" t="s">
        <v>27</v>
      </c>
      <c r="D62" s="142" t="s">
        <v>28</v>
      </c>
      <c r="E62" s="142" t="s">
        <v>29</v>
      </c>
      <c r="F62" s="226" t="s">
        <v>96</v>
      </c>
      <c r="G62" s="32" t="s">
        <v>97</v>
      </c>
      <c r="H62" s="32" t="s">
        <v>98</v>
      </c>
    </row>
    <row r="63">
      <c r="A63" s="146" t="s">
        <v>32</v>
      </c>
      <c r="B63" s="221">
        <v>2.0</v>
      </c>
      <c r="C63" s="221"/>
      <c r="D63" s="221"/>
      <c r="E63" s="222"/>
      <c r="F63" s="221">
        <v>1.0</v>
      </c>
      <c r="H63" s="18"/>
    </row>
    <row r="64">
      <c r="A64" s="146" t="s">
        <v>34</v>
      </c>
      <c r="B64" s="221">
        <v>2.0</v>
      </c>
      <c r="C64" s="221"/>
      <c r="D64" s="221"/>
      <c r="E64" s="221"/>
      <c r="F64" s="221"/>
      <c r="H64" s="18"/>
    </row>
    <row r="65">
      <c r="A65" s="146" t="s">
        <v>55</v>
      </c>
      <c r="B65" s="221">
        <v>1.0</v>
      </c>
      <c r="C65" s="222"/>
      <c r="D65" s="221"/>
      <c r="E65" s="222"/>
      <c r="F65" s="221"/>
      <c r="H65" s="18"/>
    </row>
    <row r="66">
      <c r="A66" s="146" t="s">
        <v>38</v>
      </c>
      <c r="B66" s="221">
        <v>2.0</v>
      </c>
      <c r="C66" s="221"/>
      <c r="D66" s="221"/>
      <c r="E66" s="222"/>
      <c r="F66" s="221"/>
      <c r="H66" s="18"/>
    </row>
    <row r="67">
      <c r="A67" s="146" t="s">
        <v>39</v>
      </c>
      <c r="B67" s="221">
        <v>1.0</v>
      </c>
      <c r="C67" s="221"/>
      <c r="D67" s="221"/>
      <c r="E67" s="222"/>
      <c r="F67" s="221"/>
      <c r="H67" s="18"/>
    </row>
    <row r="68">
      <c r="A68" s="146" t="s">
        <v>41</v>
      </c>
      <c r="B68" s="221"/>
      <c r="C68" s="221"/>
      <c r="D68" s="221"/>
      <c r="E68" s="221"/>
      <c r="F68" s="221"/>
      <c r="H68" s="18"/>
    </row>
    <row r="69">
      <c r="A69" s="146" t="s">
        <v>43</v>
      </c>
      <c r="B69" s="221"/>
      <c r="C69" s="221"/>
      <c r="D69" s="221"/>
      <c r="E69" s="222"/>
      <c r="F69" s="221"/>
      <c r="H69" s="18"/>
    </row>
    <row r="70">
      <c r="A70" s="146" t="s">
        <v>45</v>
      </c>
      <c r="B70" s="221">
        <v>2.0</v>
      </c>
      <c r="C70" s="221">
        <v>1.0</v>
      </c>
      <c r="D70" s="221"/>
      <c r="E70" s="221"/>
      <c r="F70" s="221"/>
      <c r="H70" s="18"/>
    </row>
    <row r="71">
      <c r="A71" s="146" t="s">
        <v>46</v>
      </c>
      <c r="B71" s="221"/>
      <c r="C71" s="221"/>
      <c r="D71" s="221"/>
      <c r="E71" s="221"/>
      <c r="F71" s="221"/>
      <c r="H71" s="18"/>
    </row>
    <row r="72">
      <c r="A72" s="146" t="s">
        <v>47</v>
      </c>
      <c r="B72" s="221"/>
      <c r="C72" s="221"/>
      <c r="D72" s="221"/>
      <c r="E72" s="221"/>
      <c r="F72" s="221">
        <v>1.0</v>
      </c>
      <c r="H72" s="18"/>
    </row>
    <row r="73">
      <c r="A73" s="146" t="s">
        <v>48</v>
      </c>
      <c r="B73" s="221">
        <v>1.0</v>
      </c>
      <c r="C73" s="221"/>
      <c r="D73" s="221"/>
      <c r="E73" s="222"/>
      <c r="F73" s="221">
        <v>1.0</v>
      </c>
      <c r="H73" s="18"/>
    </row>
    <row r="74">
      <c r="A74" s="146" t="s">
        <v>49</v>
      </c>
      <c r="B74" s="221">
        <v>1.0</v>
      </c>
      <c r="C74" s="221"/>
      <c r="D74" s="222"/>
      <c r="E74" s="222"/>
      <c r="F74" s="221"/>
      <c r="H74" s="18"/>
    </row>
    <row r="75">
      <c r="A75" s="146" t="s">
        <v>50</v>
      </c>
      <c r="B75" s="222"/>
      <c r="C75" s="222"/>
      <c r="D75" s="222"/>
      <c r="E75" s="222"/>
      <c r="F75" s="222"/>
      <c r="H75" s="18"/>
    </row>
    <row r="76">
      <c r="A76" s="146" t="s">
        <v>51</v>
      </c>
      <c r="B76" s="221"/>
      <c r="C76" s="222"/>
      <c r="D76" s="222"/>
      <c r="E76" s="221"/>
      <c r="F76" s="221"/>
      <c r="H76" s="18"/>
    </row>
    <row r="77">
      <c r="A77" s="146" t="s">
        <v>52</v>
      </c>
      <c r="B77" s="221"/>
      <c r="C77" s="221"/>
      <c r="D77" s="221">
        <v>1.0</v>
      </c>
      <c r="E77" s="222"/>
      <c r="F77" s="221"/>
      <c r="H77" s="18"/>
    </row>
    <row r="78">
      <c r="A78" s="146" t="s">
        <v>53</v>
      </c>
      <c r="B78" s="221">
        <v>3.0</v>
      </c>
      <c r="C78" s="221"/>
      <c r="D78" s="221">
        <v>1.0</v>
      </c>
      <c r="E78" s="221"/>
      <c r="F78" s="221"/>
      <c r="H78" s="18"/>
    </row>
    <row r="79">
      <c r="A79" s="146" t="s">
        <v>82</v>
      </c>
      <c r="B79" s="221"/>
      <c r="C79" s="222"/>
      <c r="D79" s="222"/>
      <c r="E79" s="36"/>
      <c r="F79" s="221"/>
      <c r="H79" s="18"/>
    </row>
    <row r="80">
      <c r="A80" s="146" t="s">
        <v>83</v>
      </c>
      <c r="B80" s="221"/>
      <c r="C80" s="221"/>
      <c r="D80" s="221"/>
      <c r="E80" s="221"/>
      <c r="F80" s="221"/>
      <c r="H80" s="18"/>
    </row>
    <row r="81">
      <c r="A81" s="146" t="s">
        <v>80</v>
      </c>
      <c r="B81" s="221"/>
      <c r="C81" s="221"/>
      <c r="D81" s="221"/>
      <c r="E81" s="221"/>
      <c r="F81" s="221"/>
      <c r="H81" s="18"/>
    </row>
    <row r="82">
      <c r="A82" s="146" t="s">
        <v>84</v>
      </c>
      <c r="B82" s="221"/>
      <c r="C82" s="221"/>
      <c r="D82" s="221"/>
      <c r="E82" s="221"/>
      <c r="F82" s="221"/>
      <c r="H82" s="18"/>
    </row>
    <row r="83">
      <c r="A83" s="146" t="s">
        <v>78</v>
      </c>
      <c r="B83" s="222"/>
      <c r="C83" s="222"/>
      <c r="D83" s="222"/>
      <c r="E83" s="222"/>
      <c r="F83" s="222"/>
      <c r="H83" s="18"/>
    </row>
    <row r="84">
      <c r="A84" s="146" t="s">
        <v>102</v>
      </c>
      <c r="B84" s="221"/>
      <c r="C84" s="222"/>
      <c r="D84" s="221"/>
      <c r="E84" s="221"/>
      <c r="F84" s="221"/>
      <c r="H84" s="18"/>
    </row>
    <row r="85">
      <c r="A85" s="227" t="s">
        <v>56</v>
      </c>
      <c r="B85" s="221"/>
      <c r="C85" s="222"/>
      <c r="D85" s="221"/>
      <c r="E85" s="222"/>
      <c r="F85" s="221"/>
      <c r="H85" s="18"/>
    </row>
    <row r="86">
      <c r="A86" s="227" t="s">
        <v>103</v>
      </c>
      <c r="B86" s="222"/>
      <c r="C86" s="222"/>
      <c r="D86" s="222"/>
      <c r="E86" s="222"/>
      <c r="F86" s="221"/>
      <c r="H86" s="18"/>
    </row>
    <row r="87">
      <c r="A87" s="228" t="s">
        <v>104</v>
      </c>
      <c r="B87" s="36"/>
      <c r="C87" s="36"/>
      <c r="D87" s="36"/>
      <c r="E87" s="36"/>
      <c r="F87" s="36"/>
      <c r="H87" s="18"/>
    </row>
    <row r="88">
      <c r="A88" s="229" t="s">
        <v>105</v>
      </c>
      <c r="B88" s="36"/>
      <c r="C88" s="36"/>
      <c r="D88" s="36"/>
      <c r="E88" s="36"/>
      <c r="F88" s="36"/>
      <c r="H88" s="18"/>
    </row>
    <row r="89">
      <c r="A89" s="229" t="s">
        <v>21</v>
      </c>
      <c r="B89" s="36"/>
      <c r="C89" s="36"/>
      <c r="D89" s="36"/>
      <c r="E89" s="36"/>
      <c r="F89" s="36"/>
    </row>
    <row r="90">
      <c r="A90" s="230" t="s">
        <v>66</v>
      </c>
      <c r="B90" s="231">
        <f t="shared" ref="B90:F90" si="13">SUM(B63:B88)</f>
        <v>15</v>
      </c>
      <c r="C90" s="231">
        <f t="shared" si="13"/>
        <v>1</v>
      </c>
      <c r="D90" s="231">
        <f t="shared" si="13"/>
        <v>2</v>
      </c>
      <c r="E90" s="231">
        <f t="shared" si="13"/>
        <v>0</v>
      </c>
      <c r="F90" s="231">
        <f t="shared" si="13"/>
        <v>3</v>
      </c>
      <c r="G90" s="47"/>
      <c r="H90" s="232"/>
    </row>
  </sheetData>
  <mergeCells count="5">
    <mergeCell ref="A1:G1"/>
    <mergeCell ref="C15:H15"/>
    <mergeCell ref="A24:B24"/>
    <mergeCell ref="A38:H38"/>
    <mergeCell ref="A61:F61"/>
  </mergeCells>
  <conditionalFormatting sqref="F16:F37">
    <cfRule type="cellIs" dxfId="0" priority="1" operator="lessThan">
      <formula>0</formula>
    </cfRule>
  </conditionalFormatting>
  <conditionalFormatting sqref="F16:F37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3">
        <v>45933.0</v>
      </c>
    </row>
    <row r="2">
      <c r="A2" s="57" t="s">
        <v>58</v>
      </c>
      <c r="B2" s="197">
        <v>45933.0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99">
        <v>32546.27</v>
      </c>
      <c r="G3" s="14">
        <f t="shared" ref="G3:H3" si="1">$F3/D3</f>
        <v>0.1149890474</v>
      </c>
      <c r="H3" s="15">
        <f t="shared" si="1"/>
        <v>0.1029264505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99">
        <v>28264.7</v>
      </c>
      <c r="G4" s="14">
        <f t="shared" ref="G4:H4" si="2">$F4/D4</f>
        <v>0.1402199688</v>
      </c>
      <c r="H4" s="15">
        <f t="shared" si="2"/>
        <v>0.1080450763</v>
      </c>
    </row>
    <row r="5">
      <c r="A5" s="10" t="s">
        <v>11</v>
      </c>
      <c r="B5" s="70">
        <v>172874.38</v>
      </c>
      <c r="C5" s="12" t="s">
        <v>61</v>
      </c>
      <c r="D5" s="71">
        <v>402427.0</v>
      </c>
      <c r="E5" s="13">
        <v>501170.0</v>
      </c>
      <c r="F5" s="99">
        <v>49400.76</v>
      </c>
      <c r="G5" s="14">
        <f t="shared" ref="G5:H5" si="3">$F5/D5</f>
        <v>0.1227570715</v>
      </c>
      <c r="H5" s="15">
        <f t="shared" si="3"/>
        <v>0.09857086418</v>
      </c>
    </row>
    <row r="6">
      <c r="A6" s="10" t="s">
        <v>116</v>
      </c>
      <c r="B6" s="70">
        <v>594.88</v>
      </c>
      <c r="C6" s="12" t="s">
        <v>12</v>
      </c>
      <c r="D6" s="13">
        <v>360402.0</v>
      </c>
      <c r="E6" s="13">
        <v>316209.0</v>
      </c>
      <c r="F6" s="99">
        <v>1144.74</v>
      </c>
      <c r="G6" s="14">
        <f t="shared" ref="G6:H6" si="4">$F6/D6</f>
        <v>0.00317628648</v>
      </c>
      <c r="H6" s="15">
        <f t="shared" si="4"/>
        <v>0.003620200564</v>
      </c>
    </row>
    <row r="7">
      <c r="A7" s="32" t="s">
        <v>63</v>
      </c>
      <c r="B7" s="72">
        <f>B5-B3</f>
        <v>-2267341.62</v>
      </c>
      <c r="C7" s="12" t="s">
        <v>14</v>
      </c>
      <c r="D7" s="13">
        <v>467711.0</v>
      </c>
      <c r="E7" s="13">
        <v>302557.0</v>
      </c>
      <c r="F7" s="99">
        <v>15189.69</v>
      </c>
      <c r="G7" s="14">
        <f t="shared" ref="G7:H7" si="5">$F7/D7</f>
        <v>0.03247665759</v>
      </c>
      <c r="H7" s="15">
        <f t="shared" si="5"/>
        <v>0.05020439124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99">
        <v>17030.63</v>
      </c>
      <c r="G8" s="14">
        <f t="shared" ref="G8:H8" si="6">$F8/D8</f>
        <v>0.1342220453</v>
      </c>
      <c r="H8" s="15">
        <f t="shared" si="6"/>
        <v>0.06510154778</v>
      </c>
    </row>
    <row r="9">
      <c r="A9" s="19" t="s">
        <v>17</v>
      </c>
      <c r="B9" s="20">
        <f>(B4-B5)/30</f>
        <v>64648.313</v>
      </c>
      <c r="C9" s="12" t="s">
        <v>18</v>
      </c>
      <c r="D9" s="13">
        <v>175140.0</v>
      </c>
      <c r="E9" s="13">
        <v>261601.0</v>
      </c>
      <c r="F9" s="99">
        <v>6307.9</v>
      </c>
      <c r="G9" s="14">
        <f t="shared" ref="G9:G13" si="7">$F9/$D$9</f>
        <v>0.03601632979</v>
      </c>
      <c r="H9" s="15">
        <f t="shared" ref="H9:H13" si="8">$F9/E9</f>
        <v>0.02411267541</v>
      </c>
    </row>
    <row r="10">
      <c r="A10" s="19" t="s">
        <v>19</v>
      </c>
      <c r="B10" s="21">
        <f>(B4-B6)/30</f>
        <v>70390.963</v>
      </c>
      <c r="C10" s="12" t="s">
        <v>20</v>
      </c>
      <c r="D10" s="13">
        <v>0.0</v>
      </c>
      <c r="E10" s="13">
        <v>192680.0</v>
      </c>
      <c r="F10" s="99">
        <v>594.88</v>
      </c>
      <c r="G10" s="14">
        <f t="shared" si="7"/>
        <v>0.003396597008</v>
      </c>
      <c r="H10" s="15">
        <f t="shared" si="8"/>
        <v>0.003087398796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99">
        <v>9388.93</v>
      </c>
      <c r="G11" s="14">
        <f t="shared" si="7"/>
        <v>0.05360814206</v>
      </c>
      <c r="H11" s="15">
        <f t="shared" si="8"/>
        <v>0.1906381726</v>
      </c>
    </row>
    <row r="12">
      <c r="A12" s="19" t="s">
        <v>22</v>
      </c>
      <c r="B12" s="21">
        <f>B3/B18</f>
        <v>81340.53333</v>
      </c>
      <c r="C12" s="12" t="s">
        <v>65</v>
      </c>
      <c r="D12" s="13">
        <v>0.0</v>
      </c>
      <c r="E12" s="13">
        <v>49520.0</v>
      </c>
      <c r="F12" s="99">
        <v>13005.88</v>
      </c>
      <c r="G12" s="14">
        <f t="shared" si="7"/>
        <v>0.07425990636</v>
      </c>
      <c r="H12" s="15">
        <f t="shared" si="8"/>
        <v>0.2626389338</v>
      </c>
    </row>
    <row r="13">
      <c r="A13" s="19" t="s">
        <v>24</v>
      </c>
      <c r="B13" s="21">
        <f>(B3-B5)/(B18-B21)</f>
        <v>1133670.81</v>
      </c>
      <c r="C13" s="23" t="s">
        <v>21</v>
      </c>
      <c r="D13" s="24">
        <v>105144.0</v>
      </c>
      <c r="E13" s="24">
        <v>51000.0</v>
      </c>
      <c r="F13" s="203">
        <v>0.0</v>
      </c>
      <c r="G13" s="14">
        <f t="shared" si="7"/>
        <v>0</v>
      </c>
      <c r="H13" s="26">
        <f t="shared" si="8"/>
        <v>0</v>
      </c>
    </row>
    <row r="14">
      <c r="A14" s="19" t="s">
        <v>31</v>
      </c>
      <c r="B14" s="20">
        <f>B21*B12</f>
        <v>2277534.933</v>
      </c>
      <c r="C14" s="29" t="s">
        <v>66</v>
      </c>
      <c r="D14" s="212">
        <f t="shared" ref="D14:F14" si="9">SUM(D3:D13)</f>
        <v>2122320</v>
      </c>
      <c r="E14" s="212">
        <f t="shared" si="9"/>
        <v>2563398</v>
      </c>
      <c r="F14" s="212">
        <f t="shared" si="9"/>
        <v>172874.38</v>
      </c>
      <c r="G14" s="25">
        <f t="shared" ref="G14:H14" si="10">$F14/D14</f>
        <v>0.08145537902</v>
      </c>
      <c r="H14" s="26">
        <f t="shared" si="10"/>
        <v>0.06743953924</v>
      </c>
    </row>
    <row r="15">
      <c r="A15" s="19" t="s">
        <v>67</v>
      </c>
      <c r="B15" s="20">
        <f>B5-B14</f>
        <v>-2104660.553</v>
      </c>
      <c r="C15" s="27" t="s">
        <v>68</v>
      </c>
      <c r="H15" s="28"/>
    </row>
    <row r="16">
      <c r="A16" s="19" t="s">
        <v>69</v>
      </c>
      <c r="B16" s="20">
        <f>B5-B4</f>
        <v>-1939449.39</v>
      </c>
      <c r="D16" s="30" t="s">
        <v>70</v>
      </c>
      <c r="E16" s="30" t="s">
        <v>71</v>
      </c>
      <c r="F16" s="30" t="s">
        <v>72</v>
      </c>
      <c r="G16" s="30" t="s">
        <v>113</v>
      </c>
      <c r="H16" s="9" t="s">
        <v>6</v>
      </c>
    </row>
    <row r="17">
      <c r="A17" s="19" t="s">
        <v>73</v>
      </c>
      <c r="B17" s="20">
        <f>(B5-B4)-B6</f>
        <v>-1940044.27</v>
      </c>
      <c r="C17" s="91" t="s">
        <v>32</v>
      </c>
      <c r="D17" s="13">
        <v>79808.0</v>
      </c>
      <c r="E17" s="99"/>
      <c r="F17" s="97">
        <f t="shared" ref="F17:F37" si="11">E17-D17</f>
        <v>-79808</v>
      </c>
      <c r="G17" s="36"/>
      <c r="H17" s="15">
        <f t="shared" ref="H17:H36" si="12">E17/D17</f>
        <v>0</v>
      </c>
    </row>
    <row r="18">
      <c r="A18" s="19" t="s">
        <v>35</v>
      </c>
      <c r="B18" s="38">
        <v>30.0</v>
      </c>
      <c r="C18" s="91" t="s">
        <v>34</v>
      </c>
      <c r="D18" s="13">
        <v>143113.0</v>
      </c>
      <c r="E18" s="99"/>
      <c r="F18" s="97">
        <f t="shared" si="11"/>
        <v>-143113</v>
      </c>
      <c r="G18" s="36"/>
      <c r="H18" s="15">
        <f t="shared" si="12"/>
        <v>0</v>
      </c>
    </row>
    <row r="19">
      <c r="A19" s="19" t="s">
        <v>37</v>
      </c>
      <c r="B19" s="39">
        <v>45931.0</v>
      </c>
      <c r="C19" s="91" t="s">
        <v>55</v>
      </c>
      <c r="D19" s="13">
        <v>79808.0</v>
      </c>
      <c r="E19" s="99">
        <v>31436.0</v>
      </c>
      <c r="F19" s="97">
        <f t="shared" si="11"/>
        <v>-48372</v>
      </c>
      <c r="G19" s="176"/>
      <c r="H19" s="15">
        <f t="shared" si="12"/>
        <v>0.3938953488</v>
      </c>
    </row>
    <row r="20">
      <c r="A20" s="19" t="s">
        <v>1</v>
      </c>
      <c r="B20" s="40">
        <f>Today()</f>
        <v>45959</v>
      </c>
      <c r="C20" s="91" t="s">
        <v>38</v>
      </c>
      <c r="D20" s="13">
        <v>115812.0</v>
      </c>
      <c r="E20" s="99">
        <v>16596.0</v>
      </c>
      <c r="F20" s="97">
        <f t="shared" si="11"/>
        <v>-99216</v>
      </c>
      <c r="G20" s="36"/>
      <c r="H20" s="15">
        <f t="shared" si="12"/>
        <v>0.1433012123</v>
      </c>
    </row>
    <row r="21">
      <c r="A21" s="19" t="s">
        <v>40</v>
      </c>
      <c r="B21" s="41">
        <f>B20-B19</f>
        <v>28</v>
      </c>
      <c r="C21" s="91" t="s">
        <v>39</v>
      </c>
      <c r="D21" s="13">
        <v>68260.0</v>
      </c>
      <c r="E21" s="99">
        <v>10837.0</v>
      </c>
      <c r="F21" s="97">
        <f t="shared" si="11"/>
        <v>-57423</v>
      </c>
      <c r="G21" s="36"/>
      <c r="H21" s="15">
        <f t="shared" si="12"/>
        <v>0.1587606212</v>
      </c>
    </row>
    <row r="22">
      <c r="A22" s="19" t="s">
        <v>42</v>
      </c>
      <c r="B22" s="42">
        <f>B21/B18</f>
        <v>0.9333333333</v>
      </c>
      <c r="C22" s="91" t="s">
        <v>41</v>
      </c>
      <c r="D22" s="13">
        <v>61204.0</v>
      </c>
      <c r="E22" s="99"/>
      <c r="F22" s="97">
        <f t="shared" si="11"/>
        <v>-61204</v>
      </c>
      <c r="G22" s="36"/>
      <c r="H22" s="15">
        <f t="shared" si="12"/>
        <v>0</v>
      </c>
    </row>
    <row r="23">
      <c r="A23" s="43" t="s">
        <v>44</v>
      </c>
      <c r="B23" s="44">
        <f>B5/B3</f>
        <v>0.07084388431</v>
      </c>
      <c r="C23" s="91" t="s">
        <v>43</v>
      </c>
      <c r="D23" s="13">
        <v>120764.0</v>
      </c>
      <c r="E23" s="99"/>
      <c r="F23" s="97">
        <f t="shared" si="11"/>
        <v>-120764</v>
      </c>
      <c r="G23" s="36"/>
      <c r="H23" s="15">
        <f t="shared" si="12"/>
        <v>0</v>
      </c>
    </row>
    <row r="24">
      <c r="A24" s="17" t="s">
        <v>75</v>
      </c>
      <c r="C24" s="91" t="s">
        <v>45</v>
      </c>
      <c r="D24" s="13">
        <v>120764.0</v>
      </c>
      <c r="E24" s="99">
        <v>438.0</v>
      </c>
      <c r="F24" s="97">
        <f t="shared" si="11"/>
        <v>-120326</v>
      </c>
      <c r="G24" s="36"/>
      <c r="H24" s="15">
        <f t="shared" si="12"/>
        <v>0.003626908681</v>
      </c>
    </row>
    <row r="25">
      <c r="A25" s="100" t="s">
        <v>76</v>
      </c>
      <c r="B25" s="101" t="s">
        <v>77</v>
      </c>
      <c r="C25" s="91" t="s">
        <v>46</v>
      </c>
      <c r="D25" s="13">
        <v>102160.0</v>
      </c>
      <c r="E25" s="99">
        <v>15160.0</v>
      </c>
      <c r="F25" s="97">
        <f t="shared" si="11"/>
        <v>-87000</v>
      </c>
      <c r="G25" s="36"/>
      <c r="H25" s="15">
        <f t="shared" si="12"/>
        <v>0.148394675</v>
      </c>
    </row>
    <row r="26">
      <c r="A26" s="12" t="s">
        <v>8</v>
      </c>
      <c r="B26" s="102">
        <v>4.0</v>
      </c>
      <c r="C26" s="91" t="s">
        <v>47</v>
      </c>
      <c r="D26" s="13">
        <v>102160.0</v>
      </c>
      <c r="E26" s="99">
        <v>30.0</v>
      </c>
      <c r="F26" s="97">
        <f t="shared" si="11"/>
        <v>-102130</v>
      </c>
      <c r="G26" s="36"/>
      <c r="H26" s="15">
        <f t="shared" si="12"/>
        <v>0.0002936570086</v>
      </c>
    </row>
    <row r="27">
      <c r="A27" s="12" t="s">
        <v>10</v>
      </c>
      <c r="B27" s="102"/>
      <c r="C27" s="91" t="s">
        <v>48</v>
      </c>
      <c r="D27" s="13">
        <v>102160.0</v>
      </c>
      <c r="E27" s="99"/>
      <c r="F27" s="97">
        <f t="shared" si="11"/>
        <v>-102160</v>
      </c>
      <c r="G27" s="36"/>
      <c r="H27" s="15">
        <f t="shared" si="12"/>
        <v>0</v>
      </c>
    </row>
    <row r="28">
      <c r="A28" s="12" t="s">
        <v>12</v>
      </c>
      <c r="B28" s="102">
        <v>1.0</v>
      </c>
      <c r="C28" s="91" t="s">
        <v>49</v>
      </c>
      <c r="D28" s="13">
        <v>115812.0</v>
      </c>
      <c r="E28" s="99">
        <v>17031.0</v>
      </c>
      <c r="F28" s="97">
        <f t="shared" si="11"/>
        <v>-98781</v>
      </c>
      <c r="G28" s="36"/>
      <c r="H28" s="15">
        <f t="shared" si="12"/>
        <v>0.1470572998</v>
      </c>
    </row>
    <row r="29">
      <c r="A29" s="12" t="s">
        <v>14</v>
      </c>
      <c r="B29" s="102">
        <v>3.0</v>
      </c>
      <c r="C29" s="32" t="s">
        <v>78</v>
      </c>
      <c r="D29" s="13">
        <v>54608.0</v>
      </c>
      <c r="E29" s="99"/>
      <c r="F29" s="97">
        <f t="shared" si="11"/>
        <v>-54608</v>
      </c>
      <c r="H29" s="15">
        <f t="shared" si="12"/>
        <v>0</v>
      </c>
    </row>
    <row r="30">
      <c r="A30" s="12" t="s">
        <v>16</v>
      </c>
      <c r="B30" s="102"/>
      <c r="C30" s="91" t="s">
        <v>51</v>
      </c>
      <c r="D30" s="13">
        <v>115812.0</v>
      </c>
      <c r="E30" s="99"/>
      <c r="F30" s="97">
        <f t="shared" si="11"/>
        <v>-115812</v>
      </c>
      <c r="G30" s="36"/>
      <c r="H30" s="15">
        <f t="shared" si="12"/>
        <v>0</v>
      </c>
    </row>
    <row r="31">
      <c r="A31" s="12" t="s">
        <v>18</v>
      </c>
      <c r="B31" s="30">
        <v>1.0</v>
      </c>
      <c r="C31" s="91" t="s">
        <v>52</v>
      </c>
      <c r="D31" s="13">
        <v>115812.0</v>
      </c>
      <c r="E31" s="99">
        <v>5979.0</v>
      </c>
      <c r="F31" s="97">
        <f t="shared" si="11"/>
        <v>-109833</v>
      </c>
      <c r="G31" s="36"/>
      <c r="H31" s="15">
        <f t="shared" si="12"/>
        <v>0.05162677443</v>
      </c>
    </row>
    <row r="32">
      <c r="A32" s="12" t="s">
        <v>20</v>
      </c>
      <c r="B32" s="102">
        <v>1.0</v>
      </c>
      <c r="C32" s="91" t="s">
        <v>53</v>
      </c>
      <c r="D32" s="13">
        <v>151816.0</v>
      </c>
      <c r="E32" s="99">
        <v>436.0</v>
      </c>
      <c r="F32" s="97">
        <f t="shared" si="11"/>
        <v>-151380</v>
      </c>
      <c r="G32" s="36"/>
      <c r="H32" s="15">
        <f t="shared" si="12"/>
        <v>0.00287189756</v>
      </c>
    </row>
    <row r="33">
      <c r="A33" s="103" t="s">
        <v>79</v>
      </c>
      <c r="B33" s="206"/>
      <c r="C33" s="91" t="s">
        <v>80</v>
      </c>
      <c r="D33" s="13">
        <v>54608.0</v>
      </c>
      <c r="E33" s="99"/>
      <c r="F33" s="97">
        <f t="shared" si="11"/>
        <v>-54608</v>
      </c>
      <c r="G33" s="36"/>
      <c r="H33" s="15">
        <f t="shared" si="12"/>
        <v>0</v>
      </c>
    </row>
    <row r="34">
      <c r="A34" s="104" t="s">
        <v>81</v>
      </c>
      <c r="B34" s="127">
        <v>2.0</v>
      </c>
      <c r="C34" s="91" t="s">
        <v>82</v>
      </c>
      <c r="D34" s="13">
        <v>49656.0</v>
      </c>
      <c r="E34" s="99">
        <v>12054.0</v>
      </c>
      <c r="F34" s="97">
        <f t="shared" si="11"/>
        <v>-37602</v>
      </c>
      <c r="G34" s="36"/>
      <c r="H34" s="15">
        <f t="shared" si="12"/>
        <v>0.2427501208</v>
      </c>
    </row>
    <row r="35">
      <c r="A35" s="105" t="s">
        <v>66</v>
      </c>
      <c r="B35" s="106">
        <f>SUM(B26:B34)</f>
        <v>12</v>
      </c>
      <c r="C35" s="91" t="s">
        <v>83</v>
      </c>
      <c r="D35" s="13">
        <v>49656.0</v>
      </c>
      <c r="E35" s="99">
        <v>310.0</v>
      </c>
      <c r="F35" s="97">
        <f t="shared" si="11"/>
        <v>-49346</v>
      </c>
      <c r="G35" s="36"/>
      <c r="H35" s="15">
        <f t="shared" si="12"/>
        <v>0.006242951506</v>
      </c>
    </row>
    <row r="36">
      <c r="C36" s="214" t="s">
        <v>84</v>
      </c>
      <c r="D36" s="215">
        <v>49656.0</v>
      </c>
      <c r="E36" s="216">
        <v>95.0</v>
      </c>
      <c r="F36" s="97">
        <f t="shared" si="11"/>
        <v>-49561</v>
      </c>
      <c r="G36" s="217"/>
      <c r="H36" s="15">
        <f t="shared" si="12"/>
        <v>0.001913162558</v>
      </c>
    </row>
    <row r="37">
      <c r="C37" s="218" t="s">
        <v>85</v>
      </c>
      <c r="D37" s="219">
        <v>186172.0</v>
      </c>
      <c r="E37" s="219"/>
      <c r="F37" s="97">
        <f t="shared" si="11"/>
        <v>-186172</v>
      </c>
      <c r="G37" s="36"/>
      <c r="H37" s="220" t="s">
        <v>86</v>
      </c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1"/>
      <c r="C40" s="221"/>
      <c r="D40" s="221"/>
      <c r="E40" s="221"/>
      <c r="F40" s="221"/>
      <c r="G40" s="222"/>
      <c r="H40" s="182"/>
    </row>
    <row r="41">
      <c r="A41" s="91" t="s">
        <v>34</v>
      </c>
      <c r="B41" s="129" t="s">
        <v>94</v>
      </c>
      <c r="C41" s="221">
        <v>9.0</v>
      </c>
      <c r="D41" s="221">
        <v>3.0</v>
      </c>
      <c r="E41" s="221">
        <v>5.0</v>
      </c>
      <c r="F41" s="221">
        <v>8.0</v>
      </c>
      <c r="G41" s="222"/>
      <c r="H41" s="182"/>
    </row>
    <row r="42">
      <c r="A42" s="91" t="s">
        <v>55</v>
      </c>
      <c r="B42" s="129" t="s">
        <v>94</v>
      </c>
      <c r="C42" s="221">
        <v>5.0</v>
      </c>
      <c r="D42" s="221">
        <v>4.0</v>
      </c>
      <c r="E42" s="221">
        <v>12.0</v>
      </c>
      <c r="F42" s="221">
        <v>3.0</v>
      </c>
      <c r="G42" s="222"/>
      <c r="H42" s="182"/>
    </row>
    <row r="43">
      <c r="A43" s="91" t="s">
        <v>38</v>
      </c>
      <c r="B43" s="129" t="s">
        <v>94</v>
      </c>
      <c r="C43" s="221">
        <v>1.0</v>
      </c>
      <c r="D43" s="221">
        <v>1.0</v>
      </c>
      <c r="E43" s="221">
        <v>1.0</v>
      </c>
      <c r="F43" s="221">
        <v>11.0</v>
      </c>
      <c r="G43" s="222"/>
      <c r="H43" s="182"/>
    </row>
    <row r="44">
      <c r="A44" s="91" t="s">
        <v>39</v>
      </c>
      <c r="B44" s="129" t="s">
        <v>94</v>
      </c>
      <c r="C44" s="222"/>
      <c r="D44" s="222"/>
      <c r="E44" s="222"/>
      <c r="F44" s="222"/>
      <c r="G44" s="222"/>
      <c r="H44" s="182"/>
    </row>
    <row r="45">
      <c r="A45" s="91" t="s">
        <v>41</v>
      </c>
      <c r="B45" s="121"/>
      <c r="C45" s="221">
        <v>1.0</v>
      </c>
      <c r="D45" s="221"/>
      <c r="E45" s="221"/>
      <c r="F45" s="221"/>
      <c r="G45" s="222"/>
      <c r="H45" s="182"/>
    </row>
    <row r="46">
      <c r="A46" s="91" t="s">
        <v>43</v>
      </c>
      <c r="B46" s="129" t="s">
        <v>94</v>
      </c>
      <c r="C46" s="221">
        <v>3.0</v>
      </c>
      <c r="D46" s="221"/>
      <c r="E46" s="221"/>
      <c r="F46" s="221">
        <v>268.0</v>
      </c>
      <c r="G46" s="222"/>
      <c r="H46" s="182"/>
    </row>
    <row r="47">
      <c r="A47" s="91" t="s">
        <v>45</v>
      </c>
      <c r="B47" s="129" t="s">
        <v>94</v>
      </c>
      <c r="C47" s="221">
        <v>2.0</v>
      </c>
      <c r="D47" s="221"/>
      <c r="E47" s="221">
        <v>5.0</v>
      </c>
      <c r="F47" s="221"/>
      <c r="G47" s="222"/>
      <c r="H47" s="182"/>
    </row>
    <row r="48">
      <c r="A48" s="91" t="s">
        <v>46</v>
      </c>
      <c r="B48" s="129" t="s">
        <v>94</v>
      </c>
      <c r="C48" s="221">
        <v>6.0</v>
      </c>
      <c r="D48" s="221">
        <v>3.0</v>
      </c>
      <c r="E48" s="221">
        <v>6.0</v>
      </c>
      <c r="F48" s="221">
        <v>4.0</v>
      </c>
      <c r="G48" s="222"/>
      <c r="H48" s="182"/>
    </row>
    <row r="49">
      <c r="A49" s="91" t="s">
        <v>47</v>
      </c>
      <c r="B49" s="129" t="s">
        <v>94</v>
      </c>
      <c r="C49" s="221">
        <v>3.0</v>
      </c>
      <c r="D49" s="221"/>
      <c r="E49" s="221">
        <v>4.0</v>
      </c>
      <c r="F49" s="221">
        <v>466.0</v>
      </c>
      <c r="G49" s="222"/>
      <c r="H49" s="182"/>
    </row>
    <row r="50">
      <c r="A50" s="91" t="s">
        <v>48</v>
      </c>
      <c r="B50" s="129" t="s">
        <v>94</v>
      </c>
      <c r="C50" s="221">
        <v>12.0</v>
      </c>
      <c r="D50" s="221"/>
      <c r="E50" s="221">
        <v>12.0</v>
      </c>
      <c r="F50" s="221">
        <v>320.0</v>
      </c>
      <c r="G50" s="222"/>
      <c r="H50" s="182"/>
    </row>
    <row r="51">
      <c r="A51" s="91" t="s">
        <v>49</v>
      </c>
      <c r="B51" s="129" t="s">
        <v>94</v>
      </c>
      <c r="C51" s="221">
        <v>6.0</v>
      </c>
      <c r="D51" s="221">
        <v>1.0</v>
      </c>
      <c r="E51" s="221"/>
      <c r="F51" s="221">
        <v>1.0</v>
      </c>
      <c r="G51" s="221"/>
      <c r="H51" s="182"/>
    </row>
    <row r="52">
      <c r="A52" s="91" t="s">
        <v>51</v>
      </c>
      <c r="B52" s="129" t="s">
        <v>94</v>
      </c>
      <c r="C52" s="221">
        <v>7.0</v>
      </c>
      <c r="D52" s="221">
        <v>2.0</v>
      </c>
      <c r="E52" s="221">
        <v>24.0</v>
      </c>
      <c r="F52" s="221">
        <v>31.0</v>
      </c>
      <c r="G52" s="222"/>
      <c r="H52" s="182"/>
    </row>
    <row r="53">
      <c r="A53" s="91" t="s">
        <v>52</v>
      </c>
      <c r="B53" s="129" t="s">
        <v>94</v>
      </c>
      <c r="C53" s="221"/>
      <c r="D53" s="221"/>
      <c r="E53" s="221"/>
      <c r="F53" s="221">
        <v>258.0</v>
      </c>
      <c r="G53" s="222"/>
      <c r="H53" s="182"/>
    </row>
    <row r="54">
      <c r="A54" s="91" t="s">
        <v>53</v>
      </c>
      <c r="B54" s="129" t="s">
        <v>94</v>
      </c>
      <c r="C54" s="221">
        <v>11.0</v>
      </c>
      <c r="D54" s="221"/>
      <c r="E54" s="221">
        <v>2.0</v>
      </c>
      <c r="F54" s="221">
        <v>2.0</v>
      </c>
      <c r="G54" s="222"/>
      <c r="H54" s="182"/>
    </row>
    <row r="55">
      <c r="A55" s="91" t="s">
        <v>82</v>
      </c>
      <c r="B55" s="129" t="s">
        <v>94</v>
      </c>
      <c r="C55" s="221"/>
      <c r="D55" s="221"/>
      <c r="E55" s="221"/>
      <c r="F55" s="221"/>
      <c r="G55" s="222"/>
      <c r="H55" s="182"/>
    </row>
    <row r="56">
      <c r="A56" s="91" t="s">
        <v>83</v>
      </c>
      <c r="B56" s="129" t="s">
        <v>94</v>
      </c>
      <c r="C56" s="222"/>
      <c r="D56" s="222"/>
      <c r="E56" s="222"/>
      <c r="F56" s="222"/>
      <c r="G56" s="222"/>
      <c r="H56" s="182"/>
    </row>
    <row r="57">
      <c r="A57" s="91" t="s">
        <v>80</v>
      </c>
      <c r="B57" s="129" t="s">
        <v>94</v>
      </c>
      <c r="C57" s="221"/>
      <c r="D57" s="221"/>
      <c r="E57" s="221"/>
      <c r="F57" s="221"/>
      <c r="G57" s="222"/>
      <c r="H57" s="182"/>
    </row>
    <row r="58">
      <c r="A58" s="107" t="s">
        <v>78</v>
      </c>
      <c r="B58" s="130" t="s">
        <v>94</v>
      </c>
      <c r="C58" s="223"/>
      <c r="D58" s="223"/>
      <c r="E58" s="223"/>
      <c r="F58" s="223"/>
      <c r="G58" s="224"/>
      <c r="H58" s="184"/>
    </row>
    <row r="59">
      <c r="A59" s="107" t="s">
        <v>84</v>
      </c>
      <c r="B59" s="130" t="s">
        <v>94</v>
      </c>
      <c r="C59" s="223"/>
      <c r="D59" s="223"/>
      <c r="E59" s="223"/>
      <c r="F59" s="223"/>
      <c r="G59" s="224"/>
      <c r="H59" s="184"/>
    </row>
    <row r="60">
      <c r="A60" s="131" t="s">
        <v>56</v>
      </c>
      <c r="B60" s="132"/>
      <c r="C60" s="185"/>
      <c r="D60" s="185"/>
      <c r="E60" s="185"/>
      <c r="F60" s="185"/>
      <c r="G60" s="185"/>
      <c r="H60" s="187"/>
    </row>
    <row r="61">
      <c r="A61" s="27" t="s">
        <v>95</v>
      </c>
      <c r="F61" s="28"/>
      <c r="H61" s="18"/>
    </row>
    <row r="62">
      <c r="A62" s="225" t="s">
        <v>25</v>
      </c>
      <c r="B62" s="138" t="s">
        <v>26</v>
      </c>
      <c r="C62" s="142" t="s">
        <v>27</v>
      </c>
      <c r="D62" s="142" t="s">
        <v>28</v>
      </c>
      <c r="E62" s="142" t="s">
        <v>29</v>
      </c>
      <c r="F62" s="226" t="s">
        <v>96</v>
      </c>
      <c r="G62" s="32" t="s">
        <v>97</v>
      </c>
      <c r="H62" s="32" t="s">
        <v>98</v>
      </c>
    </row>
    <row r="63">
      <c r="A63" s="146" t="s">
        <v>32</v>
      </c>
      <c r="B63" s="221"/>
      <c r="C63" s="221"/>
      <c r="D63" s="221"/>
      <c r="E63" s="222"/>
      <c r="F63" s="221"/>
      <c r="H63" s="18"/>
    </row>
    <row r="64">
      <c r="A64" s="146" t="s">
        <v>34</v>
      </c>
      <c r="B64" s="221"/>
      <c r="C64" s="221"/>
      <c r="D64" s="221"/>
      <c r="E64" s="221"/>
      <c r="F64" s="221"/>
      <c r="H64" s="18"/>
    </row>
    <row r="65">
      <c r="A65" s="146" t="s">
        <v>55</v>
      </c>
      <c r="B65" s="221"/>
      <c r="C65" s="222"/>
      <c r="D65" s="221"/>
      <c r="E65" s="222"/>
      <c r="F65" s="221"/>
      <c r="H65" s="18"/>
    </row>
    <row r="66">
      <c r="A66" s="146" t="s">
        <v>38</v>
      </c>
      <c r="B66" s="221">
        <v>1.0</v>
      </c>
      <c r="C66" s="221"/>
      <c r="D66" s="221"/>
      <c r="E66" s="222"/>
      <c r="F66" s="221">
        <v>1.0</v>
      </c>
      <c r="H66" s="18"/>
    </row>
    <row r="67">
      <c r="A67" s="146" t="s">
        <v>39</v>
      </c>
      <c r="B67" s="221"/>
      <c r="C67" s="221"/>
      <c r="D67" s="221"/>
      <c r="E67" s="222"/>
      <c r="F67" s="221"/>
      <c r="H67" s="18"/>
    </row>
    <row r="68">
      <c r="A68" s="146" t="s">
        <v>41</v>
      </c>
      <c r="B68" s="221"/>
      <c r="C68" s="221"/>
      <c r="D68" s="221"/>
      <c r="E68" s="221"/>
      <c r="F68" s="221"/>
      <c r="H68" s="18"/>
    </row>
    <row r="69">
      <c r="A69" s="146" t="s">
        <v>43</v>
      </c>
      <c r="B69" s="221"/>
      <c r="C69" s="221"/>
      <c r="D69" s="221"/>
      <c r="E69" s="222"/>
      <c r="F69" s="221"/>
      <c r="H69" s="18"/>
    </row>
    <row r="70">
      <c r="A70" s="146" t="s">
        <v>45</v>
      </c>
      <c r="B70" s="221"/>
      <c r="C70" s="221"/>
      <c r="D70" s="221"/>
      <c r="E70" s="221"/>
      <c r="F70" s="221"/>
      <c r="H70" s="18"/>
    </row>
    <row r="71">
      <c r="A71" s="146" t="s">
        <v>46</v>
      </c>
      <c r="B71" s="221"/>
      <c r="C71" s="221"/>
      <c r="D71" s="221"/>
      <c r="E71" s="221"/>
      <c r="F71" s="221"/>
      <c r="H71" s="18"/>
    </row>
    <row r="72">
      <c r="A72" s="146" t="s">
        <v>47</v>
      </c>
      <c r="B72" s="221"/>
      <c r="C72" s="221"/>
      <c r="D72" s="221"/>
      <c r="E72" s="221"/>
      <c r="F72" s="221"/>
      <c r="H72" s="18"/>
    </row>
    <row r="73">
      <c r="A73" s="146" t="s">
        <v>48</v>
      </c>
      <c r="B73" s="221"/>
      <c r="C73" s="221"/>
      <c r="D73" s="221"/>
      <c r="E73" s="222"/>
      <c r="F73" s="221"/>
      <c r="H73" s="18"/>
    </row>
    <row r="74">
      <c r="A74" s="146" t="s">
        <v>49</v>
      </c>
      <c r="B74" s="221"/>
      <c r="C74" s="221"/>
      <c r="D74" s="222"/>
      <c r="E74" s="222"/>
      <c r="F74" s="221"/>
      <c r="H74" s="18"/>
    </row>
    <row r="75">
      <c r="A75" s="146" t="s">
        <v>50</v>
      </c>
      <c r="B75" s="222"/>
      <c r="C75" s="222"/>
      <c r="D75" s="222"/>
      <c r="E75" s="222"/>
      <c r="F75" s="222"/>
      <c r="H75" s="18"/>
    </row>
    <row r="76">
      <c r="A76" s="146" t="s">
        <v>51</v>
      </c>
      <c r="B76" s="221"/>
      <c r="C76" s="222"/>
      <c r="D76" s="222"/>
      <c r="E76" s="221"/>
      <c r="F76" s="221"/>
      <c r="H76" s="18"/>
    </row>
    <row r="77">
      <c r="A77" s="146" t="s">
        <v>52</v>
      </c>
      <c r="B77" s="221"/>
      <c r="C77" s="221"/>
      <c r="D77" s="221"/>
      <c r="E77" s="222"/>
      <c r="F77" s="221"/>
      <c r="H77" s="18"/>
    </row>
    <row r="78">
      <c r="A78" s="146" t="s">
        <v>53</v>
      </c>
      <c r="B78" s="221"/>
      <c r="C78" s="221"/>
      <c r="D78" s="221">
        <v>1.0</v>
      </c>
      <c r="E78" s="221"/>
      <c r="F78" s="221"/>
      <c r="H78" s="18"/>
    </row>
    <row r="79">
      <c r="A79" s="146" t="s">
        <v>82</v>
      </c>
      <c r="B79" s="221"/>
      <c r="C79" s="222"/>
      <c r="D79" s="222"/>
      <c r="E79" s="36"/>
      <c r="F79" s="221"/>
      <c r="H79" s="18"/>
    </row>
    <row r="80">
      <c r="A80" s="146" t="s">
        <v>83</v>
      </c>
      <c r="B80" s="221"/>
      <c r="C80" s="221"/>
      <c r="D80" s="221"/>
      <c r="E80" s="221"/>
      <c r="F80" s="221"/>
      <c r="H80" s="18"/>
    </row>
    <row r="81">
      <c r="A81" s="146" t="s">
        <v>80</v>
      </c>
      <c r="B81" s="221"/>
      <c r="C81" s="221"/>
      <c r="D81" s="221"/>
      <c r="E81" s="221"/>
      <c r="F81" s="221"/>
      <c r="H81" s="18"/>
    </row>
    <row r="82">
      <c r="A82" s="146" t="s">
        <v>84</v>
      </c>
      <c r="B82" s="221">
        <v>1.0</v>
      </c>
      <c r="C82" s="221"/>
      <c r="D82" s="221"/>
      <c r="E82" s="221"/>
      <c r="F82" s="221"/>
      <c r="H82" s="18"/>
    </row>
    <row r="83">
      <c r="A83" s="146" t="s">
        <v>78</v>
      </c>
      <c r="B83" s="222"/>
      <c r="C83" s="222"/>
      <c r="D83" s="222"/>
      <c r="E83" s="222"/>
      <c r="F83" s="222"/>
      <c r="H83" s="18"/>
    </row>
    <row r="84">
      <c r="A84" s="146" t="s">
        <v>102</v>
      </c>
      <c r="B84" s="221"/>
      <c r="C84" s="222"/>
      <c r="D84" s="221"/>
      <c r="E84" s="221"/>
      <c r="F84" s="221"/>
      <c r="G84" s="32">
        <v>1.0</v>
      </c>
      <c r="H84" s="18"/>
    </row>
    <row r="85">
      <c r="A85" s="227" t="s">
        <v>56</v>
      </c>
      <c r="B85" s="221"/>
      <c r="C85" s="222"/>
      <c r="D85" s="221"/>
      <c r="E85" s="222"/>
      <c r="F85" s="221"/>
      <c r="H85" s="18"/>
    </row>
    <row r="86">
      <c r="A86" s="227" t="s">
        <v>103</v>
      </c>
      <c r="B86" s="222"/>
      <c r="C86" s="222"/>
      <c r="D86" s="222"/>
      <c r="E86" s="222"/>
      <c r="F86" s="221"/>
      <c r="H86" s="18"/>
    </row>
    <row r="87">
      <c r="A87" s="228" t="s">
        <v>104</v>
      </c>
      <c r="B87" s="36"/>
      <c r="C87" s="36"/>
      <c r="D87" s="36"/>
      <c r="E87" s="36"/>
      <c r="F87" s="36"/>
      <c r="H87" s="18"/>
    </row>
    <row r="88">
      <c r="A88" s="229" t="s">
        <v>105</v>
      </c>
      <c r="B88" s="36"/>
      <c r="C88" s="36"/>
      <c r="D88" s="36"/>
      <c r="E88" s="36"/>
      <c r="F88" s="36"/>
      <c r="H88" s="18"/>
    </row>
    <row r="89">
      <c r="A89" s="229" t="s">
        <v>21</v>
      </c>
      <c r="B89" s="36"/>
      <c r="C89" s="36"/>
      <c r="D89" s="36"/>
      <c r="E89" s="36"/>
      <c r="F89" s="36"/>
    </row>
    <row r="90">
      <c r="A90" s="230" t="s">
        <v>66</v>
      </c>
      <c r="B90" s="231">
        <f t="shared" ref="B90:F90" si="13">SUM(B63:B88)</f>
        <v>2</v>
      </c>
      <c r="C90" s="231">
        <f t="shared" si="13"/>
        <v>0</v>
      </c>
      <c r="D90" s="231">
        <f t="shared" si="13"/>
        <v>1</v>
      </c>
      <c r="E90" s="231">
        <f t="shared" si="13"/>
        <v>0</v>
      </c>
      <c r="F90" s="231">
        <f t="shared" si="13"/>
        <v>1</v>
      </c>
      <c r="G90" s="47"/>
      <c r="H90" s="232"/>
    </row>
  </sheetData>
  <mergeCells count="5">
    <mergeCell ref="A1:G1"/>
    <mergeCell ref="C15:H15"/>
    <mergeCell ref="A24:B24"/>
    <mergeCell ref="A38:H38"/>
    <mergeCell ref="A61:F61"/>
  </mergeCells>
  <conditionalFormatting sqref="F16:F37">
    <cfRule type="cellIs" dxfId="0" priority="1" operator="lessThan">
      <formula>0</formula>
    </cfRule>
  </conditionalFormatting>
  <conditionalFormatting sqref="F16:F37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3">
        <v>45932.0</v>
      </c>
    </row>
    <row r="2">
      <c r="A2" s="57" t="s">
        <v>58</v>
      </c>
      <c r="B2" s="197">
        <v>45932.0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99">
        <v>32438.31</v>
      </c>
      <c r="G3" s="14">
        <f t="shared" ref="G3:H3" si="1">$F3/D3</f>
        <v>0.1146076145</v>
      </c>
      <c r="H3" s="15">
        <f t="shared" si="1"/>
        <v>0.1025850308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99">
        <v>11365.81</v>
      </c>
      <c r="G4" s="14">
        <f t="shared" ref="G4:H4" si="2">$F4/D4</f>
        <v>0.05638529771</v>
      </c>
      <c r="H4" s="15">
        <f t="shared" si="2"/>
        <v>0.04344711985</v>
      </c>
    </row>
    <row r="5">
      <c r="A5" s="10" t="s">
        <v>11</v>
      </c>
      <c r="B5" s="70">
        <v>107994.73</v>
      </c>
      <c r="C5" s="12" t="s">
        <v>61</v>
      </c>
      <c r="D5" s="71">
        <v>402427.0</v>
      </c>
      <c r="E5" s="13">
        <v>501170.0</v>
      </c>
      <c r="F5" s="99">
        <v>13453.64</v>
      </c>
      <c r="G5" s="14">
        <f t="shared" ref="G5:H5" si="3">$F5/D5</f>
        <v>0.03343125586</v>
      </c>
      <c r="H5" s="15">
        <f t="shared" si="3"/>
        <v>0.02684446395</v>
      </c>
    </row>
    <row r="6">
      <c r="A6" s="10" t="s">
        <v>116</v>
      </c>
      <c r="B6" s="70">
        <v>435.91</v>
      </c>
      <c r="C6" s="12" t="s">
        <v>12</v>
      </c>
      <c r="D6" s="13">
        <v>360402.0</v>
      </c>
      <c r="E6" s="13">
        <v>316209.0</v>
      </c>
      <c r="F6" s="99">
        <v>845.82</v>
      </c>
      <c r="G6" s="14">
        <f t="shared" ref="G6:H6" si="4">$F6/D6</f>
        <v>0.002346879318</v>
      </c>
      <c r="H6" s="15">
        <f t="shared" si="4"/>
        <v>0.002674876427</v>
      </c>
    </row>
    <row r="7">
      <c r="A7" s="32" t="s">
        <v>63</v>
      </c>
      <c r="B7" s="72">
        <f>B5-B3</f>
        <v>-2332221.27</v>
      </c>
      <c r="C7" s="12" t="s">
        <v>14</v>
      </c>
      <c r="D7" s="13">
        <v>467711.0</v>
      </c>
      <c r="E7" s="13">
        <v>302557.0</v>
      </c>
      <c r="F7" s="99">
        <v>13658.73</v>
      </c>
      <c r="G7" s="14">
        <f t="shared" ref="G7:H7" si="5">$F7/D7</f>
        <v>0.02920335421</v>
      </c>
      <c r="H7" s="15">
        <f t="shared" si="5"/>
        <v>0.04514431991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99">
        <v>16592.74</v>
      </c>
      <c r="G8" s="14">
        <f t="shared" ref="G8:H8" si="6">$F8/D8</f>
        <v>0.1307709404</v>
      </c>
      <c r="H8" s="15">
        <f t="shared" si="6"/>
        <v>0.06342766274</v>
      </c>
    </row>
    <row r="9">
      <c r="A9" s="19" t="s">
        <v>17</v>
      </c>
      <c r="B9" s="20">
        <f>(B4-B5)/30</f>
        <v>66810.968</v>
      </c>
      <c r="C9" s="12" t="s">
        <v>18</v>
      </c>
      <c r="D9" s="13">
        <v>175140.0</v>
      </c>
      <c r="E9" s="13">
        <v>261601.0</v>
      </c>
      <c r="F9" s="99">
        <v>6277.91</v>
      </c>
      <c r="G9" s="14">
        <f t="shared" ref="G9:G13" si="7">$F9/$D$9</f>
        <v>0.03584509535</v>
      </c>
      <c r="H9" s="15">
        <f t="shared" ref="H9:H13" si="8">$F9/E9</f>
        <v>0.02399803518</v>
      </c>
    </row>
    <row r="10">
      <c r="A10" s="19" t="s">
        <v>19</v>
      </c>
      <c r="B10" s="21">
        <f>(B4-B6)/30</f>
        <v>70396.262</v>
      </c>
      <c r="C10" s="12" t="s">
        <v>20</v>
      </c>
      <c r="D10" s="13">
        <v>0.0</v>
      </c>
      <c r="E10" s="13">
        <v>192680.0</v>
      </c>
      <c r="F10" s="99">
        <v>435.91</v>
      </c>
      <c r="G10" s="14">
        <f t="shared" si="7"/>
        <v>0.002488923147</v>
      </c>
      <c r="H10" s="15">
        <f t="shared" si="8"/>
        <v>0.002262352086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99">
        <v>289.95</v>
      </c>
      <c r="G11" s="14">
        <f t="shared" si="7"/>
        <v>0.001655532717</v>
      </c>
      <c r="H11" s="15">
        <f t="shared" si="8"/>
        <v>0.005887309645</v>
      </c>
    </row>
    <row r="12">
      <c r="A12" s="19" t="s">
        <v>22</v>
      </c>
      <c r="B12" s="21">
        <f>B3/B18</f>
        <v>81340.53333</v>
      </c>
      <c r="C12" s="12" t="s">
        <v>65</v>
      </c>
      <c r="D12" s="13">
        <v>0.0</v>
      </c>
      <c r="E12" s="13">
        <v>49520.0</v>
      </c>
      <c r="F12" s="99">
        <v>12635.91</v>
      </c>
      <c r="G12" s="14">
        <f t="shared" si="7"/>
        <v>0.07214748201</v>
      </c>
      <c r="H12" s="15">
        <f t="shared" si="8"/>
        <v>0.255167811</v>
      </c>
    </row>
    <row r="13">
      <c r="A13" s="19" t="s">
        <v>24</v>
      </c>
      <c r="B13" s="21">
        <f>(B3-B5)/(B18-B21)</f>
        <v>-83293.61679</v>
      </c>
      <c r="C13" s="23" t="s">
        <v>21</v>
      </c>
      <c r="D13" s="24">
        <v>105144.0</v>
      </c>
      <c r="E13" s="24">
        <v>51000.0</v>
      </c>
      <c r="F13" s="203">
        <v>0.0</v>
      </c>
      <c r="G13" s="14">
        <f t="shared" si="7"/>
        <v>0</v>
      </c>
      <c r="H13" s="26">
        <f t="shared" si="8"/>
        <v>0</v>
      </c>
    </row>
    <row r="14">
      <c r="A14" s="19" t="s">
        <v>31</v>
      </c>
      <c r="B14" s="20">
        <f>B21*B12</f>
        <v>4717750.933</v>
      </c>
      <c r="C14" s="29" t="s">
        <v>66</v>
      </c>
      <c r="D14" s="212">
        <f t="shared" ref="D14:F14" si="9">SUM(D3:D13)</f>
        <v>2122320</v>
      </c>
      <c r="E14" s="212">
        <f t="shared" si="9"/>
        <v>2563398</v>
      </c>
      <c r="F14" s="212">
        <f t="shared" si="9"/>
        <v>107994.73</v>
      </c>
      <c r="G14" s="25">
        <f t="shared" ref="G14:H14" si="10">$F14/D14</f>
        <v>0.05088522466</v>
      </c>
      <c r="H14" s="26">
        <f t="shared" si="10"/>
        <v>0.04212952105</v>
      </c>
    </row>
    <row r="15">
      <c r="A15" s="19" t="s">
        <v>67</v>
      </c>
      <c r="B15" s="20">
        <f>B5-B14</f>
        <v>-4609756.203</v>
      </c>
      <c r="C15" s="27" t="s">
        <v>68</v>
      </c>
      <c r="H15" s="28"/>
    </row>
    <row r="16">
      <c r="A16" s="19" t="s">
        <v>69</v>
      </c>
      <c r="B16" s="20">
        <f>B5-B4</f>
        <v>-2004329.04</v>
      </c>
      <c r="D16" s="30" t="s">
        <v>70</v>
      </c>
      <c r="E16" s="30" t="s">
        <v>71</v>
      </c>
      <c r="F16" s="30" t="s">
        <v>72</v>
      </c>
      <c r="G16" s="30" t="s">
        <v>113</v>
      </c>
      <c r="H16" s="9" t="s">
        <v>6</v>
      </c>
    </row>
    <row r="17">
      <c r="A17" s="19" t="s">
        <v>73</v>
      </c>
      <c r="B17" s="20">
        <f>(B5-B4)-B6</f>
        <v>-2004764.95</v>
      </c>
      <c r="C17" s="91" t="s">
        <v>32</v>
      </c>
      <c r="D17" s="13">
        <v>79808.0</v>
      </c>
      <c r="E17" s="99"/>
      <c r="F17" s="97">
        <f t="shared" ref="F17:F37" si="11">E17-D17</f>
        <v>-79808</v>
      </c>
      <c r="G17" s="36"/>
      <c r="H17" s="15">
        <f t="shared" ref="H17:H36" si="12">E17/D17</f>
        <v>0</v>
      </c>
    </row>
    <row r="18">
      <c r="A18" s="19" t="s">
        <v>35</v>
      </c>
      <c r="B18" s="38">
        <v>30.0</v>
      </c>
      <c r="C18" s="91" t="s">
        <v>34</v>
      </c>
      <c r="D18" s="13">
        <v>143113.0</v>
      </c>
      <c r="E18" s="99"/>
      <c r="F18" s="97">
        <f t="shared" si="11"/>
        <v>-143113</v>
      </c>
      <c r="G18" s="36"/>
      <c r="H18" s="15">
        <f t="shared" si="12"/>
        <v>0</v>
      </c>
    </row>
    <row r="19">
      <c r="A19" s="19" t="s">
        <v>37</v>
      </c>
      <c r="B19" s="39">
        <v>45901.0</v>
      </c>
      <c r="C19" s="91" t="s">
        <v>55</v>
      </c>
      <c r="D19" s="13">
        <v>79808.0</v>
      </c>
      <c r="E19" s="99">
        <v>31436.0</v>
      </c>
      <c r="F19" s="97">
        <f t="shared" si="11"/>
        <v>-48372</v>
      </c>
      <c r="G19" s="176"/>
      <c r="H19" s="15">
        <f t="shared" si="12"/>
        <v>0.3938953488</v>
      </c>
    </row>
    <row r="20">
      <c r="A20" s="19" t="s">
        <v>1</v>
      </c>
      <c r="B20" s="40">
        <f>Today()</f>
        <v>45959</v>
      </c>
      <c r="C20" s="91" t="s">
        <v>38</v>
      </c>
      <c r="D20" s="13">
        <v>115812.0</v>
      </c>
      <c r="E20" s="99"/>
      <c r="F20" s="97">
        <f t="shared" si="11"/>
        <v>-115812</v>
      </c>
      <c r="G20" s="36"/>
      <c r="H20" s="15">
        <f t="shared" si="12"/>
        <v>0</v>
      </c>
    </row>
    <row r="21">
      <c r="A21" s="19" t="s">
        <v>40</v>
      </c>
      <c r="B21" s="41">
        <f>B20-B19</f>
        <v>58</v>
      </c>
      <c r="C21" s="91" t="s">
        <v>39</v>
      </c>
      <c r="D21" s="13">
        <v>68260.0</v>
      </c>
      <c r="E21" s="99">
        <v>10837.0</v>
      </c>
      <c r="F21" s="97">
        <f t="shared" si="11"/>
        <v>-57423</v>
      </c>
      <c r="G21" s="36"/>
      <c r="H21" s="15">
        <f t="shared" si="12"/>
        <v>0.1587606212</v>
      </c>
    </row>
    <row r="22">
      <c r="A22" s="19" t="s">
        <v>42</v>
      </c>
      <c r="B22" s="42">
        <f>B21/B18</f>
        <v>1.933333333</v>
      </c>
      <c r="C22" s="91" t="s">
        <v>41</v>
      </c>
      <c r="D22" s="13">
        <v>61204.0</v>
      </c>
      <c r="E22" s="99"/>
      <c r="F22" s="97">
        <f t="shared" si="11"/>
        <v>-61204</v>
      </c>
      <c r="G22" s="36"/>
      <c r="H22" s="15">
        <f t="shared" si="12"/>
        <v>0</v>
      </c>
    </row>
    <row r="23">
      <c r="A23" s="43" t="s">
        <v>44</v>
      </c>
      <c r="B23" s="44">
        <f>B5/B3</f>
        <v>0.04425621748</v>
      </c>
      <c r="C23" s="91" t="s">
        <v>43</v>
      </c>
      <c r="D23" s="13">
        <v>120764.0</v>
      </c>
      <c r="E23" s="99"/>
      <c r="F23" s="97">
        <f t="shared" si="11"/>
        <v>-120764</v>
      </c>
      <c r="G23" s="36"/>
      <c r="H23" s="15">
        <f t="shared" si="12"/>
        <v>0</v>
      </c>
    </row>
    <row r="24">
      <c r="A24" s="17" t="s">
        <v>75</v>
      </c>
      <c r="C24" s="91" t="s">
        <v>45</v>
      </c>
      <c r="D24" s="13">
        <v>120764.0</v>
      </c>
      <c r="E24" s="99">
        <v>438.0</v>
      </c>
      <c r="F24" s="97">
        <f t="shared" si="11"/>
        <v>-120326</v>
      </c>
      <c r="G24" s="36"/>
      <c r="H24" s="15">
        <f t="shared" si="12"/>
        <v>0.003626908681</v>
      </c>
    </row>
    <row r="25">
      <c r="A25" s="100" t="s">
        <v>76</v>
      </c>
      <c r="B25" s="101" t="s">
        <v>77</v>
      </c>
      <c r="C25" s="91" t="s">
        <v>46</v>
      </c>
      <c r="D25" s="13">
        <v>102160.0</v>
      </c>
      <c r="E25" s="99">
        <v>13659.0</v>
      </c>
      <c r="F25" s="97">
        <f t="shared" si="11"/>
        <v>-88501</v>
      </c>
      <c r="G25" s="36"/>
      <c r="H25" s="15">
        <f t="shared" si="12"/>
        <v>0.133702036</v>
      </c>
    </row>
    <row r="26">
      <c r="A26" s="12" t="s">
        <v>8</v>
      </c>
      <c r="B26" s="102"/>
      <c r="C26" s="91" t="s">
        <v>47</v>
      </c>
      <c r="D26" s="13">
        <v>102160.0</v>
      </c>
      <c r="E26" s="99"/>
      <c r="F26" s="97">
        <f t="shared" si="11"/>
        <v>-102160</v>
      </c>
      <c r="G26" s="36"/>
      <c r="H26" s="15">
        <f t="shared" si="12"/>
        <v>0</v>
      </c>
    </row>
    <row r="27">
      <c r="A27" s="12" t="s">
        <v>10</v>
      </c>
      <c r="B27" s="102">
        <v>1.0</v>
      </c>
      <c r="C27" s="91" t="s">
        <v>48</v>
      </c>
      <c r="D27" s="13">
        <v>102160.0</v>
      </c>
      <c r="E27" s="99"/>
      <c r="F27" s="97">
        <f t="shared" si="11"/>
        <v>-102160</v>
      </c>
      <c r="G27" s="36"/>
      <c r="H27" s="15">
        <f t="shared" si="12"/>
        <v>0</v>
      </c>
    </row>
    <row r="28">
      <c r="A28" s="12" t="s">
        <v>12</v>
      </c>
      <c r="B28" s="102">
        <v>2.0</v>
      </c>
      <c r="C28" s="91" t="s">
        <v>49</v>
      </c>
      <c r="D28" s="13">
        <v>115812.0</v>
      </c>
      <c r="E28" s="99">
        <v>16593.0</v>
      </c>
      <c r="F28" s="97">
        <f t="shared" si="11"/>
        <v>-99219</v>
      </c>
      <c r="G28" s="36"/>
      <c r="H28" s="15">
        <f t="shared" si="12"/>
        <v>0.1432753083</v>
      </c>
    </row>
    <row r="29">
      <c r="A29" s="12" t="s">
        <v>14</v>
      </c>
      <c r="B29" s="102"/>
      <c r="C29" s="32" t="s">
        <v>78</v>
      </c>
      <c r="D29" s="13">
        <v>54608.0</v>
      </c>
      <c r="E29" s="99"/>
      <c r="F29" s="97">
        <f t="shared" si="11"/>
        <v>-54608</v>
      </c>
      <c r="H29" s="15">
        <f t="shared" si="12"/>
        <v>0</v>
      </c>
    </row>
    <row r="30">
      <c r="A30" s="12" t="s">
        <v>16</v>
      </c>
      <c r="B30" s="102"/>
      <c r="C30" s="91" t="s">
        <v>51</v>
      </c>
      <c r="D30" s="13">
        <v>115812.0</v>
      </c>
      <c r="E30" s="99"/>
      <c r="F30" s="97">
        <f t="shared" si="11"/>
        <v>-115812</v>
      </c>
      <c r="G30" s="36"/>
      <c r="H30" s="15">
        <f t="shared" si="12"/>
        <v>0</v>
      </c>
    </row>
    <row r="31">
      <c r="A31" s="12" t="s">
        <v>18</v>
      </c>
      <c r="B31" s="30">
        <v>1.0</v>
      </c>
      <c r="C31" s="91" t="s">
        <v>52</v>
      </c>
      <c r="D31" s="13">
        <v>115812.0</v>
      </c>
      <c r="E31" s="99">
        <v>5979.0</v>
      </c>
      <c r="F31" s="97">
        <f t="shared" si="11"/>
        <v>-109833</v>
      </c>
      <c r="G31" s="36"/>
      <c r="H31" s="15">
        <f t="shared" si="12"/>
        <v>0.05162677443</v>
      </c>
    </row>
    <row r="32">
      <c r="A32" s="12" t="s">
        <v>20</v>
      </c>
      <c r="B32" s="102"/>
      <c r="C32" s="91" t="s">
        <v>53</v>
      </c>
      <c r="D32" s="13">
        <v>151816.0</v>
      </c>
      <c r="E32" s="99">
        <v>436.0</v>
      </c>
      <c r="F32" s="97">
        <f t="shared" si="11"/>
        <v>-151380</v>
      </c>
      <c r="G32" s="36"/>
      <c r="H32" s="15">
        <f t="shared" si="12"/>
        <v>0.00287189756</v>
      </c>
    </row>
    <row r="33">
      <c r="A33" s="103" t="s">
        <v>79</v>
      </c>
      <c r="B33" s="206"/>
      <c r="C33" s="91" t="s">
        <v>80</v>
      </c>
      <c r="D33" s="13">
        <v>54608.0</v>
      </c>
      <c r="E33" s="99"/>
      <c r="F33" s="97">
        <f t="shared" si="11"/>
        <v>-54608</v>
      </c>
      <c r="G33" s="36"/>
      <c r="H33" s="15">
        <f t="shared" si="12"/>
        <v>0</v>
      </c>
    </row>
    <row r="34">
      <c r="A34" s="104" t="s">
        <v>81</v>
      </c>
      <c r="B34" s="127"/>
      <c r="C34" s="91" t="s">
        <v>82</v>
      </c>
      <c r="D34" s="13">
        <v>49656.0</v>
      </c>
      <c r="E34" s="99">
        <v>11939.0</v>
      </c>
      <c r="F34" s="97">
        <f t="shared" si="11"/>
        <v>-37717</v>
      </c>
      <c r="G34" s="36"/>
      <c r="H34" s="15">
        <f t="shared" si="12"/>
        <v>0.2404341872</v>
      </c>
    </row>
    <row r="35">
      <c r="A35" s="105" t="s">
        <v>66</v>
      </c>
      <c r="B35" s="106">
        <f>SUM(B26:B34)</f>
        <v>4</v>
      </c>
      <c r="C35" s="91" t="s">
        <v>83</v>
      </c>
      <c r="D35" s="13">
        <v>49656.0</v>
      </c>
      <c r="E35" s="99">
        <v>310.0</v>
      </c>
      <c r="F35" s="97">
        <f t="shared" si="11"/>
        <v>-49346</v>
      </c>
      <c r="G35" s="36"/>
      <c r="H35" s="15">
        <f t="shared" si="12"/>
        <v>0.006242951506</v>
      </c>
    </row>
    <row r="36">
      <c r="C36" s="214" t="s">
        <v>84</v>
      </c>
      <c r="D36" s="215">
        <v>49656.0</v>
      </c>
      <c r="E36" s="216">
        <v>95.0</v>
      </c>
      <c r="F36" s="97">
        <f t="shared" si="11"/>
        <v>-49561</v>
      </c>
      <c r="G36" s="217"/>
      <c r="H36" s="15">
        <f t="shared" si="12"/>
        <v>0.001913162558</v>
      </c>
    </row>
    <row r="37">
      <c r="C37" s="218" t="s">
        <v>85</v>
      </c>
      <c r="D37" s="219">
        <v>186172.0</v>
      </c>
      <c r="E37" s="219"/>
      <c r="F37" s="97">
        <f t="shared" si="11"/>
        <v>-186172</v>
      </c>
      <c r="G37" s="36"/>
      <c r="H37" s="220" t="s">
        <v>86</v>
      </c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1"/>
      <c r="C40" s="221"/>
      <c r="D40" s="221"/>
      <c r="E40" s="221"/>
      <c r="F40" s="221"/>
      <c r="G40" s="222"/>
      <c r="H40" s="182"/>
    </row>
    <row r="41">
      <c r="A41" s="91" t="s">
        <v>34</v>
      </c>
      <c r="B41" s="121"/>
      <c r="C41" s="221">
        <v>1.0</v>
      </c>
      <c r="D41" s="221">
        <v>1.0</v>
      </c>
      <c r="E41" s="221"/>
      <c r="F41" s="221">
        <v>1.0</v>
      </c>
      <c r="G41" s="222"/>
      <c r="H41" s="182"/>
    </row>
    <row r="42">
      <c r="A42" s="91" t="s">
        <v>55</v>
      </c>
      <c r="B42" s="129" t="s">
        <v>94</v>
      </c>
      <c r="C42" s="221">
        <v>5.0</v>
      </c>
      <c r="D42" s="221">
        <v>2.0</v>
      </c>
      <c r="E42" s="221">
        <v>8.0</v>
      </c>
      <c r="F42" s="221">
        <v>1.0</v>
      </c>
      <c r="G42" s="222"/>
      <c r="H42" s="182"/>
    </row>
    <row r="43">
      <c r="A43" s="91" t="s">
        <v>38</v>
      </c>
      <c r="B43" s="121"/>
      <c r="C43" s="221"/>
      <c r="D43" s="221"/>
      <c r="E43" s="221"/>
      <c r="F43" s="221"/>
      <c r="G43" s="222"/>
      <c r="H43" s="182"/>
    </row>
    <row r="44">
      <c r="A44" s="91" t="s">
        <v>39</v>
      </c>
      <c r="B44" s="129" t="s">
        <v>94</v>
      </c>
      <c r="C44" s="222"/>
      <c r="D44" s="222"/>
      <c r="E44" s="222"/>
      <c r="F44" s="222"/>
      <c r="G44" s="222"/>
      <c r="H44" s="182"/>
    </row>
    <row r="45">
      <c r="A45" s="91" t="s">
        <v>41</v>
      </c>
      <c r="B45" s="121"/>
      <c r="C45" s="221">
        <v>4.0</v>
      </c>
      <c r="D45" s="221"/>
      <c r="E45" s="221"/>
      <c r="F45" s="221">
        <v>1.0</v>
      </c>
      <c r="G45" s="222"/>
      <c r="H45" s="182"/>
    </row>
    <row r="46">
      <c r="A46" s="91" t="s">
        <v>43</v>
      </c>
      <c r="B46" s="121"/>
      <c r="C46" s="221"/>
      <c r="D46" s="221"/>
      <c r="E46" s="221"/>
      <c r="F46" s="221"/>
      <c r="G46" s="222"/>
      <c r="H46" s="182"/>
    </row>
    <row r="47">
      <c r="A47" s="91" t="s">
        <v>45</v>
      </c>
      <c r="B47" s="129" t="s">
        <v>94</v>
      </c>
      <c r="C47" s="221">
        <v>3.0</v>
      </c>
      <c r="D47" s="221"/>
      <c r="E47" s="221">
        <v>2.0</v>
      </c>
      <c r="F47" s="221"/>
      <c r="G47" s="222"/>
      <c r="H47" s="182"/>
    </row>
    <row r="48">
      <c r="A48" s="91" t="s">
        <v>46</v>
      </c>
      <c r="B48" s="129" t="s">
        <v>94</v>
      </c>
      <c r="C48" s="221">
        <v>3.0</v>
      </c>
      <c r="D48" s="221">
        <v>1.0</v>
      </c>
      <c r="E48" s="221">
        <v>7.0</v>
      </c>
      <c r="F48" s="221">
        <v>9.0</v>
      </c>
      <c r="G48" s="222"/>
      <c r="H48" s="182"/>
    </row>
    <row r="49">
      <c r="A49" s="91" t="s">
        <v>47</v>
      </c>
      <c r="B49" s="121"/>
      <c r="C49" s="221"/>
      <c r="D49" s="221"/>
      <c r="E49" s="221"/>
      <c r="F49" s="221"/>
      <c r="G49" s="222"/>
      <c r="H49" s="182"/>
    </row>
    <row r="50">
      <c r="A50" s="91" t="s">
        <v>48</v>
      </c>
      <c r="B50" s="129" t="s">
        <v>94</v>
      </c>
      <c r="C50" s="221">
        <v>9.0</v>
      </c>
      <c r="D50" s="221">
        <v>1.0</v>
      </c>
      <c r="E50" s="221">
        <v>8.0</v>
      </c>
      <c r="F50" s="221">
        <v>27.0</v>
      </c>
      <c r="G50" s="222"/>
      <c r="H50" s="182"/>
    </row>
    <row r="51">
      <c r="A51" s="91" t="s">
        <v>49</v>
      </c>
      <c r="B51" s="129" t="s">
        <v>94</v>
      </c>
      <c r="C51" s="221"/>
      <c r="D51" s="221">
        <v>2.0</v>
      </c>
      <c r="E51" s="221">
        <v>3.0</v>
      </c>
      <c r="F51" s="221">
        <v>5.0</v>
      </c>
      <c r="G51" s="221"/>
      <c r="H51" s="182"/>
    </row>
    <row r="52">
      <c r="A52" s="91" t="s">
        <v>51</v>
      </c>
      <c r="B52" s="121"/>
      <c r="C52" s="221"/>
      <c r="D52" s="221">
        <v>1.0</v>
      </c>
      <c r="E52" s="221"/>
      <c r="F52" s="221"/>
      <c r="G52" s="222"/>
      <c r="H52" s="182"/>
    </row>
    <row r="53">
      <c r="A53" s="91" t="s">
        <v>52</v>
      </c>
      <c r="B53" s="129" t="s">
        <v>94</v>
      </c>
      <c r="C53" s="221">
        <v>2.0</v>
      </c>
      <c r="D53" s="221"/>
      <c r="E53" s="221">
        <v>3.0</v>
      </c>
      <c r="F53" s="221">
        <v>10.0</v>
      </c>
      <c r="G53" s="222"/>
      <c r="H53" s="182"/>
    </row>
    <row r="54">
      <c r="A54" s="91" t="s">
        <v>53</v>
      </c>
      <c r="B54" s="129" t="s">
        <v>94</v>
      </c>
      <c r="C54" s="221">
        <v>6.0</v>
      </c>
      <c r="D54" s="221"/>
      <c r="E54" s="221">
        <v>6.0</v>
      </c>
      <c r="F54" s="221">
        <v>9.0</v>
      </c>
      <c r="G54" s="222"/>
      <c r="H54" s="182"/>
    </row>
    <row r="55">
      <c r="A55" s="91" t="s">
        <v>82</v>
      </c>
      <c r="B55" s="129" t="s">
        <v>94</v>
      </c>
      <c r="C55" s="221"/>
      <c r="D55" s="221"/>
      <c r="E55" s="221"/>
      <c r="F55" s="221"/>
      <c r="G55" s="222"/>
      <c r="H55" s="182"/>
    </row>
    <row r="56">
      <c r="A56" s="91" t="s">
        <v>83</v>
      </c>
      <c r="B56" s="129" t="s">
        <v>94</v>
      </c>
      <c r="C56" s="222"/>
      <c r="D56" s="222"/>
      <c r="E56" s="222"/>
      <c r="F56" s="222"/>
      <c r="G56" s="222"/>
      <c r="H56" s="182"/>
    </row>
    <row r="57">
      <c r="A57" s="91" t="s">
        <v>80</v>
      </c>
      <c r="B57" s="121"/>
      <c r="C57" s="221"/>
      <c r="D57" s="221"/>
      <c r="E57" s="221"/>
      <c r="F57" s="221"/>
      <c r="G57" s="222"/>
      <c r="H57" s="182"/>
    </row>
    <row r="58">
      <c r="A58" s="107" t="s">
        <v>78</v>
      </c>
      <c r="B58" s="171"/>
      <c r="C58" s="223"/>
      <c r="D58" s="223"/>
      <c r="E58" s="223"/>
      <c r="F58" s="223"/>
      <c r="G58" s="224"/>
      <c r="H58" s="184"/>
    </row>
    <row r="59">
      <c r="A59" s="107" t="s">
        <v>117</v>
      </c>
      <c r="B59" s="171"/>
      <c r="C59" s="223"/>
      <c r="D59" s="223"/>
      <c r="E59" s="223"/>
      <c r="F59" s="223"/>
      <c r="G59" s="224"/>
      <c r="H59" s="184"/>
    </row>
    <row r="60">
      <c r="A60" s="131" t="s">
        <v>56</v>
      </c>
      <c r="B60" s="132"/>
      <c r="C60" s="185"/>
      <c r="D60" s="185"/>
      <c r="E60" s="185"/>
      <c r="F60" s="185"/>
      <c r="G60" s="185"/>
      <c r="H60" s="187"/>
    </row>
    <row r="61">
      <c r="A61" s="27" t="s">
        <v>95</v>
      </c>
      <c r="F61" s="28"/>
      <c r="H61" s="18"/>
    </row>
    <row r="62">
      <c r="A62" s="225" t="s">
        <v>25</v>
      </c>
      <c r="B62" s="138" t="s">
        <v>26</v>
      </c>
      <c r="C62" s="142" t="s">
        <v>27</v>
      </c>
      <c r="D62" s="142" t="s">
        <v>28</v>
      </c>
      <c r="E62" s="142" t="s">
        <v>29</v>
      </c>
      <c r="F62" s="226" t="s">
        <v>96</v>
      </c>
      <c r="G62" s="32" t="s">
        <v>97</v>
      </c>
      <c r="H62" s="32" t="s">
        <v>98</v>
      </c>
    </row>
    <row r="63">
      <c r="A63" s="146" t="s">
        <v>32</v>
      </c>
      <c r="B63" s="221"/>
      <c r="C63" s="221"/>
      <c r="D63" s="221"/>
      <c r="E63" s="222"/>
      <c r="F63" s="221"/>
      <c r="H63" s="18"/>
    </row>
    <row r="64">
      <c r="A64" s="146" t="s">
        <v>34</v>
      </c>
      <c r="B64" s="221"/>
      <c r="C64" s="221"/>
      <c r="D64" s="221"/>
      <c r="E64" s="221"/>
      <c r="F64" s="221"/>
      <c r="H64" s="18"/>
    </row>
    <row r="65">
      <c r="A65" s="146" t="s">
        <v>55</v>
      </c>
      <c r="B65" s="221">
        <v>3.0</v>
      </c>
      <c r="C65" s="222"/>
      <c r="D65" s="221"/>
      <c r="E65" s="222"/>
      <c r="F65" s="221">
        <v>1.0</v>
      </c>
      <c r="G65" s="32">
        <v>1.0</v>
      </c>
      <c r="H65" s="18"/>
    </row>
    <row r="66">
      <c r="A66" s="146" t="s">
        <v>38</v>
      </c>
      <c r="B66" s="221"/>
      <c r="C66" s="221"/>
      <c r="D66" s="221"/>
      <c r="E66" s="222"/>
      <c r="F66" s="221"/>
      <c r="H66" s="18"/>
    </row>
    <row r="67">
      <c r="A67" s="146" t="s">
        <v>39</v>
      </c>
      <c r="B67" s="221">
        <v>2.0</v>
      </c>
      <c r="C67" s="221"/>
      <c r="D67" s="221"/>
      <c r="E67" s="222"/>
      <c r="F67" s="221">
        <v>1.0</v>
      </c>
      <c r="H67" s="18"/>
    </row>
    <row r="68">
      <c r="A68" s="146" t="s">
        <v>41</v>
      </c>
      <c r="B68" s="221"/>
      <c r="C68" s="221"/>
      <c r="D68" s="221"/>
      <c r="E68" s="221"/>
      <c r="F68" s="221"/>
      <c r="H68" s="18"/>
    </row>
    <row r="69">
      <c r="A69" s="146" t="s">
        <v>43</v>
      </c>
      <c r="B69" s="221"/>
      <c r="C69" s="221"/>
      <c r="D69" s="221"/>
      <c r="E69" s="222"/>
      <c r="F69" s="221"/>
      <c r="H69" s="18"/>
    </row>
    <row r="70">
      <c r="A70" s="146" t="s">
        <v>45</v>
      </c>
      <c r="B70" s="221">
        <v>2.0</v>
      </c>
      <c r="C70" s="221"/>
      <c r="D70" s="221"/>
      <c r="E70" s="221"/>
      <c r="F70" s="221"/>
      <c r="H70" s="18"/>
    </row>
    <row r="71">
      <c r="A71" s="146" t="s">
        <v>46</v>
      </c>
      <c r="B71" s="221">
        <v>1.0</v>
      </c>
      <c r="C71" s="221"/>
      <c r="D71" s="221"/>
      <c r="E71" s="221"/>
      <c r="F71" s="221"/>
      <c r="H71" s="18"/>
    </row>
    <row r="72">
      <c r="A72" s="146" t="s">
        <v>47</v>
      </c>
      <c r="B72" s="221"/>
      <c r="C72" s="221"/>
      <c r="D72" s="221"/>
      <c r="E72" s="221"/>
      <c r="F72" s="221"/>
      <c r="H72" s="18"/>
    </row>
    <row r="73">
      <c r="A73" s="146" t="s">
        <v>48</v>
      </c>
      <c r="B73" s="221"/>
      <c r="C73" s="221"/>
      <c r="D73" s="221"/>
      <c r="E73" s="222"/>
      <c r="F73" s="221"/>
      <c r="H73" s="18"/>
    </row>
    <row r="74">
      <c r="A74" s="146" t="s">
        <v>49</v>
      </c>
      <c r="B74" s="221">
        <v>1.0</v>
      </c>
      <c r="C74" s="221"/>
      <c r="D74" s="222"/>
      <c r="E74" s="222"/>
      <c r="F74" s="221">
        <v>1.0</v>
      </c>
      <c r="H74" s="18"/>
    </row>
    <row r="75">
      <c r="A75" s="146" t="s">
        <v>50</v>
      </c>
      <c r="B75" s="222"/>
      <c r="C75" s="222"/>
      <c r="D75" s="222"/>
      <c r="E75" s="222"/>
      <c r="F75" s="222"/>
      <c r="H75" s="18"/>
    </row>
    <row r="76">
      <c r="A76" s="146" t="s">
        <v>51</v>
      </c>
      <c r="B76" s="221"/>
      <c r="C76" s="222"/>
      <c r="D76" s="222"/>
      <c r="E76" s="221"/>
      <c r="F76" s="221"/>
      <c r="H76" s="18"/>
    </row>
    <row r="77">
      <c r="A77" s="146" t="s">
        <v>52</v>
      </c>
      <c r="B77" s="221">
        <v>1.0</v>
      </c>
      <c r="C77" s="221"/>
      <c r="D77" s="221"/>
      <c r="E77" s="222"/>
      <c r="F77" s="221"/>
      <c r="H77" s="18"/>
    </row>
    <row r="78">
      <c r="A78" s="146" t="s">
        <v>53</v>
      </c>
      <c r="B78" s="221"/>
      <c r="C78" s="221"/>
      <c r="D78" s="221"/>
      <c r="E78" s="221"/>
      <c r="F78" s="221"/>
      <c r="H78" s="18"/>
    </row>
    <row r="79">
      <c r="A79" s="146" t="s">
        <v>82</v>
      </c>
      <c r="B79" s="221"/>
      <c r="C79" s="222"/>
      <c r="D79" s="222"/>
      <c r="E79" s="36"/>
      <c r="F79" s="221">
        <v>1.0</v>
      </c>
      <c r="H79" s="18"/>
    </row>
    <row r="80">
      <c r="A80" s="146" t="s">
        <v>83</v>
      </c>
      <c r="B80" s="221"/>
      <c r="C80" s="221"/>
      <c r="D80" s="221"/>
      <c r="E80" s="221"/>
      <c r="F80" s="221"/>
      <c r="H80" s="18"/>
    </row>
    <row r="81">
      <c r="A81" s="146" t="s">
        <v>80</v>
      </c>
      <c r="B81" s="221"/>
      <c r="C81" s="221"/>
      <c r="D81" s="221"/>
      <c r="E81" s="221"/>
      <c r="F81" s="221"/>
      <c r="H81" s="18"/>
    </row>
    <row r="82">
      <c r="A82" s="146" t="s">
        <v>84</v>
      </c>
      <c r="B82" s="221"/>
      <c r="C82" s="221"/>
      <c r="D82" s="221"/>
      <c r="E82" s="221"/>
      <c r="F82" s="221"/>
      <c r="H82" s="18"/>
    </row>
    <row r="83">
      <c r="A83" s="146" t="s">
        <v>78</v>
      </c>
      <c r="B83" s="222"/>
      <c r="C83" s="222"/>
      <c r="D83" s="222"/>
      <c r="E83" s="222"/>
      <c r="F83" s="222"/>
      <c r="H83" s="18"/>
    </row>
    <row r="84">
      <c r="A84" s="146" t="s">
        <v>102</v>
      </c>
      <c r="B84" s="221"/>
      <c r="C84" s="222"/>
      <c r="D84" s="221"/>
      <c r="E84" s="221"/>
      <c r="F84" s="221"/>
      <c r="H84" s="18"/>
    </row>
    <row r="85">
      <c r="A85" s="227" t="s">
        <v>56</v>
      </c>
      <c r="B85" s="221"/>
      <c r="C85" s="222"/>
      <c r="D85" s="221"/>
      <c r="E85" s="222"/>
      <c r="F85" s="221"/>
      <c r="H85" s="18"/>
    </row>
    <row r="86">
      <c r="A86" s="227" t="s">
        <v>103</v>
      </c>
      <c r="B86" s="222"/>
      <c r="C86" s="222"/>
      <c r="D86" s="222"/>
      <c r="E86" s="222"/>
      <c r="F86" s="221"/>
      <c r="H86" s="18"/>
    </row>
    <row r="87">
      <c r="A87" s="228" t="s">
        <v>104</v>
      </c>
      <c r="B87" s="36"/>
      <c r="C87" s="36"/>
      <c r="D87" s="36"/>
      <c r="E87" s="36"/>
      <c r="F87" s="36"/>
    </row>
    <row r="88">
      <c r="A88" s="229" t="s">
        <v>105</v>
      </c>
      <c r="B88" s="36"/>
      <c r="C88" s="36"/>
      <c r="D88" s="36"/>
      <c r="E88" s="36"/>
      <c r="F88" s="36"/>
    </row>
    <row r="89">
      <c r="A89" s="229" t="s">
        <v>21</v>
      </c>
      <c r="B89" s="36"/>
      <c r="C89" s="36"/>
      <c r="D89" s="36"/>
      <c r="E89" s="36"/>
      <c r="F89" s="36"/>
    </row>
    <row r="90">
      <c r="A90" s="230" t="s">
        <v>66</v>
      </c>
      <c r="B90" s="231">
        <f t="shared" ref="B90:F90" si="13">SUM(B63:B86)</f>
        <v>10</v>
      </c>
      <c r="C90" s="231">
        <f t="shared" si="13"/>
        <v>0</v>
      </c>
      <c r="D90" s="231">
        <f t="shared" si="13"/>
        <v>0</v>
      </c>
      <c r="E90" s="231">
        <f t="shared" si="13"/>
        <v>0</v>
      </c>
      <c r="F90" s="231">
        <f t="shared" si="13"/>
        <v>4</v>
      </c>
      <c r="G90" s="47"/>
      <c r="H90" s="232"/>
    </row>
  </sheetData>
  <mergeCells count="5">
    <mergeCell ref="A1:G1"/>
    <mergeCell ref="C15:H15"/>
    <mergeCell ref="A24:B24"/>
    <mergeCell ref="A38:H38"/>
    <mergeCell ref="A61:F61"/>
  </mergeCells>
  <conditionalFormatting sqref="F16:F37">
    <cfRule type="cellIs" dxfId="0" priority="1" operator="lessThan">
      <formula>0</formula>
    </cfRule>
  </conditionalFormatting>
  <conditionalFormatting sqref="F16:F37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3">
        <v>45931.0</v>
      </c>
    </row>
    <row r="2">
      <c r="A2" s="57" t="s">
        <v>58</v>
      </c>
      <c r="B2" s="197">
        <v>45931.0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99">
        <v>188.94</v>
      </c>
      <c r="G3" s="14">
        <f t="shared" ref="G3:H3" si="1">$F3/D3</f>
        <v>0.0006675428741</v>
      </c>
      <c r="H3" s="15">
        <f t="shared" si="1"/>
        <v>0.0005975161997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99">
        <v>5559.4</v>
      </c>
      <c r="G4" s="14">
        <f t="shared" ref="G4:H4" si="2">$F4/D4</f>
        <v>0.02757994583</v>
      </c>
      <c r="H4" s="15">
        <f t="shared" si="2"/>
        <v>0.02125144782</v>
      </c>
    </row>
    <row r="5">
      <c r="A5" s="10" t="s">
        <v>11</v>
      </c>
      <c r="B5" s="70">
        <v>29367.43</v>
      </c>
      <c r="C5" s="12" t="s">
        <v>61</v>
      </c>
      <c r="D5" s="71">
        <v>402427.0</v>
      </c>
      <c r="E5" s="13">
        <v>501170.0</v>
      </c>
      <c r="F5" s="99">
        <v>8707.64</v>
      </c>
      <c r="G5" s="14">
        <f t="shared" ref="G5:H5" si="3">$F5/D5</f>
        <v>0.02163781257</v>
      </c>
      <c r="H5" s="15">
        <f t="shared" si="3"/>
        <v>0.01737462338</v>
      </c>
    </row>
    <row r="6">
      <c r="A6" s="10" t="s">
        <v>116</v>
      </c>
      <c r="B6" s="70">
        <v>246.97</v>
      </c>
      <c r="C6" s="12" t="s">
        <v>12</v>
      </c>
      <c r="D6" s="13">
        <v>360402.0</v>
      </c>
      <c r="E6" s="13">
        <v>316209.0</v>
      </c>
      <c r="F6" s="99">
        <v>291.92</v>
      </c>
      <c r="G6" s="14">
        <f t="shared" ref="G6:H6" si="4">$F6/D6</f>
        <v>0.0008099844063</v>
      </c>
      <c r="H6" s="15">
        <f t="shared" si="4"/>
        <v>0.0009231868796</v>
      </c>
    </row>
    <row r="7">
      <c r="A7" s="32" t="s">
        <v>63</v>
      </c>
      <c r="B7" s="72">
        <f>B5-B3</f>
        <v>-2410848.57</v>
      </c>
      <c r="C7" s="12" t="s">
        <v>14</v>
      </c>
      <c r="D7" s="13">
        <v>467711.0</v>
      </c>
      <c r="E7" s="13">
        <v>302557.0</v>
      </c>
      <c r="F7" s="99">
        <v>13612.74</v>
      </c>
      <c r="G7" s="14">
        <f t="shared" ref="G7:H7" si="5">$F7/D7</f>
        <v>0.02910502426</v>
      </c>
      <c r="H7" s="15">
        <f t="shared" si="5"/>
        <v>0.0449923155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99">
        <v>118.93</v>
      </c>
      <c r="G8" s="14">
        <f t="shared" ref="G8:H8" si="6">$F8/D8</f>
        <v>0.0009373128212</v>
      </c>
      <c r="H8" s="15">
        <f t="shared" si="6"/>
        <v>0.0004546236444</v>
      </c>
    </row>
    <row r="9">
      <c r="A9" s="19" t="s">
        <v>17</v>
      </c>
      <c r="B9" s="20">
        <f>(B4-B5)/30</f>
        <v>69431.878</v>
      </c>
      <c r="C9" s="12" t="s">
        <v>18</v>
      </c>
      <c r="D9" s="13">
        <v>175140.0</v>
      </c>
      <c r="E9" s="13">
        <v>261601.0</v>
      </c>
      <c r="F9" s="99">
        <v>118.95</v>
      </c>
      <c r="G9" s="14">
        <f t="shared" ref="G9:G13" si="7">$F9/$D$9</f>
        <v>0.000679170949</v>
      </c>
      <c r="H9" s="15">
        <f t="shared" ref="H9:H13" si="8">$F9/E9</f>
        <v>0.0004547000967</v>
      </c>
    </row>
    <row r="10">
      <c r="A10" s="19" t="s">
        <v>19</v>
      </c>
      <c r="B10" s="21">
        <f>(B4-B6)/30</f>
        <v>70402.56</v>
      </c>
      <c r="C10" s="12" t="s">
        <v>20</v>
      </c>
      <c r="D10" s="13">
        <v>0.0</v>
      </c>
      <c r="E10" s="13">
        <v>192680.0</v>
      </c>
      <c r="F10" s="99">
        <v>246.97</v>
      </c>
      <c r="G10" s="14">
        <f t="shared" si="7"/>
        <v>0.00141012904</v>
      </c>
      <c r="H10" s="15">
        <f t="shared" si="8"/>
        <v>0.001281762508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99">
        <v>11.97</v>
      </c>
      <c r="G11" s="14">
        <f t="shared" si="7"/>
        <v>0.00006834532374</v>
      </c>
      <c r="H11" s="15">
        <f t="shared" si="8"/>
        <v>0.0002430456853</v>
      </c>
    </row>
    <row r="12">
      <c r="A12" s="19" t="s">
        <v>22</v>
      </c>
      <c r="B12" s="21">
        <f>B3/B18</f>
        <v>81340.53333</v>
      </c>
      <c r="C12" s="12" t="s">
        <v>65</v>
      </c>
      <c r="D12" s="13">
        <v>0.0</v>
      </c>
      <c r="E12" s="13">
        <v>49520.0</v>
      </c>
      <c r="F12" s="99">
        <v>509.95</v>
      </c>
      <c r="G12" s="14">
        <f t="shared" si="7"/>
        <v>0.002911670663</v>
      </c>
      <c r="H12" s="15">
        <f t="shared" si="8"/>
        <v>0.01029785945</v>
      </c>
    </row>
    <row r="13">
      <c r="A13" s="19" t="s">
        <v>24</v>
      </c>
      <c r="B13" s="21">
        <f>(B3-B5)/(B18-B21)</f>
        <v>-86101.73464</v>
      </c>
      <c r="C13" s="23" t="s">
        <v>21</v>
      </c>
      <c r="D13" s="24">
        <v>105144.0</v>
      </c>
      <c r="E13" s="24">
        <v>51000.0</v>
      </c>
      <c r="F13" s="203">
        <v>0.0</v>
      </c>
      <c r="G13" s="14">
        <f t="shared" si="7"/>
        <v>0</v>
      </c>
      <c r="H13" s="26">
        <f t="shared" si="8"/>
        <v>0</v>
      </c>
    </row>
    <row r="14">
      <c r="A14" s="19" t="s">
        <v>31</v>
      </c>
      <c r="B14" s="20">
        <f>B21*B12</f>
        <v>4717750.933</v>
      </c>
      <c r="C14" s="29" t="s">
        <v>66</v>
      </c>
      <c r="D14" s="212">
        <f t="shared" ref="D14:F14" si="9">SUM(D3:D13)</f>
        <v>2122320</v>
      </c>
      <c r="E14" s="212">
        <f t="shared" si="9"/>
        <v>2563398</v>
      </c>
      <c r="F14" s="212">
        <f t="shared" si="9"/>
        <v>29367.41</v>
      </c>
      <c r="G14" s="25">
        <f t="shared" ref="G14:H14" si="10">$F14/D14</f>
        <v>0.01383740906</v>
      </c>
      <c r="H14" s="26">
        <f t="shared" si="10"/>
        <v>0.0114564379</v>
      </c>
    </row>
    <row r="15">
      <c r="A15" s="19" t="s">
        <v>67</v>
      </c>
      <c r="B15" s="20">
        <f>B5-B14</f>
        <v>-4688383.503</v>
      </c>
      <c r="C15" s="27" t="s">
        <v>68</v>
      </c>
      <c r="H15" s="28"/>
    </row>
    <row r="16">
      <c r="A16" s="19" t="s">
        <v>69</v>
      </c>
      <c r="B16" s="20">
        <f>B5-B4</f>
        <v>-2082956.34</v>
      </c>
      <c r="D16" s="30" t="s">
        <v>70</v>
      </c>
      <c r="E16" s="30" t="s">
        <v>71</v>
      </c>
      <c r="F16" s="30" t="s">
        <v>72</v>
      </c>
      <c r="G16" s="30" t="s">
        <v>113</v>
      </c>
      <c r="H16" s="9" t="s">
        <v>6</v>
      </c>
    </row>
    <row r="17">
      <c r="A17" s="19" t="s">
        <v>73</v>
      </c>
      <c r="B17" s="20">
        <f>(B5-B4)-B6</f>
        <v>-2083203.31</v>
      </c>
      <c r="C17" s="91" t="s">
        <v>32</v>
      </c>
      <c r="D17" s="13">
        <v>79808.0</v>
      </c>
      <c r="E17" s="99"/>
      <c r="F17" s="97">
        <f t="shared" ref="F17:F37" si="11">E17-D17</f>
        <v>-79808</v>
      </c>
      <c r="G17" s="36"/>
      <c r="H17" s="15">
        <f t="shared" ref="H17:H36" si="12">E17/D17</f>
        <v>0</v>
      </c>
    </row>
    <row r="18">
      <c r="A18" s="19" t="s">
        <v>35</v>
      </c>
      <c r="B18" s="38">
        <v>30.0</v>
      </c>
      <c r="C18" s="91" t="s">
        <v>34</v>
      </c>
      <c r="D18" s="13">
        <v>143113.0</v>
      </c>
      <c r="E18" s="99"/>
      <c r="F18" s="97">
        <f t="shared" si="11"/>
        <v>-143113</v>
      </c>
      <c r="G18" s="36"/>
      <c r="H18" s="15">
        <f t="shared" si="12"/>
        <v>0</v>
      </c>
    </row>
    <row r="19">
      <c r="A19" s="19" t="s">
        <v>37</v>
      </c>
      <c r="B19" s="39">
        <v>45901.0</v>
      </c>
      <c r="C19" s="91" t="s">
        <v>55</v>
      </c>
      <c r="D19" s="13">
        <v>79808.0</v>
      </c>
      <c r="E19" s="99">
        <v>189.0</v>
      </c>
      <c r="F19" s="97">
        <f t="shared" si="11"/>
        <v>-79619</v>
      </c>
      <c r="G19" s="176"/>
      <c r="H19" s="15">
        <f t="shared" si="12"/>
        <v>0.002368183641</v>
      </c>
    </row>
    <row r="20">
      <c r="A20" s="19" t="s">
        <v>1</v>
      </c>
      <c r="B20" s="40">
        <f>Today()</f>
        <v>45959</v>
      </c>
      <c r="C20" s="91" t="s">
        <v>38</v>
      </c>
      <c r="D20" s="13">
        <v>115812.0</v>
      </c>
      <c r="E20" s="99"/>
      <c r="F20" s="97">
        <f t="shared" si="11"/>
        <v>-115812</v>
      </c>
      <c r="G20" s="36"/>
      <c r="H20" s="15">
        <f t="shared" si="12"/>
        <v>0</v>
      </c>
    </row>
    <row r="21">
      <c r="A21" s="19" t="s">
        <v>40</v>
      </c>
      <c r="B21" s="41">
        <f>B20-B19</f>
        <v>58</v>
      </c>
      <c r="C21" s="91" t="s">
        <v>39</v>
      </c>
      <c r="D21" s="13">
        <v>68260.0</v>
      </c>
      <c r="E21" s="99">
        <v>5249.0</v>
      </c>
      <c r="F21" s="97">
        <f t="shared" si="11"/>
        <v>-63011</v>
      </c>
      <c r="G21" s="36"/>
      <c r="H21" s="15">
        <f t="shared" si="12"/>
        <v>0.07689715793</v>
      </c>
    </row>
    <row r="22">
      <c r="A22" s="19" t="s">
        <v>42</v>
      </c>
      <c r="B22" s="42">
        <f>B21/B18</f>
        <v>1.933333333</v>
      </c>
      <c r="C22" s="91" t="s">
        <v>41</v>
      </c>
      <c r="D22" s="13">
        <v>61204.0</v>
      </c>
      <c r="E22" s="99"/>
      <c r="F22" s="97">
        <f t="shared" si="11"/>
        <v>-61204</v>
      </c>
      <c r="G22" s="36"/>
      <c r="H22" s="15">
        <f t="shared" si="12"/>
        <v>0</v>
      </c>
    </row>
    <row r="23">
      <c r="A23" s="43" t="s">
        <v>44</v>
      </c>
      <c r="B23" s="44">
        <f>B5/B3</f>
        <v>0.01203476659</v>
      </c>
      <c r="C23" s="91" t="s">
        <v>43</v>
      </c>
      <c r="D23" s="13">
        <v>120764.0</v>
      </c>
      <c r="E23" s="99"/>
      <c r="F23" s="97">
        <f t="shared" si="11"/>
        <v>-120764</v>
      </c>
      <c r="G23" s="36"/>
      <c r="H23" s="15">
        <f t="shared" si="12"/>
        <v>0</v>
      </c>
    </row>
    <row r="24">
      <c r="A24" s="17" t="s">
        <v>75</v>
      </c>
      <c r="C24" s="91" t="s">
        <v>45</v>
      </c>
      <c r="D24" s="13">
        <v>120764.0</v>
      </c>
      <c r="E24" s="99">
        <v>246.0</v>
      </c>
      <c r="F24" s="97">
        <f t="shared" si="11"/>
        <v>-120518</v>
      </c>
      <c r="G24" s="36"/>
      <c r="H24" s="15">
        <f t="shared" si="12"/>
        <v>0.002037030903</v>
      </c>
    </row>
    <row r="25">
      <c r="A25" s="100" t="s">
        <v>76</v>
      </c>
      <c r="B25" s="101" t="s">
        <v>77</v>
      </c>
      <c r="C25" s="91" t="s">
        <v>46</v>
      </c>
      <c r="D25" s="13">
        <v>102160.0</v>
      </c>
      <c r="E25" s="99">
        <v>13613.0</v>
      </c>
      <c r="F25" s="97">
        <f t="shared" si="11"/>
        <v>-88547</v>
      </c>
      <c r="G25" s="36"/>
      <c r="H25" s="15">
        <f t="shared" si="12"/>
        <v>0.1332517619</v>
      </c>
    </row>
    <row r="26">
      <c r="A26" s="12" t="s">
        <v>8</v>
      </c>
      <c r="B26" s="102">
        <v>2.0</v>
      </c>
      <c r="C26" s="91" t="s">
        <v>47</v>
      </c>
      <c r="D26" s="13">
        <v>102160.0</v>
      </c>
      <c r="E26" s="99"/>
      <c r="F26" s="97">
        <f t="shared" si="11"/>
        <v>-102160</v>
      </c>
      <c r="G26" s="36"/>
      <c r="H26" s="15">
        <f t="shared" si="12"/>
        <v>0</v>
      </c>
    </row>
    <row r="27">
      <c r="A27" s="12" t="s">
        <v>10</v>
      </c>
      <c r="B27" s="102"/>
      <c r="C27" s="91" t="s">
        <v>48</v>
      </c>
      <c r="D27" s="13">
        <v>102160.0</v>
      </c>
      <c r="E27" s="99"/>
      <c r="F27" s="97">
        <f t="shared" si="11"/>
        <v>-102160</v>
      </c>
      <c r="G27" s="36"/>
      <c r="H27" s="15">
        <f t="shared" si="12"/>
        <v>0</v>
      </c>
    </row>
    <row r="28">
      <c r="A28" s="12" t="s">
        <v>12</v>
      </c>
      <c r="B28" s="102">
        <v>2.0</v>
      </c>
      <c r="C28" s="91" t="s">
        <v>49</v>
      </c>
      <c r="D28" s="13">
        <v>115812.0</v>
      </c>
      <c r="E28" s="99">
        <v>119.0</v>
      </c>
      <c r="F28" s="97">
        <f t="shared" si="11"/>
        <v>-115693</v>
      </c>
      <c r="G28" s="36"/>
      <c r="H28" s="15">
        <f t="shared" si="12"/>
        <v>0.001027527372</v>
      </c>
    </row>
    <row r="29">
      <c r="A29" s="12" t="s">
        <v>14</v>
      </c>
      <c r="B29" s="102"/>
      <c r="C29" s="32" t="s">
        <v>78</v>
      </c>
      <c r="D29" s="13">
        <v>54608.0</v>
      </c>
      <c r="E29" s="99"/>
      <c r="F29" s="97">
        <f t="shared" si="11"/>
        <v>-54608</v>
      </c>
      <c r="H29" s="15">
        <f t="shared" si="12"/>
        <v>0</v>
      </c>
    </row>
    <row r="30">
      <c r="A30" s="12" t="s">
        <v>16</v>
      </c>
      <c r="B30" s="102"/>
      <c r="C30" s="91" t="s">
        <v>51</v>
      </c>
      <c r="D30" s="13">
        <v>115812.0</v>
      </c>
      <c r="E30" s="99"/>
      <c r="F30" s="97">
        <f t="shared" si="11"/>
        <v>-115812</v>
      </c>
      <c r="G30" s="36"/>
      <c r="H30" s="15">
        <f t="shared" si="12"/>
        <v>0</v>
      </c>
    </row>
    <row r="31">
      <c r="A31" s="12" t="s">
        <v>18</v>
      </c>
      <c r="B31" s="30">
        <v>1.0</v>
      </c>
      <c r="C31" s="91" t="s">
        <v>52</v>
      </c>
      <c r="D31" s="13">
        <v>115812.0</v>
      </c>
      <c r="E31" s="99"/>
      <c r="F31" s="97">
        <f t="shared" si="11"/>
        <v>-115812</v>
      </c>
      <c r="G31" s="36"/>
      <c r="H31" s="15">
        <f t="shared" si="12"/>
        <v>0</v>
      </c>
    </row>
    <row r="32">
      <c r="A32" s="12" t="s">
        <v>20</v>
      </c>
      <c r="B32" s="102"/>
      <c r="C32" s="91" t="s">
        <v>53</v>
      </c>
      <c r="D32" s="13">
        <v>151816.0</v>
      </c>
      <c r="E32" s="99">
        <v>247.0</v>
      </c>
      <c r="F32" s="97">
        <f t="shared" si="11"/>
        <v>-151569</v>
      </c>
      <c r="G32" s="36"/>
      <c r="H32" s="15">
        <f t="shared" si="12"/>
        <v>0.001626969489</v>
      </c>
    </row>
    <row r="33">
      <c r="A33" s="103" t="s">
        <v>79</v>
      </c>
      <c r="B33" s="206"/>
      <c r="C33" s="91" t="s">
        <v>80</v>
      </c>
      <c r="D33" s="13">
        <v>54608.0</v>
      </c>
      <c r="E33" s="99"/>
      <c r="F33" s="97">
        <f t="shared" si="11"/>
        <v>-54608</v>
      </c>
      <c r="G33" s="36"/>
      <c r="H33" s="15">
        <f t="shared" si="12"/>
        <v>0</v>
      </c>
    </row>
    <row r="34">
      <c r="A34" s="104" t="s">
        <v>81</v>
      </c>
      <c r="B34" s="127"/>
      <c r="C34" s="91" t="s">
        <v>82</v>
      </c>
      <c r="D34" s="13">
        <v>49656.0</v>
      </c>
      <c r="E34" s="99">
        <v>347.0</v>
      </c>
      <c r="F34" s="97">
        <f t="shared" si="11"/>
        <v>-49309</v>
      </c>
      <c r="G34" s="36"/>
      <c r="H34" s="15">
        <f t="shared" si="12"/>
        <v>0.006988077976</v>
      </c>
    </row>
    <row r="35">
      <c r="A35" s="105" t="s">
        <v>66</v>
      </c>
      <c r="B35" s="106">
        <f>SUM(B26:B34)</f>
        <v>5</v>
      </c>
      <c r="C35" s="91" t="s">
        <v>83</v>
      </c>
      <c r="D35" s="13">
        <v>49656.0</v>
      </c>
      <c r="E35" s="99"/>
      <c r="F35" s="97">
        <f t="shared" si="11"/>
        <v>-49656</v>
      </c>
      <c r="G35" s="36"/>
      <c r="H35" s="15">
        <f t="shared" si="12"/>
        <v>0</v>
      </c>
    </row>
    <row r="36">
      <c r="C36" s="214" t="s">
        <v>84</v>
      </c>
      <c r="D36" s="215">
        <v>49656.0</v>
      </c>
      <c r="E36" s="216"/>
      <c r="F36" s="97">
        <f t="shared" si="11"/>
        <v>-49656</v>
      </c>
      <c r="G36" s="217"/>
      <c r="H36" s="15">
        <f t="shared" si="12"/>
        <v>0</v>
      </c>
    </row>
    <row r="37">
      <c r="C37" s="218" t="s">
        <v>85</v>
      </c>
      <c r="D37" s="219">
        <v>186172.0</v>
      </c>
      <c r="E37" s="219"/>
      <c r="F37" s="97">
        <f t="shared" si="11"/>
        <v>-186172</v>
      </c>
      <c r="G37" s="36"/>
      <c r="H37" s="220" t="s">
        <v>86</v>
      </c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1"/>
      <c r="C40" s="221"/>
      <c r="D40" s="221"/>
      <c r="E40" s="221"/>
      <c r="F40" s="221"/>
      <c r="G40" s="222"/>
      <c r="H40" s="182"/>
    </row>
    <row r="41">
      <c r="A41" s="91" t="s">
        <v>34</v>
      </c>
      <c r="B41" s="121"/>
      <c r="C41" s="221">
        <v>3.0</v>
      </c>
      <c r="D41" s="221"/>
      <c r="E41" s="221"/>
      <c r="F41" s="221">
        <v>8.0</v>
      </c>
      <c r="G41" s="222"/>
      <c r="H41" s="182"/>
    </row>
    <row r="42">
      <c r="A42" s="91" t="s">
        <v>55</v>
      </c>
      <c r="B42" s="129" t="s">
        <v>94</v>
      </c>
      <c r="C42" s="221"/>
      <c r="D42" s="221"/>
      <c r="E42" s="221"/>
      <c r="F42" s="221"/>
      <c r="G42" s="222"/>
      <c r="H42" s="182"/>
    </row>
    <row r="43">
      <c r="A43" s="91" t="s">
        <v>38</v>
      </c>
      <c r="B43" s="121"/>
      <c r="C43" s="221"/>
      <c r="D43" s="221"/>
      <c r="E43" s="221"/>
      <c r="F43" s="221">
        <v>2.0</v>
      </c>
      <c r="G43" s="222"/>
      <c r="H43" s="182"/>
    </row>
    <row r="44">
      <c r="A44" s="91" t="s">
        <v>39</v>
      </c>
      <c r="B44" s="129" t="s">
        <v>94</v>
      </c>
      <c r="C44" s="222"/>
      <c r="D44" s="222"/>
      <c r="E44" s="222"/>
      <c r="F44" s="222"/>
      <c r="G44" s="222"/>
      <c r="H44" s="182"/>
    </row>
    <row r="45">
      <c r="A45" s="91" t="s">
        <v>41</v>
      </c>
      <c r="B45" s="121"/>
      <c r="C45" s="221">
        <v>3.0</v>
      </c>
      <c r="D45" s="221"/>
      <c r="E45" s="221"/>
      <c r="F45" s="221">
        <v>4.0</v>
      </c>
      <c r="G45" s="222"/>
      <c r="H45" s="182"/>
    </row>
    <row r="46">
      <c r="A46" s="91" t="s">
        <v>43</v>
      </c>
      <c r="B46" s="121"/>
      <c r="C46" s="221"/>
      <c r="D46" s="221">
        <v>1.0</v>
      </c>
      <c r="E46" s="221"/>
      <c r="F46" s="221"/>
      <c r="G46" s="222"/>
      <c r="H46" s="182"/>
    </row>
    <row r="47">
      <c r="A47" s="91" t="s">
        <v>45</v>
      </c>
      <c r="B47" s="129" t="s">
        <v>94</v>
      </c>
      <c r="C47" s="221"/>
      <c r="D47" s="221"/>
      <c r="E47" s="221">
        <v>2.0</v>
      </c>
      <c r="F47" s="221"/>
      <c r="G47" s="222"/>
      <c r="H47" s="182"/>
    </row>
    <row r="48">
      <c r="A48" s="91" t="s">
        <v>46</v>
      </c>
      <c r="B48" s="129" t="s">
        <v>94</v>
      </c>
      <c r="C48" s="221">
        <v>7.0</v>
      </c>
      <c r="D48" s="221">
        <v>2.0</v>
      </c>
      <c r="E48" s="221">
        <v>5.0</v>
      </c>
      <c r="F48" s="221">
        <v>6.0</v>
      </c>
      <c r="G48" s="222"/>
      <c r="H48" s="182"/>
    </row>
    <row r="49">
      <c r="A49" s="91" t="s">
        <v>47</v>
      </c>
      <c r="B49" s="121"/>
      <c r="C49" s="221">
        <v>5.0</v>
      </c>
      <c r="D49" s="221">
        <v>1.0</v>
      </c>
      <c r="E49" s="221">
        <v>3.0</v>
      </c>
      <c r="F49" s="221">
        <v>4.0</v>
      </c>
      <c r="G49" s="222"/>
      <c r="H49" s="182"/>
    </row>
    <row r="50">
      <c r="A50" s="91" t="s">
        <v>48</v>
      </c>
      <c r="B50" s="121"/>
      <c r="C50" s="221"/>
      <c r="D50" s="221"/>
      <c r="E50" s="221"/>
      <c r="F50" s="221"/>
      <c r="G50" s="222"/>
      <c r="H50" s="182"/>
    </row>
    <row r="51">
      <c r="A51" s="91" t="s">
        <v>49</v>
      </c>
      <c r="B51" s="129" t="s">
        <v>94</v>
      </c>
      <c r="C51" s="221">
        <v>5.0</v>
      </c>
      <c r="D51" s="221"/>
      <c r="E51" s="221">
        <v>2.0</v>
      </c>
      <c r="F51" s="221">
        <v>41.0</v>
      </c>
      <c r="G51" s="221"/>
      <c r="H51" s="182"/>
    </row>
    <row r="52">
      <c r="A52" s="91" t="s">
        <v>51</v>
      </c>
      <c r="B52" s="121"/>
      <c r="C52" s="221"/>
      <c r="D52" s="221"/>
      <c r="E52" s="221"/>
      <c r="F52" s="221"/>
      <c r="G52" s="222"/>
      <c r="H52" s="182"/>
    </row>
    <row r="53">
      <c r="A53" s="91" t="s">
        <v>52</v>
      </c>
      <c r="B53" s="129" t="s">
        <v>94</v>
      </c>
      <c r="C53" s="221">
        <v>1.0</v>
      </c>
      <c r="D53" s="221"/>
      <c r="E53" s="221">
        <v>4.0</v>
      </c>
      <c r="F53" s="221">
        <v>12.0</v>
      </c>
      <c r="G53" s="222"/>
      <c r="H53" s="182"/>
    </row>
    <row r="54">
      <c r="A54" s="91" t="s">
        <v>53</v>
      </c>
      <c r="B54" s="129" t="s">
        <v>94</v>
      </c>
      <c r="C54" s="221">
        <v>12.0</v>
      </c>
      <c r="D54" s="221">
        <v>1.0</v>
      </c>
      <c r="E54" s="221">
        <v>10.0</v>
      </c>
      <c r="F54" s="221">
        <v>13.0</v>
      </c>
      <c r="G54" s="222"/>
      <c r="H54" s="182"/>
    </row>
    <row r="55">
      <c r="A55" s="91" t="s">
        <v>82</v>
      </c>
      <c r="B55" s="129" t="s">
        <v>94</v>
      </c>
      <c r="C55" s="221"/>
      <c r="D55" s="221"/>
      <c r="E55" s="221"/>
      <c r="F55" s="221"/>
      <c r="G55" s="222"/>
      <c r="H55" s="182"/>
    </row>
    <row r="56">
      <c r="A56" s="91" t="s">
        <v>83</v>
      </c>
      <c r="B56" s="121"/>
      <c r="C56" s="222"/>
      <c r="D56" s="222"/>
      <c r="E56" s="222"/>
      <c r="F56" s="222"/>
      <c r="G56" s="222"/>
      <c r="H56" s="182"/>
    </row>
    <row r="57">
      <c r="A57" s="91" t="s">
        <v>80</v>
      </c>
      <c r="B57" s="121"/>
      <c r="C57" s="221"/>
      <c r="D57" s="221"/>
      <c r="E57" s="221"/>
      <c r="F57" s="221"/>
      <c r="G57" s="222"/>
      <c r="H57" s="182"/>
    </row>
    <row r="58">
      <c r="A58" s="107" t="s">
        <v>78</v>
      </c>
      <c r="B58" s="171"/>
      <c r="C58" s="223"/>
      <c r="D58" s="223"/>
      <c r="E58" s="223"/>
      <c r="F58" s="223"/>
      <c r="G58" s="224"/>
      <c r="H58" s="184"/>
    </row>
    <row r="59">
      <c r="A59" s="107" t="s">
        <v>117</v>
      </c>
      <c r="B59" s="171"/>
      <c r="C59" s="223"/>
      <c r="D59" s="223"/>
      <c r="E59" s="223"/>
      <c r="F59" s="223"/>
      <c r="G59" s="224"/>
      <c r="H59" s="184"/>
    </row>
    <row r="60">
      <c r="A60" s="131" t="s">
        <v>56</v>
      </c>
      <c r="B60" s="132"/>
      <c r="C60" s="185"/>
      <c r="D60" s="185"/>
      <c r="E60" s="185"/>
      <c r="F60" s="185"/>
      <c r="G60" s="185"/>
      <c r="H60" s="187"/>
    </row>
    <row r="61">
      <c r="A61" s="27" t="s">
        <v>95</v>
      </c>
      <c r="H61" s="28"/>
    </row>
    <row r="62">
      <c r="A62" s="225" t="s">
        <v>25</v>
      </c>
      <c r="B62" s="233" t="s">
        <v>26</v>
      </c>
      <c r="C62" s="234" t="s">
        <v>27</v>
      </c>
      <c r="D62" s="234" t="s">
        <v>28</v>
      </c>
      <c r="E62" s="234" t="s">
        <v>29</v>
      </c>
      <c r="F62" s="226" t="s">
        <v>96</v>
      </c>
      <c r="G62" s="32" t="s">
        <v>97</v>
      </c>
      <c r="H62" s="32" t="s">
        <v>98</v>
      </c>
    </row>
    <row r="63">
      <c r="A63" s="10" t="s">
        <v>32</v>
      </c>
      <c r="B63" s="221"/>
      <c r="C63" s="221"/>
      <c r="D63" s="221"/>
      <c r="E63" s="222"/>
      <c r="F63" s="221"/>
      <c r="H63" s="18"/>
    </row>
    <row r="64">
      <c r="A64" s="10" t="s">
        <v>34</v>
      </c>
      <c r="B64" s="221"/>
      <c r="C64" s="221"/>
      <c r="D64" s="221"/>
      <c r="E64" s="221"/>
      <c r="F64" s="221"/>
      <c r="H64" s="18"/>
    </row>
    <row r="65">
      <c r="A65" s="10" t="s">
        <v>55</v>
      </c>
      <c r="B65" s="221">
        <v>2.0</v>
      </c>
      <c r="C65" s="222"/>
      <c r="D65" s="221"/>
      <c r="E65" s="222"/>
      <c r="F65" s="221"/>
      <c r="H65" s="18"/>
    </row>
    <row r="66">
      <c r="A66" s="10" t="s">
        <v>38</v>
      </c>
      <c r="B66" s="221"/>
      <c r="C66" s="221"/>
      <c r="D66" s="221"/>
      <c r="E66" s="222"/>
      <c r="F66" s="221"/>
      <c r="H66" s="18"/>
    </row>
    <row r="67">
      <c r="A67" s="10" t="s">
        <v>39</v>
      </c>
      <c r="B67" s="221">
        <v>1.0</v>
      </c>
      <c r="C67" s="221"/>
      <c r="D67" s="221"/>
      <c r="E67" s="222"/>
      <c r="F67" s="221">
        <v>1.0</v>
      </c>
      <c r="H67" s="18"/>
    </row>
    <row r="68">
      <c r="A68" s="10" t="s">
        <v>41</v>
      </c>
      <c r="B68" s="221"/>
      <c r="C68" s="221"/>
      <c r="D68" s="221"/>
      <c r="E68" s="221"/>
      <c r="F68" s="221"/>
      <c r="H68" s="18"/>
    </row>
    <row r="69">
      <c r="A69" s="10" t="s">
        <v>43</v>
      </c>
      <c r="B69" s="221"/>
      <c r="C69" s="221"/>
      <c r="D69" s="221"/>
      <c r="E69" s="222"/>
      <c r="F69" s="221"/>
      <c r="H69" s="18"/>
    </row>
    <row r="70">
      <c r="A70" s="10" t="s">
        <v>45</v>
      </c>
      <c r="B70" s="221">
        <v>2.0</v>
      </c>
      <c r="C70" s="221">
        <v>1.0</v>
      </c>
      <c r="D70" s="221"/>
      <c r="E70" s="221"/>
      <c r="F70" s="221"/>
      <c r="H70" s="18"/>
    </row>
    <row r="71">
      <c r="A71" s="10" t="s">
        <v>46</v>
      </c>
      <c r="B71" s="221">
        <v>1.0</v>
      </c>
      <c r="C71" s="221"/>
      <c r="D71" s="221"/>
      <c r="E71" s="221"/>
      <c r="F71" s="221">
        <v>1.0</v>
      </c>
      <c r="H71" s="18"/>
    </row>
    <row r="72">
      <c r="A72" s="10" t="s">
        <v>47</v>
      </c>
      <c r="B72" s="221"/>
      <c r="C72" s="221"/>
      <c r="D72" s="221"/>
      <c r="E72" s="221"/>
      <c r="F72" s="221"/>
      <c r="H72" s="18"/>
    </row>
    <row r="73">
      <c r="A73" s="10" t="s">
        <v>48</v>
      </c>
      <c r="B73" s="221"/>
      <c r="C73" s="221"/>
      <c r="D73" s="221"/>
      <c r="E73" s="222"/>
      <c r="F73" s="221"/>
      <c r="H73" s="18"/>
    </row>
    <row r="74">
      <c r="A74" s="10" t="s">
        <v>49</v>
      </c>
      <c r="B74" s="221"/>
      <c r="C74" s="221"/>
      <c r="D74" s="222"/>
      <c r="E74" s="222"/>
      <c r="F74" s="221"/>
      <c r="H74" s="18"/>
    </row>
    <row r="75">
      <c r="A75" s="10" t="s">
        <v>50</v>
      </c>
      <c r="B75" s="222"/>
      <c r="C75" s="222"/>
      <c r="D75" s="222"/>
      <c r="E75" s="222"/>
      <c r="F75" s="222"/>
      <c r="H75" s="18"/>
    </row>
    <row r="76">
      <c r="A76" s="10" t="s">
        <v>51</v>
      </c>
      <c r="B76" s="221"/>
      <c r="C76" s="222"/>
      <c r="D76" s="222"/>
      <c r="E76" s="221"/>
      <c r="F76" s="221"/>
      <c r="H76" s="18"/>
    </row>
    <row r="77">
      <c r="A77" s="10" t="s">
        <v>52</v>
      </c>
      <c r="B77" s="221">
        <v>1.0</v>
      </c>
      <c r="C77" s="221"/>
      <c r="D77" s="221"/>
      <c r="E77" s="222"/>
      <c r="F77" s="221"/>
      <c r="H77" s="18"/>
    </row>
    <row r="78">
      <c r="A78" s="10" t="s">
        <v>53</v>
      </c>
      <c r="B78" s="221">
        <v>1.0</v>
      </c>
      <c r="C78" s="221"/>
      <c r="D78" s="221"/>
      <c r="E78" s="221"/>
      <c r="F78" s="221"/>
      <c r="H78" s="18"/>
    </row>
    <row r="79">
      <c r="A79" s="10" t="s">
        <v>82</v>
      </c>
      <c r="B79" s="221"/>
      <c r="C79" s="222"/>
      <c r="D79" s="222"/>
      <c r="E79" s="36"/>
      <c r="F79" s="221"/>
      <c r="H79" s="18"/>
    </row>
    <row r="80">
      <c r="A80" s="10" t="s">
        <v>83</v>
      </c>
      <c r="B80" s="221"/>
      <c r="C80" s="221"/>
      <c r="D80" s="221"/>
      <c r="E80" s="221"/>
      <c r="F80" s="221"/>
      <c r="H80" s="18"/>
    </row>
    <row r="81">
      <c r="A81" s="10" t="s">
        <v>80</v>
      </c>
      <c r="B81" s="221"/>
      <c r="C81" s="221"/>
      <c r="D81" s="221"/>
      <c r="E81" s="221"/>
      <c r="F81" s="221"/>
      <c r="H81" s="18"/>
    </row>
    <row r="82">
      <c r="A82" s="10" t="s">
        <v>84</v>
      </c>
      <c r="B82" s="221"/>
      <c r="C82" s="221"/>
      <c r="D82" s="221"/>
      <c r="E82" s="221"/>
      <c r="F82" s="221"/>
      <c r="H82" s="18"/>
    </row>
    <row r="83">
      <c r="A83" s="10" t="s">
        <v>78</v>
      </c>
      <c r="B83" s="222"/>
      <c r="C83" s="222"/>
      <c r="D83" s="222"/>
      <c r="E83" s="222"/>
      <c r="F83" s="222"/>
      <c r="H83" s="18"/>
    </row>
    <row r="84">
      <c r="A84" s="10" t="s">
        <v>102</v>
      </c>
      <c r="B84" s="221"/>
      <c r="C84" s="222"/>
      <c r="D84" s="221"/>
      <c r="E84" s="221"/>
      <c r="F84" s="221"/>
      <c r="H84" s="18"/>
    </row>
    <row r="85">
      <c r="A85" s="152" t="s">
        <v>56</v>
      </c>
      <c r="B85" s="221"/>
      <c r="C85" s="222"/>
      <c r="D85" s="221"/>
      <c r="E85" s="222"/>
      <c r="F85" s="221"/>
      <c r="H85" s="18"/>
    </row>
    <row r="86">
      <c r="A86" s="152" t="s">
        <v>103</v>
      </c>
      <c r="B86" s="222"/>
      <c r="C86" s="222"/>
      <c r="D86" s="222"/>
      <c r="E86" s="222"/>
      <c r="F86" s="221"/>
      <c r="H86" s="18"/>
    </row>
    <row r="87">
      <c r="A87" s="235" t="s">
        <v>104</v>
      </c>
      <c r="B87" s="36"/>
      <c r="C87" s="36"/>
      <c r="D87" s="36"/>
      <c r="E87" s="36"/>
      <c r="F87" s="36"/>
    </row>
    <row r="88">
      <c r="A88" s="160" t="s">
        <v>105</v>
      </c>
      <c r="B88" s="36"/>
      <c r="C88" s="36"/>
      <c r="D88" s="36"/>
      <c r="E88" s="36"/>
      <c r="F88" s="36"/>
    </row>
    <row r="89">
      <c r="A89" s="160" t="s">
        <v>21</v>
      </c>
      <c r="B89" s="36"/>
      <c r="C89" s="36"/>
      <c r="D89" s="36"/>
      <c r="E89" s="36"/>
      <c r="F89" s="36"/>
    </row>
    <row r="90">
      <c r="A90" s="236" t="s">
        <v>66</v>
      </c>
      <c r="B90" s="231">
        <f t="shared" ref="B90:F90" si="13">SUM(B63:B86)</f>
        <v>8</v>
      </c>
      <c r="C90" s="231">
        <f t="shared" si="13"/>
        <v>1</v>
      </c>
      <c r="D90" s="231">
        <f t="shared" si="13"/>
        <v>0</v>
      </c>
      <c r="E90" s="231">
        <f t="shared" si="13"/>
        <v>0</v>
      </c>
      <c r="F90" s="231">
        <f t="shared" si="13"/>
        <v>2</v>
      </c>
      <c r="G90" s="47"/>
      <c r="H90" s="232"/>
    </row>
  </sheetData>
  <mergeCells count="5">
    <mergeCell ref="A1:G1"/>
    <mergeCell ref="C15:H15"/>
    <mergeCell ref="A24:B24"/>
    <mergeCell ref="A38:H38"/>
    <mergeCell ref="A61:H61"/>
  </mergeCells>
  <conditionalFormatting sqref="F16:F37">
    <cfRule type="cellIs" dxfId="0" priority="1" operator="lessThan">
      <formula>0</formula>
    </cfRule>
  </conditionalFormatting>
  <conditionalFormatting sqref="F16:F37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6" max="7" width="7.38"/>
    <col customWidth="1" min="8" max="8" width="11.0"/>
    <col customWidth="1" min="9" max="9" width="7.5"/>
    <col customWidth="1" min="10" max="10" width="7.38"/>
    <col customWidth="1" min="11" max="11" width="8.88"/>
    <col customWidth="1" min="12" max="12" width="18.63"/>
    <col customWidth="1" min="13" max="13" width="17.13"/>
  </cols>
  <sheetData>
    <row r="1">
      <c r="A1" s="52" t="s">
        <v>0</v>
      </c>
      <c r="B1" s="53"/>
      <c r="C1" s="53"/>
      <c r="D1" s="53"/>
      <c r="E1" s="53"/>
      <c r="F1" s="53"/>
      <c r="G1" s="53"/>
      <c r="H1" s="54"/>
      <c r="I1" s="55"/>
      <c r="J1" s="55"/>
      <c r="K1" s="55"/>
      <c r="L1" s="55"/>
      <c r="M1" s="56" t="s">
        <v>57</v>
      </c>
    </row>
    <row r="2">
      <c r="A2" s="57" t="s">
        <v>58</v>
      </c>
      <c r="B2" s="58">
        <v>45957.0</v>
      </c>
      <c r="C2" s="6"/>
      <c r="D2" s="7" t="s">
        <v>2</v>
      </c>
      <c r="E2" s="7" t="s">
        <v>3</v>
      </c>
      <c r="F2" s="59" t="s">
        <v>4</v>
      </c>
      <c r="G2" s="54"/>
      <c r="H2" s="60" t="s">
        <v>5</v>
      </c>
      <c r="I2" s="59" t="s">
        <v>59</v>
      </c>
      <c r="J2" s="53"/>
      <c r="K2" s="54"/>
      <c r="L2" s="61" t="s">
        <v>60</v>
      </c>
      <c r="M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63">
        <v>165479.73</v>
      </c>
      <c r="G3" s="64"/>
      <c r="H3" s="65">
        <f t="shared" ref="H3:H8" si="1">$F3/D3</f>
        <v>0.5846555233</v>
      </c>
      <c r="I3" s="66">
        <f t="shared" ref="I3:I13" si="2">F3-L3</f>
        <v>-129648.67</v>
      </c>
      <c r="J3" s="67"/>
      <c r="K3" s="64"/>
      <c r="L3" s="68">
        <f t="shared" ref="L3:L13" si="3">E3*$B$23</f>
        <v>295128.4</v>
      </c>
      <c r="M3" s="69">
        <f t="shared" ref="M3:M14" si="4">$F3/E3</f>
        <v>0.5233239092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63">
        <v>222582.37</v>
      </c>
      <c r="G4" s="64"/>
      <c r="H4" s="65">
        <f t="shared" si="1"/>
        <v>1.104221626</v>
      </c>
      <c r="I4" s="66">
        <f t="shared" si="2"/>
        <v>-21578.56333</v>
      </c>
      <c r="J4" s="67"/>
      <c r="K4" s="64"/>
      <c r="L4" s="68">
        <f t="shared" si="3"/>
        <v>244160.9333</v>
      </c>
      <c r="M4" s="69">
        <f t="shared" si="4"/>
        <v>0.8508467858</v>
      </c>
    </row>
    <row r="5">
      <c r="A5" s="10" t="s">
        <v>11</v>
      </c>
      <c r="B5" s="70">
        <v>2066807.48</v>
      </c>
      <c r="C5" s="12" t="s">
        <v>61</v>
      </c>
      <c r="D5" s="71">
        <v>402427.0</v>
      </c>
      <c r="E5" s="13">
        <v>501170.0</v>
      </c>
      <c r="F5" s="63">
        <v>385891.93</v>
      </c>
      <c r="G5" s="64"/>
      <c r="H5" s="65">
        <f t="shared" si="1"/>
        <v>0.9589116287</v>
      </c>
      <c r="I5" s="66">
        <f t="shared" si="2"/>
        <v>-81866.73667</v>
      </c>
      <c r="J5" s="67"/>
      <c r="K5" s="64"/>
      <c r="L5" s="68">
        <f t="shared" si="3"/>
        <v>467758.6667</v>
      </c>
      <c r="M5" s="69">
        <f t="shared" si="4"/>
        <v>0.7699821019</v>
      </c>
    </row>
    <row r="6">
      <c r="A6" s="10" t="s">
        <v>62</v>
      </c>
      <c r="B6" s="70">
        <v>256323.21</v>
      </c>
      <c r="C6" s="12" t="s">
        <v>12</v>
      </c>
      <c r="D6" s="13">
        <v>360402.0</v>
      </c>
      <c r="E6" s="13">
        <v>316209.0</v>
      </c>
      <c r="F6" s="63">
        <v>241334.8</v>
      </c>
      <c r="G6" s="64"/>
      <c r="H6" s="65">
        <f t="shared" si="1"/>
        <v>0.6696266946</v>
      </c>
      <c r="I6" s="66">
        <f t="shared" si="2"/>
        <v>-53793.6</v>
      </c>
      <c r="J6" s="67"/>
      <c r="K6" s="64"/>
      <c r="L6" s="68">
        <f t="shared" si="3"/>
        <v>295128.4</v>
      </c>
      <c r="M6" s="69">
        <f t="shared" si="4"/>
        <v>0.7632129383</v>
      </c>
    </row>
    <row r="7">
      <c r="A7" s="32" t="s">
        <v>63</v>
      </c>
      <c r="B7" s="72">
        <f>B5-B3</f>
        <v>-373408.52</v>
      </c>
      <c r="C7" s="12" t="s">
        <v>14</v>
      </c>
      <c r="D7" s="13">
        <v>467711.0</v>
      </c>
      <c r="E7" s="13">
        <v>302557.0</v>
      </c>
      <c r="F7" s="63">
        <v>365644.76</v>
      </c>
      <c r="G7" s="64"/>
      <c r="H7" s="65">
        <f t="shared" si="1"/>
        <v>0.781774985</v>
      </c>
      <c r="I7" s="66">
        <f t="shared" si="2"/>
        <v>83258.22667</v>
      </c>
      <c r="J7" s="67"/>
      <c r="K7" s="64"/>
      <c r="L7" s="68">
        <f t="shared" si="3"/>
        <v>282386.5333</v>
      </c>
      <c r="M7" s="69">
        <f t="shared" si="4"/>
        <v>1.208515288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63">
        <v>203203.93</v>
      </c>
      <c r="G8" s="64"/>
      <c r="H8" s="65">
        <f t="shared" si="1"/>
        <v>1.601493727</v>
      </c>
      <c r="I8" s="66">
        <f t="shared" si="2"/>
        <v>-40957.00333</v>
      </c>
      <c r="J8" s="67"/>
      <c r="K8" s="64"/>
      <c r="L8" s="68">
        <f t="shared" si="3"/>
        <v>244160.9333</v>
      </c>
      <c r="M8" s="69">
        <f t="shared" si="4"/>
        <v>0.7767704634</v>
      </c>
    </row>
    <row r="9">
      <c r="A9" s="19" t="s">
        <v>17</v>
      </c>
      <c r="B9" s="20">
        <f>(B4-B5)/30</f>
        <v>1517.209667</v>
      </c>
      <c r="C9" s="12" t="s">
        <v>18</v>
      </c>
      <c r="D9" s="13">
        <v>175140.0</v>
      </c>
      <c r="E9" s="13">
        <v>261601.0</v>
      </c>
      <c r="F9" s="63">
        <v>212496.78</v>
      </c>
      <c r="G9" s="64"/>
      <c r="H9" s="65">
        <f t="shared" ref="H9:H13" si="5">$F9/$D$9</f>
        <v>1.213296677</v>
      </c>
      <c r="I9" s="66">
        <f t="shared" si="2"/>
        <v>-31664.15333</v>
      </c>
      <c r="J9" s="67"/>
      <c r="K9" s="64"/>
      <c r="L9" s="68">
        <f t="shared" si="3"/>
        <v>244160.9333</v>
      </c>
      <c r="M9" s="69">
        <f t="shared" si="4"/>
        <v>0.8122934545</v>
      </c>
    </row>
    <row r="10">
      <c r="A10" s="19" t="s">
        <v>19</v>
      </c>
      <c r="B10" s="21">
        <f>(B4-B6)/30</f>
        <v>61866.68533</v>
      </c>
      <c r="C10" s="12" t="s">
        <v>20</v>
      </c>
      <c r="D10" s="13">
        <v>0.0</v>
      </c>
      <c r="E10" s="13">
        <v>192680.0</v>
      </c>
      <c r="F10" s="63">
        <v>82843.21</v>
      </c>
      <c r="G10" s="64"/>
      <c r="H10" s="65">
        <f t="shared" si="5"/>
        <v>0.4730113623</v>
      </c>
      <c r="I10" s="66">
        <f t="shared" si="2"/>
        <v>-96991.45667</v>
      </c>
      <c r="J10" s="67"/>
      <c r="K10" s="64"/>
      <c r="L10" s="68">
        <f t="shared" si="3"/>
        <v>179834.6667</v>
      </c>
      <c r="M10" s="69">
        <f t="shared" si="4"/>
        <v>0.4299523043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63">
        <v>119012.94</v>
      </c>
      <c r="G11" s="64"/>
      <c r="H11" s="65">
        <f t="shared" si="5"/>
        <v>0.6795303186</v>
      </c>
      <c r="I11" s="66">
        <f t="shared" si="2"/>
        <v>73046.27333</v>
      </c>
      <c r="J11" s="67"/>
      <c r="K11" s="64"/>
      <c r="L11" s="68">
        <f t="shared" si="3"/>
        <v>45966.66667</v>
      </c>
      <c r="M11" s="73">
        <f t="shared" si="4"/>
        <v>2.416506396</v>
      </c>
    </row>
    <row r="12">
      <c r="A12" s="17"/>
      <c r="B12" s="74"/>
      <c r="C12" s="12" t="s">
        <v>65</v>
      </c>
      <c r="D12" s="13">
        <v>0.0</v>
      </c>
      <c r="E12" s="13">
        <v>49520.0</v>
      </c>
      <c r="F12" s="63">
        <v>54467.06</v>
      </c>
      <c r="G12" s="64"/>
      <c r="H12" s="65">
        <f t="shared" si="5"/>
        <v>0.3109915496</v>
      </c>
      <c r="I12" s="66">
        <f t="shared" si="2"/>
        <v>8248.393333</v>
      </c>
      <c r="J12" s="67"/>
      <c r="K12" s="64"/>
      <c r="L12" s="68">
        <f t="shared" si="3"/>
        <v>46218.66667</v>
      </c>
      <c r="M12" s="69">
        <f t="shared" si="4"/>
        <v>1.099900242</v>
      </c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63">
        <v>13849.97</v>
      </c>
      <c r="G13" s="64"/>
      <c r="H13" s="76">
        <f t="shared" si="5"/>
        <v>0.07907942218</v>
      </c>
      <c r="I13" s="77">
        <f t="shared" si="2"/>
        <v>-33750.03</v>
      </c>
      <c r="J13" s="78"/>
      <c r="K13" s="79"/>
      <c r="L13" s="80">
        <f t="shared" si="3"/>
        <v>47600</v>
      </c>
      <c r="M13" s="81">
        <f t="shared" si="4"/>
        <v>0.2715680392</v>
      </c>
    </row>
    <row r="14">
      <c r="A14" s="19" t="s">
        <v>24</v>
      </c>
      <c r="B14" s="21">
        <f>(B3-B5)/(B19-B22)</f>
        <v>186704.26</v>
      </c>
      <c r="C14" s="29" t="s">
        <v>66</v>
      </c>
      <c r="D14" s="82">
        <f t="shared" ref="D14:F14" si="6">SUM(D3:D13)</f>
        <v>2122320</v>
      </c>
      <c r="E14" s="82">
        <f t="shared" si="6"/>
        <v>2563398</v>
      </c>
      <c r="F14" s="82">
        <f t="shared" si="6"/>
        <v>2066807.48</v>
      </c>
      <c r="G14" s="2"/>
      <c r="H14" s="83">
        <f>$F14/D14</f>
        <v>0.9738434732</v>
      </c>
      <c r="I14" s="83"/>
      <c r="J14" s="83"/>
      <c r="K14" s="83"/>
      <c r="L14" s="83"/>
      <c r="M14" s="84">
        <f t="shared" si="4"/>
        <v>0.8062764658</v>
      </c>
    </row>
    <row r="15">
      <c r="A15" s="19" t="s">
        <v>31</v>
      </c>
      <c r="B15" s="20">
        <f>B3*B23</f>
        <v>2277534.933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</row>
    <row r="16">
      <c r="A16" s="19" t="s">
        <v>67</v>
      </c>
      <c r="B16" s="20">
        <f>B5-B15</f>
        <v>-210727.4533</v>
      </c>
      <c r="C16" s="27" t="s">
        <v>68</v>
      </c>
      <c r="M16" s="28"/>
    </row>
    <row r="17">
      <c r="A17" s="19" t="s">
        <v>69</v>
      </c>
      <c r="B17" s="20">
        <f>B5-B4</f>
        <v>-45516.29</v>
      </c>
      <c r="C17" s="86"/>
      <c r="D17" s="87" t="s">
        <v>70</v>
      </c>
      <c r="E17" s="87" t="s">
        <v>71</v>
      </c>
      <c r="F17" s="88" t="s">
        <v>72</v>
      </c>
      <c r="G17" s="54"/>
      <c r="H17" s="89" t="s">
        <v>59</v>
      </c>
      <c r="I17" s="53"/>
      <c r="J17" s="53"/>
      <c r="K17" s="54"/>
      <c r="L17" s="61" t="s">
        <v>60</v>
      </c>
      <c r="M17" s="90" t="s">
        <v>6</v>
      </c>
    </row>
    <row r="18">
      <c r="A18" s="19" t="s">
        <v>73</v>
      </c>
      <c r="B18" s="20">
        <f>(B5-B4)-B6</f>
        <v>-301839.5</v>
      </c>
      <c r="C18" s="91" t="s">
        <v>32</v>
      </c>
      <c r="D18" s="92">
        <v>79808.0</v>
      </c>
      <c r="E18" s="93">
        <v>58477.0</v>
      </c>
      <c r="F18" s="94">
        <f t="shared" ref="F18:F38" si="7">E18-D18</f>
        <v>-21331</v>
      </c>
      <c r="G18" s="95"/>
      <c r="H18" s="96">
        <f t="shared" ref="H18:H37" si="8">E18-L18</f>
        <v>-16010.46667</v>
      </c>
      <c r="I18" s="67"/>
      <c r="J18" s="67"/>
      <c r="K18" s="67"/>
      <c r="L18" s="97">
        <f t="shared" ref="L18:L37" si="9">D18*$B$23</f>
        <v>74487.46667</v>
      </c>
      <c r="M18" s="98">
        <f t="shared" ref="M18:M37" si="10">E18/D18</f>
        <v>0.7327210305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62553.0</v>
      </c>
      <c r="F19" s="96">
        <f t="shared" si="7"/>
        <v>-80560</v>
      </c>
      <c r="G19" s="64"/>
      <c r="H19" s="96">
        <f t="shared" si="8"/>
        <v>-71019.13333</v>
      </c>
      <c r="I19" s="67"/>
      <c r="J19" s="67"/>
      <c r="K19" s="67"/>
      <c r="L19" s="97">
        <f t="shared" si="9"/>
        <v>133572.1333</v>
      </c>
      <c r="M19" s="15">
        <f t="shared" si="10"/>
        <v>0.4370881751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33787.0</v>
      </c>
      <c r="F20" s="96">
        <f t="shared" si="7"/>
        <v>-46021</v>
      </c>
      <c r="G20" s="64"/>
      <c r="H20" s="96">
        <f t="shared" si="8"/>
        <v>-40700.46667</v>
      </c>
      <c r="I20" s="67"/>
      <c r="J20" s="67"/>
      <c r="K20" s="67"/>
      <c r="L20" s="97">
        <f t="shared" si="9"/>
        <v>74487.46667</v>
      </c>
      <c r="M20" s="15">
        <f t="shared" si="10"/>
        <v>0.4233535485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54587.0</v>
      </c>
      <c r="F21" s="96">
        <f t="shared" si="7"/>
        <v>-61225</v>
      </c>
      <c r="G21" s="64"/>
      <c r="H21" s="96">
        <f t="shared" si="8"/>
        <v>-53504.2</v>
      </c>
      <c r="I21" s="67"/>
      <c r="J21" s="67"/>
      <c r="K21" s="67"/>
      <c r="L21" s="97">
        <f t="shared" si="9"/>
        <v>108091.2</v>
      </c>
      <c r="M21" s="15">
        <f t="shared" si="10"/>
        <v>0.4713414845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168271.0</v>
      </c>
      <c r="F22" s="96">
        <f t="shared" si="7"/>
        <v>100011</v>
      </c>
      <c r="G22" s="64"/>
      <c r="H22" s="96">
        <f t="shared" si="8"/>
        <v>104561.6667</v>
      </c>
      <c r="I22" s="67"/>
      <c r="J22" s="67"/>
      <c r="K22" s="67"/>
      <c r="L22" s="97">
        <f t="shared" si="9"/>
        <v>63709.33333</v>
      </c>
      <c r="M22" s="15">
        <f t="shared" si="10"/>
        <v>2.465147964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>
        <v>34987.0</v>
      </c>
      <c r="F23" s="96">
        <f t="shared" si="7"/>
        <v>-26217</v>
      </c>
      <c r="G23" s="64"/>
      <c r="H23" s="96">
        <f t="shared" si="8"/>
        <v>-22136.73333</v>
      </c>
      <c r="I23" s="67"/>
      <c r="J23" s="67"/>
      <c r="K23" s="67"/>
      <c r="L23" s="97">
        <f t="shared" si="9"/>
        <v>57123.73333</v>
      </c>
      <c r="M23" s="15">
        <f t="shared" si="10"/>
        <v>0.5716456441</v>
      </c>
    </row>
    <row r="24">
      <c r="A24" s="43" t="s">
        <v>44</v>
      </c>
      <c r="B24" s="44">
        <f>B5/B3</f>
        <v>0.8469772676</v>
      </c>
      <c r="C24" s="91" t="s">
        <v>43</v>
      </c>
      <c r="D24" s="13">
        <v>120764.0</v>
      </c>
      <c r="E24" s="99">
        <v>97050.0</v>
      </c>
      <c r="F24" s="96">
        <f t="shared" si="7"/>
        <v>-23714</v>
      </c>
      <c r="G24" s="64"/>
      <c r="H24" s="96">
        <f t="shared" si="8"/>
        <v>-15663.06667</v>
      </c>
      <c r="I24" s="67"/>
      <c r="J24" s="67"/>
      <c r="K24" s="67"/>
      <c r="L24" s="97">
        <f t="shared" si="9"/>
        <v>112713.0667</v>
      </c>
      <c r="M24" s="15">
        <f t="shared" si="10"/>
        <v>0.8036335332</v>
      </c>
    </row>
    <row r="25">
      <c r="A25" s="17" t="s">
        <v>75</v>
      </c>
      <c r="C25" s="91" t="s">
        <v>45</v>
      </c>
      <c r="D25" s="13">
        <v>120764.0</v>
      </c>
      <c r="E25" s="99">
        <v>53159.0</v>
      </c>
      <c r="F25" s="96">
        <f t="shared" si="7"/>
        <v>-67605</v>
      </c>
      <c r="G25" s="64"/>
      <c r="H25" s="96">
        <f t="shared" si="8"/>
        <v>-59554.06667</v>
      </c>
      <c r="I25" s="67"/>
      <c r="J25" s="67"/>
      <c r="K25" s="67"/>
      <c r="L25" s="97">
        <f t="shared" si="9"/>
        <v>112713.0667</v>
      </c>
      <c r="M25" s="15">
        <f t="shared" si="10"/>
        <v>0.4401891292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168696.0</v>
      </c>
      <c r="F26" s="96">
        <f t="shared" si="7"/>
        <v>66536</v>
      </c>
      <c r="G26" s="64"/>
      <c r="H26" s="96">
        <f t="shared" si="8"/>
        <v>73346.66667</v>
      </c>
      <c r="I26" s="67"/>
      <c r="J26" s="67"/>
      <c r="K26" s="67"/>
      <c r="L26" s="97">
        <f t="shared" si="9"/>
        <v>95349.33333</v>
      </c>
      <c r="M26" s="15">
        <f t="shared" si="10"/>
        <v>1.651292091</v>
      </c>
    </row>
    <row r="27">
      <c r="A27" s="12" t="s">
        <v>8</v>
      </c>
      <c r="B27" s="102">
        <v>3.0</v>
      </c>
      <c r="C27" s="91" t="s">
        <v>47</v>
      </c>
      <c r="D27" s="13">
        <v>102160.0</v>
      </c>
      <c r="E27" s="99">
        <v>142572.0</v>
      </c>
      <c r="F27" s="96">
        <f t="shared" si="7"/>
        <v>40412</v>
      </c>
      <c r="G27" s="64"/>
      <c r="H27" s="96">
        <f t="shared" si="8"/>
        <v>47222.66667</v>
      </c>
      <c r="I27" s="67"/>
      <c r="J27" s="67"/>
      <c r="K27" s="67"/>
      <c r="L27" s="97">
        <f t="shared" si="9"/>
        <v>95349.33333</v>
      </c>
      <c r="M27" s="15">
        <f t="shared" si="10"/>
        <v>1.395575568</v>
      </c>
    </row>
    <row r="28">
      <c r="A28" s="12" t="s">
        <v>10</v>
      </c>
      <c r="B28" s="102">
        <v>1.0</v>
      </c>
      <c r="C28" s="91" t="s">
        <v>48</v>
      </c>
      <c r="D28" s="13">
        <v>102160.0</v>
      </c>
      <c r="E28" s="99">
        <v>51987.0</v>
      </c>
      <c r="F28" s="96">
        <f t="shared" si="7"/>
        <v>-50173</v>
      </c>
      <c r="G28" s="64"/>
      <c r="H28" s="96">
        <f t="shared" si="8"/>
        <v>-43362.33333</v>
      </c>
      <c r="I28" s="67"/>
      <c r="J28" s="67"/>
      <c r="K28" s="67"/>
      <c r="L28" s="97">
        <f t="shared" si="9"/>
        <v>95349.33333</v>
      </c>
      <c r="M28" s="15">
        <f t="shared" si="10"/>
        <v>0.5088782302</v>
      </c>
    </row>
    <row r="29">
      <c r="A29" s="12" t="s">
        <v>12</v>
      </c>
      <c r="B29" s="102"/>
      <c r="C29" s="91" t="s">
        <v>49</v>
      </c>
      <c r="D29" s="13">
        <v>115812.0</v>
      </c>
      <c r="E29" s="99">
        <v>161240.0</v>
      </c>
      <c r="F29" s="96">
        <f t="shared" si="7"/>
        <v>45428</v>
      </c>
      <c r="G29" s="64"/>
      <c r="H29" s="96">
        <f t="shared" si="8"/>
        <v>53148.8</v>
      </c>
      <c r="I29" s="67"/>
      <c r="J29" s="67"/>
      <c r="K29" s="67"/>
      <c r="L29" s="97">
        <f t="shared" si="9"/>
        <v>108091.2</v>
      </c>
      <c r="M29" s="15">
        <f t="shared" si="10"/>
        <v>1.392256416</v>
      </c>
    </row>
    <row r="30">
      <c r="A30" s="12" t="s">
        <v>14</v>
      </c>
      <c r="B30" s="102">
        <v>1.0</v>
      </c>
      <c r="C30" s="32" t="s">
        <v>78</v>
      </c>
      <c r="D30" s="13">
        <v>54608.0</v>
      </c>
      <c r="E30" s="99">
        <v>34447.0</v>
      </c>
      <c r="F30" s="96">
        <f t="shared" si="7"/>
        <v>-20161</v>
      </c>
      <c r="G30" s="64"/>
      <c r="H30" s="96">
        <f t="shared" si="8"/>
        <v>-16520.46667</v>
      </c>
      <c r="I30" s="67"/>
      <c r="J30" s="67"/>
      <c r="K30" s="67"/>
      <c r="L30" s="97">
        <f t="shared" si="9"/>
        <v>50967.46667</v>
      </c>
      <c r="M30" s="15">
        <f t="shared" si="10"/>
        <v>0.6308050103</v>
      </c>
    </row>
    <row r="31">
      <c r="A31" s="12" t="s">
        <v>16</v>
      </c>
      <c r="B31" s="102">
        <v>1.0</v>
      </c>
      <c r="C31" s="91" t="s">
        <v>51</v>
      </c>
      <c r="D31" s="13">
        <v>115812.0</v>
      </c>
      <c r="E31" s="99">
        <v>86635.0</v>
      </c>
      <c r="F31" s="96">
        <f t="shared" si="7"/>
        <v>-29177</v>
      </c>
      <c r="G31" s="64"/>
      <c r="H31" s="96">
        <f t="shared" si="8"/>
        <v>-21456.2</v>
      </c>
      <c r="I31" s="67"/>
      <c r="J31" s="67"/>
      <c r="K31" s="67"/>
      <c r="L31" s="97">
        <f t="shared" si="9"/>
        <v>108091.2</v>
      </c>
      <c r="M31" s="15">
        <f t="shared" si="10"/>
        <v>0.7480658308</v>
      </c>
    </row>
    <row r="32">
      <c r="A32" s="12" t="s">
        <v>18</v>
      </c>
      <c r="B32" s="102">
        <v>4.0</v>
      </c>
      <c r="C32" s="91" t="s">
        <v>52</v>
      </c>
      <c r="D32" s="13">
        <v>115812.0</v>
      </c>
      <c r="E32" s="99">
        <v>93190.0</v>
      </c>
      <c r="F32" s="96">
        <f t="shared" si="7"/>
        <v>-22622</v>
      </c>
      <c r="G32" s="64"/>
      <c r="H32" s="96">
        <f t="shared" si="8"/>
        <v>-14901.2</v>
      </c>
      <c r="I32" s="67"/>
      <c r="J32" s="67"/>
      <c r="K32" s="67"/>
      <c r="L32" s="97">
        <f t="shared" si="9"/>
        <v>108091.2</v>
      </c>
      <c r="M32" s="15">
        <f t="shared" si="10"/>
        <v>0.8046661831</v>
      </c>
    </row>
    <row r="33">
      <c r="A33" s="12" t="s">
        <v>20</v>
      </c>
      <c r="B33" s="102"/>
      <c r="C33" s="91" t="s">
        <v>53</v>
      </c>
      <c r="D33" s="13">
        <v>151816.0</v>
      </c>
      <c r="E33" s="99">
        <v>39106.0</v>
      </c>
      <c r="F33" s="96">
        <f t="shared" si="7"/>
        <v>-112710</v>
      </c>
      <c r="G33" s="64"/>
      <c r="H33" s="96">
        <f t="shared" si="8"/>
        <v>-102588.9333</v>
      </c>
      <c r="I33" s="67"/>
      <c r="J33" s="67"/>
      <c r="K33" s="67"/>
      <c r="L33" s="97">
        <f t="shared" si="9"/>
        <v>141694.9333</v>
      </c>
      <c r="M33" s="15">
        <f t="shared" si="10"/>
        <v>0.257588133</v>
      </c>
    </row>
    <row r="34">
      <c r="A34" s="103" t="s">
        <v>79</v>
      </c>
      <c r="B34" s="102"/>
      <c r="C34" s="91" t="s">
        <v>80</v>
      </c>
      <c r="D34" s="13">
        <v>54608.0</v>
      </c>
      <c r="E34" s="99">
        <v>42007.0</v>
      </c>
      <c r="F34" s="96">
        <f t="shared" si="7"/>
        <v>-12601</v>
      </c>
      <c r="G34" s="64"/>
      <c r="H34" s="96">
        <f t="shared" si="8"/>
        <v>-8960.466667</v>
      </c>
      <c r="I34" s="67"/>
      <c r="J34" s="67"/>
      <c r="K34" s="67"/>
      <c r="L34" s="97">
        <f t="shared" si="9"/>
        <v>50967.46667</v>
      </c>
      <c r="M34" s="15">
        <f t="shared" si="10"/>
        <v>0.7692462643</v>
      </c>
    </row>
    <row r="35">
      <c r="A35" s="104" t="s">
        <v>81</v>
      </c>
      <c r="B35" s="102">
        <v>5.0</v>
      </c>
      <c r="C35" s="91" t="s">
        <v>82</v>
      </c>
      <c r="D35" s="13">
        <v>49656.0</v>
      </c>
      <c r="E35" s="99">
        <v>49753.0</v>
      </c>
      <c r="F35" s="96">
        <f t="shared" si="7"/>
        <v>97</v>
      </c>
      <c r="G35" s="64"/>
      <c r="H35" s="96">
        <f t="shared" si="8"/>
        <v>3407.4</v>
      </c>
      <c r="I35" s="67"/>
      <c r="J35" s="67"/>
      <c r="K35" s="67"/>
      <c r="L35" s="97">
        <f t="shared" si="9"/>
        <v>46345.6</v>
      </c>
      <c r="M35" s="15">
        <f t="shared" si="10"/>
        <v>1.00195344</v>
      </c>
    </row>
    <row r="36">
      <c r="A36" s="105" t="s">
        <v>66</v>
      </c>
      <c r="B36" s="106">
        <f>SUM(B27:B35)</f>
        <v>15</v>
      </c>
      <c r="C36" s="91" t="s">
        <v>83</v>
      </c>
      <c r="D36" s="13">
        <v>49656.0</v>
      </c>
      <c r="E36" s="99">
        <v>41403.0</v>
      </c>
      <c r="F36" s="96">
        <f t="shared" si="7"/>
        <v>-8253</v>
      </c>
      <c r="G36" s="64"/>
      <c r="H36" s="96">
        <f t="shared" si="8"/>
        <v>-4942.6</v>
      </c>
      <c r="I36" s="67"/>
      <c r="J36" s="67"/>
      <c r="K36" s="67"/>
      <c r="L36" s="97">
        <f t="shared" si="9"/>
        <v>46345.6</v>
      </c>
      <c r="M36" s="15">
        <f t="shared" si="10"/>
        <v>0.8337965201</v>
      </c>
    </row>
    <row r="37">
      <c r="C37" s="107" t="s">
        <v>84</v>
      </c>
      <c r="D37" s="75">
        <v>49656.0</v>
      </c>
      <c r="E37" s="108">
        <v>25231.0</v>
      </c>
      <c r="F37" s="96">
        <f t="shared" si="7"/>
        <v>-24425</v>
      </c>
      <c r="G37" s="64"/>
      <c r="H37" s="96">
        <f t="shared" si="8"/>
        <v>-21114.6</v>
      </c>
      <c r="I37" s="67"/>
      <c r="J37" s="67"/>
      <c r="K37" s="67"/>
      <c r="L37" s="109">
        <f t="shared" si="9"/>
        <v>46345.6</v>
      </c>
      <c r="M37" s="110">
        <f t="shared" si="10"/>
        <v>0.508115837</v>
      </c>
    </row>
    <row r="38">
      <c r="C38" s="111" t="s">
        <v>85</v>
      </c>
      <c r="D38" s="112">
        <v>186172.0</v>
      </c>
      <c r="E38" s="112"/>
      <c r="F38" s="113">
        <f t="shared" si="7"/>
        <v>-186172</v>
      </c>
      <c r="G38" s="2"/>
      <c r="H38" s="86"/>
      <c r="I38" s="86"/>
      <c r="J38" s="86"/>
      <c r="K38" s="86"/>
      <c r="L38" s="86"/>
      <c r="M38" s="114" t="s">
        <v>86</v>
      </c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7"/>
    </row>
    <row r="40">
      <c r="A40" s="6"/>
      <c r="B40" s="59" t="s">
        <v>88</v>
      </c>
      <c r="C40" s="118" t="s">
        <v>89</v>
      </c>
      <c r="D40" s="119"/>
      <c r="E40" s="118" t="s">
        <v>90</v>
      </c>
      <c r="F40" s="120"/>
      <c r="G40" s="119"/>
      <c r="H40" s="118" t="s">
        <v>91</v>
      </c>
      <c r="I40" s="119"/>
      <c r="J40" s="118" t="s">
        <v>92</v>
      </c>
      <c r="K40" s="119"/>
      <c r="L40" s="118" t="s">
        <v>93</v>
      </c>
      <c r="M40" s="119"/>
    </row>
    <row r="41">
      <c r="A41" s="91" t="s">
        <v>32</v>
      </c>
      <c r="B41" s="121"/>
      <c r="C41" s="122"/>
      <c r="D41" s="123"/>
      <c r="E41" s="122"/>
      <c r="F41" s="124"/>
      <c r="G41" s="123"/>
      <c r="H41" s="125"/>
      <c r="I41" s="126"/>
      <c r="J41" s="127"/>
      <c r="K41" s="126"/>
      <c r="L41" s="128"/>
      <c r="M41" s="123"/>
    </row>
    <row r="42">
      <c r="A42" s="91" t="s">
        <v>34</v>
      </c>
      <c r="B42" s="129" t="s">
        <v>94</v>
      </c>
      <c r="C42" s="122">
        <v>5.0</v>
      </c>
      <c r="D42" s="123"/>
      <c r="E42" s="122"/>
      <c r="F42" s="124"/>
      <c r="G42" s="123"/>
      <c r="H42" s="125">
        <v>12.0</v>
      </c>
      <c r="I42" s="126"/>
      <c r="J42" s="127">
        <v>16.0</v>
      </c>
      <c r="K42" s="126"/>
      <c r="L42" s="128"/>
      <c r="M42" s="123"/>
    </row>
    <row r="43">
      <c r="A43" s="91" t="s">
        <v>55</v>
      </c>
      <c r="B43" s="121"/>
      <c r="C43" s="122"/>
      <c r="D43" s="123"/>
      <c r="E43" s="122">
        <v>2.0</v>
      </c>
      <c r="F43" s="124"/>
      <c r="G43" s="123"/>
      <c r="H43" s="125"/>
      <c r="I43" s="126"/>
      <c r="J43" s="127">
        <v>5.0</v>
      </c>
      <c r="K43" s="126"/>
      <c r="L43" s="128"/>
      <c r="M43" s="123"/>
    </row>
    <row r="44">
      <c r="A44" s="91" t="s">
        <v>38</v>
      </c>
      <c r="B44" s="129" t="s">
        <v>94</v>
      </c>
      <c r="C44" s="122">
        <v>16.0</v>
      </c>
      <c r="D44" s="123"/>
      <c r="E44" s="122">
        <v>1.0</v>
      </c>
      <c r="F44" s="124"/>
      <c r="G44" s="123"/>
      <c r="H44" s="125">
        <v>5.0</v>
      </c>
      <c r="I44" s="126"/>
      <c r="J44" s="127">
        <v>43.0</v>
      </c>
      <c r="K44" s="126"/>
      <c r="L44" s="128"/>
      <c r="M44" s="123"/>
    </row>
    <row r="45">
      <c r="A45" s="91" t="s">
        <v>39</v>
      </c>
      <c r="B45" s="121"/>
      <c r="C45" s="122"/>
      <c r="D45" s="123"/>
      <c r="E45" s="122"/>
      <c r="F45" s="124"/>
      <c r="G45" s="123"/>
      <c r="H45" s="125"/>
      <c r="I45" s="126"/>
      <c r="J45" s="127"/>
      <c r="K45" s="126"/>
      <c r="L45" s="128"/>
      <c r="M45" s="123"/>
    </row>
    <row r="46">
      <c r="A46" s="91" t="s">
        <v>41</v>
      </c>
      <c r="B46" s="121"/>
      <c r="C46" s="122"/>
      <c r="D46" s="123"/>
      <c r="E46" s="122"/>
      <c r="F46" s="124"/>
      <c r="G46" s="123"/>
      <c r="H46" s="125"/>
      <c r="I46" s="126"/>
      <c r="J46" s="127"/>
      <c r="K46" s="126"/>
      <c r="L46" s="128"/>
      <c r="M46" s="123"/>
    </row>
    <row r="47">
      <c r="A47" s="91" t="s">
        <v>43</v>
      </c>
      <c r="B47" s="129" t="s">
        <v>94</v>
      </c>
      <c r="C47" s="122">
        <v>2.0</v>
      </c>
      <c r="D47" s="123"/>
      <c r="E47" s="122">
        <v>1.0</v>
      </c>
      <c r="F47" s="124"/>
      <c r="G47" s="123"/>
      <c r="H47" s="125">
        <v>72.0</v>
      </c>
      <c r="I47" s="126"/>
      <c r="J47" s="127"/>
      <c r="K47" s="126"/>
      <c r="L47" s="128"/>
      <c r="M47" s="123"/>
    </row>
    <row r="48">
      <c r="A48" s="91" t="s">
        <v>45</v>
      </c>
      <c r="B48" s="121"/>
      <c r="C48" s="122"/>
      <c r="D48" s="123"/>
      <c r="E48" s="122"/>
      <c r="F48" s="124"/>
      <c r="G48" s="123"/>
      <c r="H48" s="125"/>
      <c r="I48" s="126"/>
      <c r="J48" s="127"/>
      <c r="K48" s="126"/>
      <c r="L48" s="128"/>
      <c r="M48" s="123"/>
    </row>
    <row r="49">
      <c r="A49" s="91" t="s">
        <v>46</v>
      </c>
      <c r="B49" s="121"/>
      <c r="C49" s="122">
        <v>2.0</v>
      </c>
      <c r="D49" s="123"/>
      <c r="E49" s="122"/>
      <c r="F49" s="124"/>
      <c r="G49" s="123"/>
      <c r="H49" s="125"/>
      <c r="I49" s="126"/>
      <c r="J49" s="127">
        <v>2.0</v>
      </c>
      <c r="K49" s="126"/>
      <c r="L49" s="128"/>
      <c r="M49" s="123"/>
    </row>
    <row r="50">
      <c r="A50" s="91" t="s">
        <v>47</v>
      </c>
      <c r="B50" s="129" t="s">
        <v>94</v>
      </c>
      <c r="C50" s="122"/>
      <c r="D50" s="123"/>
      <c r="E50" s="122"/>
      <c r="F50" s="124"/>
      <c r="G50" s="123"/>
      <c r="H50" s="125"/>
      <c r="I50" s="126"/>
      <c r="J50" s="127"/>
      <c r="K50" s="126"/>
      <c r="L50" s="128"/>
      <c r="M50" s="123"/>
    </row>
    <row r="51">
      <c r="A51" s="91" t="s">
        <v>48</v>
      </c>
      <c r="B51" s="129" t="s">
        <v>94</v>
      </c>
      <c r="C51" s="122">
        <v>8.0</v>
      </c>
      <c r="D51" s="123"/>
      <c r="E51" s="122"/>
      <c r="F51" s="124"/>
      <c r="G51" s="123"/>
      <c r="H51" s="125">
        <v>17.0</v>
      </c>
      <c r="I51" s="126"/>
      <c r="J51" s="127">
        <v>18.0</v>
      </c>
      <c r="K51" s="126"/>
      <c r="L51" s="128"/>
      <c r="M51" s="123"/>
    </row>
    <row r="52">
      <c r="A52" s="91" t="s">
        <v>49</v>
      </c>
      <c r="B52" s="121"/>
      <c r="C52" s="122"/>
      <c r="D52" s="123"/>
      <c r="E52" s="122"/>
      <c r="F52" s="124"/>
      <c r="G52" s="123"/>
      <c r="H52" s="125"/>
      <c r="I52" s="126"/>
      <c r="J52" s="127">
        <v>11.0</v>
      </c>
      <c r="K52" s="126"/>
      <c r="L52" s="128"/>
      <c r="M52" s="123"/>
    </row>
    <row r="53">
      <c r="A53" s="91" t="s">
        <v>51</v>
      </c>
      <c r="B53" s="129" t="s">
        <v>94</v>
      </c>
      <c r="C53" s="122">
        <v>9.0</v>
      </c>
      <c r="D53" s="123"/>
      <c r="E53" s="122">
        <v>2.0</v>
      </c>
      <c r="F53" s="124"/>
      <c r="G53" s="123"/>
      <c r="H53" s="125">
        <v>15.0</v>
      </c>
      <c r="I53" s="126"/>
      <c r="J53" s="127">
        <v>15.0</v>
      </c>
      <c r="K53" s="126"/>
      <c r="L53" s="128"/>
      <c r="M53" s="123"/>
    </row>
    <row r="54">
      <c r="A54" s="91" t="s">
        <v>52</v>
      </c>
      <c r="B54" s="121"/>
      <c r="C54" s="122"/>
      <c r="D54" s="123"/>
      <c r="E54" s="122"/>
      <c r="F54" s="124"/>
      <c r="G54" s="123"/>
      <c r="H54" s="125"/>
      <c r="I54" s="126"/>
      <c r="J54" s="127">
        <v>8.0</v>
      </c>
      <c r="K54" s="126"/>
      <c r="L54" s="128"/>
      <c r="M54" s="123"/>
    </row>
    <row r="55">
      <c r="A55" s="91" t="s">
        <v>53</v>
      </c>
      <c r="B55" s="129" t="s">
        <v>94</v>
      </c>
      <c r="C55" s="122"/>
      <c r="D55" s="123"/>
      <c r="E55" s="122"/>
      <c r="F55" s="124"/>
      <c r="G55" s="123"/>
      <c r="H55" s="125"/>
      <c r="I55" s="126"/>
      <c r="J55" s="127"/>
      <c r="K55" s="126"/>
      <c r="L55" s="128"/>
      <c r="M55" s="123"/>
    </row>
    <row r="56">
      <c r="A56" s="91" t="s">
        <v>82</v>
      </c>
      <c r="B56" s="129" t="s">
        <v>94</v>
      </c>
      <c r="C56" s="122"/>
      <c r="D56" s="123"/>
      <c r="E56" s="122"/>
      <c r="F56" s="124"/>
      <c r="G56" s="123"/>
      <c r="H56" s="125"/>
      <c r="I56" s="126"/>
      <c r="J56" s="127"/>
      <c r="K56" s="126"/>
      <c r="L56" s="128"/>
      <c r="M56" s="123"/>
    </row>
    <row r="57">
      <c r="A57" s="91" t="s">
        <v>83</v>
      </c>
      <c r="B57" s="129" t="s">
        <v>94</v>
      </c>
      <c r="C57" s="122"/>
      <c r="D57" s="123"/>
      <c r="E57" s="122"/>
      <c r="F57" s="124"/>
      <c r="G57" s="123"/>
      <c r="H57" s="125"/>
      <c r="I57" s="126"/>
      <c r="J57" s="127"/>
      <c r="K57" s="126"/>
      <c r="L57" s="128"/>
      <c r="M57" s="123"/>
    </row>
    <row r="58">
      <c r="A58" s="91" t="s">
        <v>80</v>
      </c>
      <c r="B58" s="129" t="s">
        <v>94</v>
      </c>
      <c r="C58" s="122"/>
      <c r="D58" s="123"/>
      <c r="E58" s="122"/>
      <c r="F58" s="124"/>
      <c r="G58" s="123"/>
      <c r="H58" s="125"/>
      <c r="I58" s="126"/>
      <c r="J58" s="127"/>
      <c r="K58" s="126"/>
      <c r="L58" s="128"/>
      <c r="M58" s="123"/>
    </row>
    <row r="59">
      <c r="A59" s="107" t="s">
        <v>78</v>
      </c>
      <c r="B59" s="130" t="s">
        <v>94</v>
      </c>
      <c r="C59" s="122"/>
      <c r="D59" s="123"/>
      <c r="E59" s="122"/>
      <c r="F59" s="124"/>
      <c r="G59" s="123"/>
      <c r="H59" s="125"/>
      <c r="I59" s="126"/>
      <c r="J59" s="127"/>
      <c r="K59" s="126"/>
      <c r="L59" s="128"/>
      <c r="M59" s="123"/>
    </row>
    <row r="60">
      <c r="A60" s="107" t="s">
        <v>84</v>
      </c>
      <c r="B60" s="171"/>
      <c r="C60" s="122"/>
      <c r="D60" s="123"/>
      <c r="E60" s="122"/>
      <c r="F60" s="124"/>
      <c r="G60" s="123"/>
      <c r="H60" s="125"/>
      <c r="I60" s="126"/>
      <c r="J60" s="127"/>
      <c r="K60" s="126"/>
      <c r="L60" s="128"/>
      <c r="M60" s="123"/>
    </row>
    <row r="61">
      <c r="A61" s="131" t="s">
        <v>56</v>
      </c>
      <c r="B61" s="132"/>
      <c r="C61" s="133"/>
      <c r="D61" s="117"/>
      <c r="E61" s="133"/>
      <c r="F61" s="116"/>
      <c r="G61" s="117"/>
      <c r="H61" s="134"/>
      <c r="I61" s="135"/>
      <c r="J61" s="136"/>
      <c r="K61" s="135"/>
      <c r="L61" s="137"/>
      <c r="M61" s="117"/>
    </row>
    <row r="62">
      <c r="A62" s="27" t="s">
        <v>95</v>
      </c>
      <c r="M62" s="28"/>
    </row>
    <row r="63">
      <c r="A63" s="29"/>
      <c r="B63" s="30"/>
      <c r="C63" s="30"/>
      <c r="D63" s="30"/>
      <c r="E63" s="30"/>
      <c r="F63" s="138" t="s">
        <v>96</v>
      </c>
      <c r="G63" s="119"/>
      <c r="H63" s="138" t="s">
        <v>97</v>
      </c>
      <c r="I63" s="119"/>
      <c r="J63" s="138" t="s">
        <v>98</v>
      </c>
      <c r="K63" s="119"/>
      <c r="L63" s="139" t="s">
        <v>99</v>
      </c>
      <c r="M63" s="140" t="s">
        <v>100</v>
      </c>
    </row>
    <row r="64">
      <c r="A64" s="141" t="s">
        <v>25</v>
      </c>
      <c r="B64" s="138" t="s">
        <v>26</v>
      </c>
      <c r="C64" s="142" t="s">
        <v>27</v>
      </c>
      <c r="D64" s="142" t="s">
        <v>28</v>
      </c>
      <c r="E64" s="142" t="s">
        <v>29</v>
      </c>
      <c r="F64" s="143" t="s">
        <v>76</v>
      </c>
      <c r="G64" s="144" t="s">
        <v>101</v>
      </c>
      <c r="H64" s="143" t="s">
        <v>76</v>
      </c>
      <c r="I64" s="144" t="s">
        <v>101</v>
      </c>
      <c r="J64" s="143" t="s">
        <v>76</v>
      </c>
      <c r="K64" s="133" t="s">
        <v>101</v>
      </c>
      <c r="L64" s="145"/>
      <c r="M64" s="117"/>
    </row>
    <row r="65">
      <c r="A65" s="146" t="s">
        <v>32</v>
      </c>
      <c r="B65" s="147"/>
      <c r="C65" s="147"/>
      <c r="D65" s="147"/>
      <c r="E65" s="122"/>
      <c r="F65" s="148"/>
      <c r="G65" s="147"/>
      <c r="H65" s="148"/>
      <c r="I65" s="147"/>
      <c r="J65" s="148"/>
      <c r="K65" s="122"/>
      <c r="L65" s="149"/>
      <c r="M65" s="150" t="str">
        <f t="shared" ref="M65:M91" si="11">iferror(F65/B65,"")</f>
        <v/>
      </c>
    </row>
    <row r="66">
      <c r="A66" s="146" t="s">
        <v>34</v>
      </c>
      <c r="B66" s="102"/>
      <c r="C66" s="102"/>
      <c r="D66" s="102"/>
      <c r="E66" s="127"/>
      <c r="F66" s="151"/>
      <c r="G66" s="102"/>
      <c r="H66" s="151"/>
      <c r="I66" s="102"/>
      <c r="J66" s="151"/>
      <c r="K66" s="127"/>
      <c r="L66" s="152"/>
      <c r="M66" s="153" t="str">
        <f t="shared" si="11"/>
        <v/>
      </c>
    </row>
    <row r="67">
      <c r="A67" s="146" t="s">
        <v>55</v>
      </c>
      <c r="B67" s="102"/>
      <c r="C67" s="102"/>
      <c r="D67" s="102"/>
      <c r="E67" s="127"/>
      <c r="F67" s="151"/>
      <c r="G67" s="102"/>
      <c r="H67" s="151"/>
      <c r="I67" s="102"/>
      <c r="J67" s="151"/>
      <c r="K67" s="127"/>
      <c r="L67" s="152"/>
      <c r="M67" s="153" t="str">
        <f t="shared" si="11"/>
        <v/>
      </c>
    </row>
    <row r="68">
      <c r="A68" s="146" t="s">
        <v>38</v>
      </c>
      <c r="B68" s="102"/>
      <c r="C68" s="102"/>
      <c r="D68" s="102">
        <v>1.0</v>
      </c>
      <c r="E68" s="127"/>
      <c r="F68" s="151">
        <v>0.5</v>
      </c>
      <c r="G68" s="102"/>
      <c r="H68" s="151"/>
      <c r="I68" s="102"/>
      <c r="J68" s="151"/>
      <c r="K68" s="127"/>
      <c r="L68" s="152"/>
      <c r="M68" s="153" t="str">
        <f t="shared" si="11"/>
        <v/>
      </c>
    </row>
    <row r="69">
      <c r="A69" s="146" t="s">
        <v>39</v>
      </c>
      <c r="B69" s="102"/>
      <c r="C69" s="102"/>
      <c r="D69" s="102"/>
      <c r="E69" s="127"/>
      <c r="F69" s="151">
        <v>1.5</v>
      </c>
      <c r="G69" s="102"/>
      <c r="H69" s="151"/>
      <c r="I69" s="102"/>
      <c r="J69" s="151"/>
      <c r="K69" s="127"/>
      <c r="L69" s="152"/>
      <c r="M69" s="153" t="str">
        <f t="shared" si="11"/>
        <v/>
      </c>
    </row>
    <row r="70">
      <c r="A70" s="146" t="s">
        <v>41</v>
      </c>
      <c r="B70" s="102"/>
      <c r="C70" s="102"/>
      <c r="D70" s="102"/>
      <c r="E70" s="127"/>
      <c r="F70" s="151"/>
      <c r="G70" s="102"/>
      <c r="H70" s="151"/>
      <c r="I70" s="102"/>
      <c r="J70" s="151"/>
      <c r="K70" s="127"/>
      <c r="L70" s="152"/>
      <c r="M70" s="153" t="str">
        <f t="shared" si="11"/>
        <v/>
      </c>
    </row>
    <row r="71">
      <c r="A71" s="146" t="s">
        <v>43</v>
      </c>
      <c r="B71" s="102"/>
      <c r="C71" s="102"/>
      <c r="D71" s="102"/>
      <c r="E71" s="127"/>
      <c r="F71" s="151"/>
      <c r="G71" s="102"/>
      <c r="H71" s="151"/>
      <c r="I71" s="102"/>
      <c r="J71" s="151"/>
      <c r="K71" s="127"/>
      <c r="L71" s="152"/>
      <c r="M71" s="153" t="str">
        <f t="shared" si="11"/>
        <v/>
      </c>
    </row>
    <row r="72">
      <c r="A72" s="146" t="s">
        <v>45</v>
      </c>
      <c r="B72" s="102"/>
      <c r="C72" s="102"/>
      <c r="D72" s="102"/>
      <c r="E72" s="127"/>
      <c r="F72" s="151"/>
      <c r="G72" s="102"/>
      <c r="H72" s="151"/>
      <c r="I72" s="102"/>
      <c r="J72" s="151"/>
      <c r="K72" s="127"/>
      <c r="L72" s="152"/>
      <c r="M72" s="153" t="str">
        <f t="shared" si="11"/>
        <v/>
      </c>
    </row>
    <row r="73">
      <c r="A73" s="146" t="s">
        <v>46</v>
      </c>
      <c r="B73" s="102"/>
      <c r="C73" s="102"/>
      <c r="D73" s="102"/>
      <c r="E73" s="127"/>
      <c r="F73" s="151"/>
      <c r="G73" s="102"/>
      <c r="H73" s="151"/>
      <c r="I73" s="102"/>
      <c r="J73" s="151"/>
      <c r="K73" s="127"/>
      <c r="L73" s="152"/>
      <c r="M73" s="153" t="str">
        <f t="shared" si="11"/>
        <v/>
      </c>
    </row>
    <row r="74">
      <c r="A74" s="146" t="s">
        <v>47</v>
      </c>
      <c r="B74" s="102"/>
      <c r="C74" s="102"/>
      <c r="D74" s="102"/>
      <c r="E74" s="127"/>
      <c r="F74" s="151"/>
      <c r="G74" s="102"/>
      <c r="H74" s="151"/>
      <c r="I74" s="102"/>
      <c r="J74" s="151"/>
      <c r="K74" s="127"/>
      <c r="L74" s="152"/>
      <c r="M74" s="153" t="str">
        <f t="shared" si="11"/>
        <v/>
      </c>
    </row>
    <row r="75">
      <c r="A75" s="146" t="s">
        <v>48</v>
      </c>
      <c r="B75" s="102"/>
      <c r="C75" s="102"/>
      <c r="D75" s="102"/>
      <c r="E75" s="127"/>
      <c r="F75" s="151"/>
      <c r="G75" s="102"/>
      <c r="H75" s="151"/>
      <c r="I75" s="102"/>
      <c r="J75" s="151"/>
      <c r="K75" s="127"/>
      <c r="L75" s="152"/>
      <c r="M75" s="153" t="str">
        <f t="shared" si="11"/>
        <v/>
      </c>
    </row>
    <row r="76">
      <c r="A76" s="146" t="s">
        <v>49</v>
      </c>
      <c r="B76" s="102"/>
      <c r="C76" s="102"/>
      <c r="D76" s="102"/>
      <c r="E76" s="127"/>
      <c r="F76" s="151"/>
      <c r="G76" s="102"/>
      <c r="H76" s="151"/>
      <c r="I76" s="102"/>
      <c r="J76" s="151"/>
      <c r="K76" s="127"/>
      <c r="L76" s="152"/>
      <c r="M76" s="153" t="str">
        <f t="shared" si="11"/>
        <v/>
      </c>
    </row>
    <row r="77">
      <c r="A77" s="146" t="s">
        <v>50</v>
      </c>
      <c r="B77" s="102"/>
      <c r="C77" s="102"/>
      <c r="D77" s="102"/>
      <c r="E77" s="127"/>
      <c r="F77" s="151"/>
      <c r="G77" s="102"/>
      <c r="H77" s="151"/>
      <c r="I77" s="102"/>
      <c r="J77" s="151"/>
      <c r="K77" s="127"/>
      <c r="L77" s="152"/>
      <c r="M77" s="153" t="str">
        <f t="shared" si="11"/>
        <v/>
      </c>
    </row>
    <row r="78">
      <c r="A78" s="146" t="s">
        <v>51</v>
      </c>
      <c r="B78" s="102"/>
      <c r="C78" s="102"/>
      <c r="D78" s="102"/>
      <c r="E78" s="127"/>
      <c r="F78" s="151"/>
      <c r="G78" s="102"/>
      <c r="H78" s="151"/>
      <c r="I78" s="102"/>
      <c r="J78" s="151"/>
      <c r="K78" s="127"/>
      <c r="L78" s="152"/>
      <c r="M78" s="153" t="str">
        <f t="shared" si="11"/>
        <v/>
      </c>
    </row>
    <row r="79">
      <c r="A79" s="146" t="s">
        <v>52</v>
      </c>
      <c r="B79" s="102"/>
      <c r="C79" s="102"/>
      <c r="D79" s="102"/>
      <c r="E79" s="127"/>
      <c r="F79" s="151"/>
      <c r="G79" s="102"/>
      <c r="H79" s="151"/>
      <c r="I79" s="102"/>
      <c r="J79" s="151"/>
      <c r="K79" s="127"/>
      <c r="L79" s="152"/>
      <c r="M79" s="153" t="str">
        <f t="shared" si="11"/>
        <v/>
      </c>
    </row>
    <row r="80">
      <c r="A80" s="146" t="s">
        <v>53</v>
      </c>
      <c r="B80" s="102"/>
      <c r="C80" s="102"/>
      <c r="D80" s="102"/>
      <c r="E80" s="127"/>
      <c r="F80" s="151"/>
      <c r="G80" s="102"/>
      <c r="H80" s="151"/>
      <c r="I80" s="102"/>
      <c r="J80" s="151"/>
      <c r="K80" s="127"/>
      <c r="L80" s="152"/>
      <c r="M80" s="153" t="str">
        <f t="shared" si="11"/>
        <v/>
      </c>
    </row>
    <row r="81">
      <c r="A81" s="146" t="s">
        <v>82</v>
      </c>
      <c r="B81" s="102">
        <v>1.0</v>
      </c>
      <c r="C81" s="102"/>
      <c r="D81" s="102"/>
      <c r="E81" s="127"/>
      <c r="F81" s="151"/>
      <c r="G81" s="102"/>
      <c r="H81" s="151"/>
      <c r="I81" s="102"/>
      <c r="J81" s="151"/>
      <c r="K81" s="127"/>
      <c r="L81" s="152"/>
      <c r="M81" s="153">
        <f t="shared" si="11"/>
        <v>0</v>
      </c>
    </row>
    <row r="82">
      <c r="A82" s="146" t="s">
        <v>83</v>
      </c>
      <c r="B82" s="102"/>
      <c r="C82" s="102"/>
      <c r="D82" s="102"/>
      <c r="E82" s="127"/>
      <c r="F82" s="151"/>
      <c r="G82" s="102"/>
      <c r="H82" s="151"/>
      <c r="I82" s="102"/>
      <c r="J82" s="151"/>
      <c r="K82" s="127"/>
      <c r="L82" s="152"/>
      <c r="M82" s="153" t="str">
        <f t="shared" si="11"/>
        <v/>
      </c>
    </row>
    <row r="83">
      <c r="A83" s="146" t="s">
        <v>80</v>
      </c>
      <c r="B83" s="102">
        <v>1.0</v>
      </c>
      <c r="C83" s="102"/>
      <c r="D83" s="102"/>
      <c r="E83" s="127"/>
      <c r="F83" s="151"/>
      <c r="G83" s="102"/>
      <c r="H83" s="151"/>
      <c r="I83" s="102"/>
      <c r="J83" s="151"/>
      <c r="K83" s="127"/>
      <c r="L83" s="152"/>
      <c r="M83" s="153">
        <f t="shared" si="11"/>
        <v>0</v>
      </c>
    </row>
    <row r="84">
      <c r="A84" s="146" t="s">
        <v>84</v>
      </c>
      <c r="B84" s="102"/>
      <c r="C84" s="102"/>
      <c r="D84" s="102"/>
      <c r="E84" s="127"/>
      <c r="F84" s="151"/>
      <c r="G84" s="102"/>
      <c r="H84" s="151"/>
      <c r="I84" s="102"/>
      <c r="J84" s="151"/>
      <c r="K84" s="127"/>
      <c r="L84" s="152"/>
      <c r="M84" s="153" t="str">
        <f t="shared" si="11"/>
        <v/>
      </c>
    </row>
    <row r="85">
      <c r="A85" s="146" t="s">
        <v>78</v>
      </c>
      <c r="B85" s="102"/>
      <c r="C85" s="102"/>
      <c r="D85" s="102"/>
      <c r="E85" s="127"/>
      <c r="F85" s="151"/>
      <c r="G85" s="102"/>
      <c r="H85" s="151"/>
      <c r="I85" s="102"/>
      <c r="J85" s="151"/>
      <c r="K85" s="127"/>
      <c r="L85" s="152"/>
      <c r="M85" s="153" t="str">
        <f t="shared" si="11"/>
        <v/>
      </c>
    </row>
    <row r="86">
      <c r="A86" s="154" t="s">
        <v>102</v>
      </c>
      <c r="B86" s="155"/>
      <c r="C86" s="102"/>
      <c r="D86" s="102"/>
      <c r="E86" s="127"/>
      <c r="F86" s="151">
        <v>1.0</v>
      </c>
      <c r="G86" s="102"/>
      <c r="H86" s="151"/>
      <c r="I86" s="102"/>
      <c r="J86" s="151"/>
      <c r="K86" s="127"/>
      <c r="L86" s="152"/>
      <c r="M86" s="153" t="str">
        <f t="shared" si="11"/>
        <v/>
      </c>
    </row>
    <row r="87" hidden="1">
      <c r="A87" s="154"/>
      <c r="B87" s="155"/>
      <c r="C87" s="102"/>
      <c r="D87" s="102"/>
      <c r="E87" s="127"/>
      <c r="F87" s="151"/>
      <c r="G87" s="102"/>
      <c r="H87" s="151"/>
      <c r="I87" s="102"/>
      <c r="J87" s="151"/>
      <c r="K87" s="127"/>
      <c r="L87" s="152"/>
      <c r="M87" s="153" t="str">
        <f t="shared" si="11"/>
        <v/>
      </c>
    </row>
    <row r="88">
      <c r="A88" s="154" t="s">
        <v>103</v>
      </c>
      <c r="B88" s="155"/>
      <c r="C88" s="102"/>
      <c r="D88" s="102"/>
      <c r="E88" s="127"/>
      <c r="F88" s="151"/>
      <c r="G88" s="102"/>
      <c r="H88" s="151"/>
      <c r="I88" s="102"/>
      <c r="J88" s="151"/>
      <c r="K88" s="127"/>
      <c r="L88" s="152"/>
      <c r="M88" s="153" t="str">
        <f t="shared" si="11"/>
        <v/>
      </c>
    </row>
    <row r="89">
      <c r="A89" s="154" t="s">
        <v>104</v>
      </c>
      <c r="B89" s="155"/>
      <c r="C89" s="102"/>
      <c r="D89" s="102"/>
      <c r="E89" s="127"/>
      <c r="F89" s="151"/>
      <c r="G89" s="102"/>
      <c r="H89" s="151"/>
      <c r="I89" s="102"/>
      <c r="J89" s="151"/>
      <c r="K89" s="127"/>
      <c r="L89" s="152"/>
      <c r="M89" s="153" t="str">
        <f t="shared" si="11"/>
        <v/>
      </c>
    </row>
    <row r="90">
      <c r="A90" s="154" t="s">
        <v>105</v>
      </c>
      <c r="B90" s="155"/>
      <c r="C90" s="102"/>
      <c r="D90" s="102"/>
      <c r="E90" s="127"/>
      <c r="F90" s="151"/>
      <c r="G90" s="102"/>
      <c r="H90" s="151"/>
      <c r="I90" s="102"/>
      <c r="J90" s="151"/>
      <c r="K90" s="127"/>
      <c r="L90" s="152"/>
      <c r="M90" s="153" t="str">
        <f t="shared" si="11"/>
        <v/>
      </c>
    </row>
    <row r="91">
      <c r="A91" s="156" t="s">
        <v>21</v>
      </c>
      <c r="B91" s="157"/>
      <c r="C91" s="158"/>
      <c r="D91" s="158"/>
      <c r="E91" s="136"/>
      <c r="F91" s="159"/>
      <c r="G91" s="158"/>
      <c r="H91" s="159"/>
      <c r="I91" s="158"/>
      <c r="J91" s="159"/>
      <c r="K91" s="136"/>
      <c r="L91" s="160"/>
      <c r="M91" s="161" t="str">
        <f t="shared" si="11"/>
        <v/>
      </c>
    </row>
    <row r="92">
      <c r="A92" s="154" t="s">
        <v>106</v>
      </c>
      <c r="B92" s="162">
        <f t="shared" ref="B92:L92" si="12">SUM(B65:B91)</f>
        <v>2</v>
      </c>
      <c r="C92" s="163">
        <f t="shared" si="12"/>
        <v>0</v>
      </c>
      <c r="D92" s="163">
        <f t="shared" si="12"/>
        <v>1</v>
      </c>
      <c r="E92" s="163">
        <f t="shared" si="12"/>
        <v>0</v>
      </c>
      <c r="F92" s="164">
        <f t="shared" si="12"/>
        <v>3</v>
      </c>
      <c r="G92" s="164">
        <f t="shared" si="12"/>
        <v>0</v>
      </c>
      <c r="H92" s="165">
        <f t="shared" si="12"/>
        <v>0</v>
      </c>
      <c r="I92" s="165">
        <f t="shared" si="12"/>
        <v>0</v>
      </c>
      <c r="J92" s="165">
        <f t="shared" si="12"/>
        <v>0</v>
      </c>
      <c r="K92" s="165">
        <f t="shared" si="12"/>
        <v>0</v>
      </c>
      <c r="L92" s="165">
        <f t="shared" si="12"/>
        <v>0</v>
      </c>
      <c r="M92" s="166">
        <f>(F92+H92+J92+L92)/(B92+C92+D92+E92)</f>
        <v>1</v>
      </c>
    </row>
    <row r="93">
      <c r="A93" s="32" t="s">
        <v>107</v>
      </c>
      <c r="B93" s="167">
        <f>B92</f>
        <v>2</v>
      </c>
      <c r="C93" s="120"/>
      <c r="D93" s="120"/>
      <c r="E93" s="119"/>
      <c r="F93" s="168">
        <f>F92</f>
        <v>3</v>
      </c>
      <c r="G93" s="120"/>
      <c r="H93" s="120"/>
      <c r="I93" s="120"/>
      <c r="J93" s="120"/>
      <c r="K93" s="119"/>
      <c r="L93" s="169"/>
      <c r="M93" s="170">
        <f t="shared" ref="M93:M96" si="13">Iferror(F93/B93,"")</f>
        <v>1.5</v>
      </c>
    </row>
    <row r="94">
      <c r="A94" s="32" t="s">
        <v>108</v>
      </c>
      <c r="B94" s="167">
        <f>D92</f>
        <v>1</v>
      </c>
      <c r="C94" s="120"/>
      <c r="D94" s="120"/>
      <c r="E94" s="119"/>
      <c r="F94" s="168">
        <f>H92</f>
        <v>0</v>
      </c>
      <c r="G94" s="120"/>
      <c r="H94" s="120"/>
      <c r="I94" s="120"/>
      <c r="J94" s="120"/>
      <c r="K94" s="119"/>
      <c r="L94" s="169"/>
      <c r="M94" s="170">
        <f t="shared" si="13"/>
        <v>0</v>
      </c>
    </row>
    <row r="95">
      <c r="A95" s="32" t="s">
        <v>109</v>
      </c>
      <c r="B95" s="167">
        <f>D92</f>
        <v>1</v>
      </c>
      <c r="C95" s="120"/>
      <c r="D95" s="120"/>
      <c r="E95" s="119"/>
      <c r="F95" s="168">
        <f>J92</f>
        <v>0</v>
      </c>
      <c r="G95" s="120"/>
      <c r="H95" s="120"/>
      <c r="I95" s="120"/>
      <c r="J95" s="120"/>
      <c r="K95" s="119"/>
      <c r="L95" s="169"/>
      <c r="M95" s="170">
        <f t="shared" si="13"/>
        <v>0</v>
      </c>
    </row>
    <row r="96">
      <c r="A96" s="48" t="s">
        <v>110</v>
      </c>
      <c r="B96" s="167">
        <f>E92</f>
        <v>0</v>
      </c>
      <c r="C96" s="120"/>
      <c r="D96" s="120"/>
      <c r="E96" s="119"/>
      <c r="F96" s="168">
        <f>L92</f>
        <v>0</v>
      </c>
      <c r="G96" s="120"/>
      <c r="H96" s="120"/>
      <c r="I96" s="120"/>
      <c r="J96" s="120"/>
      <c r="K96" s="119"/>
      <c r="L96" s="169"/>
      <c r="M96" s="170" t="str">
        <f t="shared" si="13"/>
        <v/>
      </c>
    </row>
  </sheetData>
  <mergeCells count="196">
    <mergeCell ref="F20:G20"/>
    <mergeCell ref="F21:G21"/>
    <mergeCell ref="F22:G22"/>
    <mergeCell ref="F23:G23"/>
    <mergeCell ref="F24:G24"/>
    <mergeCell ref="A25:B25"/>
    <mergeCell ref="F25:G25"/>
    <mergeCell ref="F33:G33"/>
    <mergeCell ref="F34:G34"/>
    <mergeCell ref="F35:G35"/>
    <mergeCell ref="F36:G36"/>
    <mergeCell ref="F37:G37"/>
    <mergeCell ref="F38:G38"/>
    <mergeCell ref="F26:G26"/>
    <mergeCell ref="F27:G27"/>
    <mergeCell ref="F28:G28"/>
    <mergeCell ref="F29:G29"/>
    <mergeCell ref="F30:G30"/>
    <mergeCell ref="F31:G31"/>
    <mergeCell ref="F32:G32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E41:G41"/>
    <mergeCell ref="H41:I41"/>
    <mergeCell ref="A39:M39"/>
    <mergeCell ref="C40:D40"/>
    <mergeCell ref="E40:G40"/>
    <mergeCell ref="H40:I40"/>
    <mergeCell ref="J40:K40"/>
    <mergeCell ref="L40:M40"/>
    <mergeCell ref="C41:D41"/>
    <mergeCell ref="I4:K4"/>
    <mergeCell ref="I5:K5"/>
    <mergeCell ref="A1:H1"/>
    <mergeCell ref="F2:G2"/>
    <mergeCell ref="I2:K2"/>
    <mergeCell ref="F3:G3"/>
    <mergeCell ref="I3:K3"/>
    <mergeCell ref="F4:G4"/>
    <mergeCell ref="F5:G5"/>
    <mergeCell ref="I10:K10"/>
    <mergeCell ref="I11:K11"/>
    <mergeCell ref="I12:K12"/>
    <mergeCell ref="I13:K13"/>
    <mergeCell ref="C16:M16"/>
    <mergeCell ref="H17:K17"/>
    <mergeCell ref="H18:K18"/>
    <mergeCell ref="F6:G6"/>
    <mergeCell ref="I6:K6"/>
    <mergeCell ref="F7:G7"/>
    <mergeCell ref="I7:K7"/>
    <mergeCell ref="F8:G8"/>
    <mergeCell ref="I8:K8"/>
    <mergeCell ref="I9:K9"/>
    <mergeCell ref="F9:G9"/>
    <mergeCell ref="F10:G10"/>
    <mergeCell ref="F11:G11"/>
    <mergeCell ref="F12:G12"/>
    <mergeCell ref="F13:G13"/>
    <mergeCell ref="F14:G14"/>
    <mergeCell ref="F17:G17"/>
    <mergeCell ref="F18:G18"/>
    <mergeCell ref="F19:G19"/>
    <mergeCell ref="H19:K19"/>
    <mergeCell ref="H20:K20"/>
    <mergeCell ref="H21:K21"/>
    <mergeCell ref="H22:K22"/>
    <mergeCell ref="H23:K23"/>
    <mergeCell ref="J41:K41"/>
    <mergeCell ref="L41:M41"/>
    <mergeCell ref="C42:D42"/>
    <mergeCell ref="E42:G42"/>
    <mergeCell ref="H42:I42"/>
    <mergeCell ref="J42:K42"/>
    <mergeCell ref="L42:M42"/>
    <mergeCell ref="J50:K50"/>
    <mergeCell ref="L50:M50"/>
    <mergeCell ref="J51:K51"/>
    <mergeCell ref="L51:M51"/>
    <mergeCell ref="J52:K52"/>
    <mergeCell ref="L52:M52"/>
    <mergeCell ref="E50:G50"/>
    <mergeCell ref="H50:I50"/>
    <mergeCell ref="C51:D51"/>
    <mergeCell ref="E51:G51"/>
    <mergeCell ref="H51:I51"/>
    <mergeCell ref="E52:G52"/>
    <mergeCell ref="H52:I52"/>
    <mergeCell ref="E54:G54"/>
    <mergeCell ref="H54:I54"/>
    <mergeCell ref="C52:D52"/>
    <mergeCell ref="C53:D53"/>
    <mergeCell ref="E53:G53"/>
    <mergeCell ref="H53:I53"/>
    <mergeCell ref="J53:K53"/>
    <mergeCell ref="L53:M53"/>
    <mergeCell ref="C54:D54"/>
    <mergeCell ref="H57:I57"/>
    <mergeCell ref="J57:K57"/>
    <mergeCell ref="C56:D56"/>
    <mergeCell ref="E56:G56"/>
    <mergeCell ref="H56:I56"/>
    <mergeCell ref="J56:K56"/>
    <mergeCell ref="L56:M56"/>
    <mergeCell ref="E57:G57"/>
    <mergeCell ref="L57:M57"/>
    <mergeCell ref="J59:K59"/>
    <mergeCell ref="L59:M59"/>
    <mergeCell ref="J60:K60"/>
    <mergeCell ref="L60:M60"/>
    <mergeCell ref="J61:K61"/>
    <mergeCell ref="L61:M61"/>
    <mergeCell ref="L63:L64"/>
    <mergeCell ref="M63:M64"/>
    <mergeCell ref="C57:D57"/>
    <mergeCell ref="C58:D58"/>
    <mergeCell ref="E58:G58"/>
    <mergeCell ref="H58:I58"/>
    <mergeCell ref="J58:K58"/>
    <mergeCell ref="L58:M58"/>
    <mergeCell ref="C59:D59"/>
    <mergeCell ref="E61:G61"/>
    <mergeCell ref="A62:M62"/>
    <mergeCell ref="F63:G63"/>
    <mergeCell ref="H63:I63"/>
    <mergeCell ref="J63:K63"/>
    <mergeCell ref="B93:E93"/>
    <mergeCell ref="F93:K93"/>
    <mergeCell ref="B94:E94"/>
    <mergeCell ref="F94:K94"/>
    <mergeCell ref="B95:E95"/>
    <mergeCell ref="F95:K95"/>
    <mergeCell ref="B96:E96"/>
    <mergeCell ref="F96:K96"/>
    <mergeCell ref="E59:G59"/>
    <mergeCell ref="H59:I59"/>
    <mergeCell ref="C60:D60"/>
    <mergeCell ref="E60:G60"/>
    <mergeCell ref="H60:I60"/>
    <mergeCell ref="C61:D61"/>
    <mergeCell ref="H61:I61"/>
    <mergeCell ref="H44:I44"/>
    <mergeCell ref="J44:K44"/>
    <mergeCell ref="C43:D43"/>
    <mergeCell ref="E43:G43"/>
    <mergeCell ref="H43:I43"/>
    <mergeCell ref="J43:K43"/>
    <mergeCell ref="L43:M43"/>
    <mergeCell ref="E44:G44"/>
    <mergeCell ref="L44:M44"/>
    <mergeCell ref="J46:K46"/>
    <mergeCell ref="L46:M46"/>
    <mergeCell ref="J47:K47"/>
    <mergeCell ref="L47:M47"/>
    <mergeCell ref="J48:K48"/>
    <mergeCell ref="L48:M48"/>
    <mergeCell ref="C44:D44"/>
    <mergeCell ref="C45:D45"/>
    <mergeCell ref="E45:G45"/>
    <mergeCell ref="H45:I45"/>
    <mergeCell ref="J45:K45"/>
    <mergeCell ref="L45:M45"/>
    <mergeCell ref="C46:D46"/>
    <mergeCell ref="E46:G46"/>
    <mergeCell ref="H46:I46"/>
    <mergeCell ref="C47:D47"/>
    <mergeCell ref="E47:G47"/>
    <mergeCell ref="H47:I47"/>
    <mergeCell ref="E48:G48"/>
    <mergeCell ref="H48:I48"/>
    <mergeCell ref="C48:D48"/>
    <mergeCell ref="C49:D49"/>
    <mergeCell ref="E49:G49"/>
    <mergeCell ref="H49:I49"/>
    <mergeCell ref="J49:K49"/>
    <mergeCell ref="L49:M49"/>
    <mergeCell ref="C50:D50"/>
    <mergeCell ref="J54:K54"/>
    <mergeCell ref="L54:M54"/>
    <mergeCell ref="C55:D55"/>
    <mergeCell ref="E55:G55"/>
    <mergeCell ref="H55:I55"/>
    <mergeCell ref="J55:K55"/>
    <mergeCell ref="L55:M55"/>
  </mergeCells>
  <conditionalFormatting sqref="F17:G38">
    <cfRule type="cellIs" dxfId="0" priority="1" operator="lessThan">
      <formula>0</formula>
    </cfRule>
  </conditionalFormatting>
  <conditionalFormatting sqref="F17:G38">
    <cfRule type="cellIs" dxfId="1" priority="2" operator="greaterThan">
      <formula>0</formula>
    </cfRule>
  </conditionalFormatting>
  <conditionalFormatting sqref="M18:M37">
    <cfRule type="cellIs" dxfId="0" priority="3" operator="lessThan">
      <formula>$B$23</formula>
    </cfRule>
  </conditionalFormatting>
  <conditionalFormatting sqref="M18:M37">
    <cfRule type="cellIs" dxfId="2" priority="4" operator="lessThan">
      <formula>"99%"</formula>
    </cfRule>
  </conditionalFormatting>
  <conditionalFormatting sqref="M18:M37">
    <cfRule type="cellIs" dxfId="1" priority="5" operator="greaterThan">
      <formula>$B$23</formula>
    </cfRule>
  </conditionalFormatting>
  <conditionalFormatting sqref="M3:M13">
    <cfRule type="cellIs" dxfId="1" priority="6" operator="greaterThan">
      <formula>$B$23</formula>
    </cfRule>
  </conditionalFormatting>
  <conditionalFormatting sqref="M3:M13">
    <cfRule type="cellIs" dxfId="0" priority="7" operator="lessThan">
      <formula>$B$23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3">
        <v>45930.0</v>
      </c>
    </row>
    <row r="2">
      <c r="A2" s="57" t="s">
        <v>58</v>
      </c>
      <c r="B2" s="197">
        <v>45930.0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370817.0</v>
      </c>
      <c r="F3" s="99">
        <v>253028.78</v>
      </c>
      <c r="G3" s="14">
        <f t="shared" ref="G3:H3" si="1">$F3/D3</f>
        <v>0.8554483155</v>
      </c>
      <c r="H3" s="15">
        <f t="shared" si="1"/>
        <v>0.6823548543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316209.0</v>
      </c>
      <c r="F4" s="99">
        <v>163858.02</v>
      </c>
      <c r="G4" s="14">
        <f t="shared" ref="G4:H4" si="2">$F4/D4</f>
        <v>0.7922007939</v>
      </c>
      <c r="H4" s="15">
        <f t="shared" si="2"/>
        <v>0.5181953075</v>
      </c>
    </row>
    <row r="5">
      <c r="A5" s="10" t="s">
        <v>11</v>
      </c>
      <c r="B5" s="70">
        <v>2525605.16</v>
      </c>
      <c r="C5" s="12" t="s">
        <v>61</v>
      </c>
      <c r="D5" s="71">
        <v>313501.0</v>
      </c>
      <c r="E5" s="13">
        <v>385557.0</v>
      </c>
      <c r="F5" s="99">
        <v>535227.31</v>
      </c>
      <c r="G5" s="14">
        <f t="shared" ref="G5:H5" si="3">$F5/D5</f>
        <v>1.707258701</v>
      </c>
      <c r="H5" s="15">
        <f t="shared" si="3"/>
        <v>1.388192433</v>
      </c>
    </row>
    <row r="6">
      <c r="A6" s="10" t="s">
        <v>116</v>
      </c>
      <c r="B6" s="70">
        <v>128361.27</v>
      </c>
      <c r="C6" s="12" t="s">
        <v>12</v>
      </c>
      <c r="D6" s="13">
        <v>354046.0</v>
      </c>
      <c r="E6" s="13">
        <v>370817.0</v>
      </c>
      <c r="F6" s="99">
        <v>401723.76</v>
      </c>
      <c r="G6" s="14">
        <f t="shared" ref="G6:H6" si="4">$F6/D6</f>
        <v>1.134665439</v>
      </c>
      <c r="H6" s="15">
        <f t="shared" si="4"/>
        <v>1.083347743</v>
      </c>
    </row>
    <row r="7">
      <c r="A7" s="32" t="s">
        <v>63</v>
      </c>
      <c r="B7" s="237">
        <f>B5-B3</f>
        <v>-288854.84</v>
      </c>
      <c r="C7" s="12" t="s">
        <v>14</v>
      </c>
      <c r="D7" s="13">
        <v>332189.0</v>
      </c>
      <c r="E7" s="13">
        <v>370817.0</v>
      </c>
      <c r="F7" s="99">
        <v>290592.61</v>
      </c>
      <c r="G7" s="14">
        <f t="shared" ref="G7:H7" si="5">$F7/D7</f>
        <v>0.874780953</v>
      </c>
      <c r="H7" s="15">
        <f t="shared" si="5"/>
        <v>0.7836550374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316209.0</v>
      </c>
      <c r="F8" s="99">
        <v>183653.21</v>
      </c>
      <c r="G8" s="14">
        <f t="shared" ref="G8:H8" si="6">$F8/D8</f>
        <v>1.495998061</v>
      </c>
      <c r="H8" s="15">
        <f t="shared" si="6"/>
        <v>0.5807969096</v>
      </c>
    </row>
    <row r="9">
      <c r="A9" s="19" t="s">
        <v>17</v>
      </c>
      <c r="B9" s="20">
        <f>(B4-B5)/30</f>
        <v>-16776.272</v>
      </c>
      <c r="C9" s="12" t="s">
        <v>18</v>
      </c>
      <c r="D9" s="13">
        <v>240004.0</v>
      </c>
      <c r="E9" s="13">
        <v>316209.0</v>
      </c>
      <c r="F9" s="99">
        <v>271167.64</v>
      </c>
      <c r="G9" s="14">
        <f t="shared" ref="G9:G13" si="7">$F9/$D$9</f>
        <v>1.129846336</v>
      </c>
      <c r="H9" s="15">
        <f t="shared" ref="H9:H13" si="8">$F9/E9</f>
        <v>0.8575582605</v>
      </c>
    </row>
    <row r="10">
      <c r="A10" s="19" t="s">
        <v>19</v>
      </c>
      <c r="B10" s="21">
        <f>(B4-B6)/30</f>
        <v>63131.85767</v>
      </c>
      <c r="C10" s="12" t="s">
        <v>20</v>
      </c>
      <c r="D10" s="13">
        <v>0.0</v>
      </c>
      <c r="E10" s="13">
        <v>163824.0</v>
      </c>
      <c r="F10" s="99">
        <v>128361.27</v>
      </c>
      <c r="G10" s="14">
        <f t="shared" si="7"/>
        <v>0.5348297112</v>
      </c>
      <c r="H10" s="15">
        <f t="shared" si="8"/>
        <v>0.7835315338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34744.53</v>
      </c>
      <c r="G11" s="14">
        <f t="shared" si="7"/>
        <v>0.1447664622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97528.25</v>
      </c>
      <c r="G12" s="14">
        <f t="shared" si="7"/>
        <v>0.4063609357</v>
      </c>
      <c r="H12" s="15" t="str">
        <f t="shared" si="8"/>
        <v>#DIV/0!</v>
      </c>
    </row>
    <row r="13">
      <c r="A13" s="19" t="s">
        <v>24</v>
      </c>
      <c r="B13" s="21">
        <f>(B3-B5)/(B18-B21)</f>
        <v>-10316.24429</v>
      </c>
      <c r="C13" s="23" t="s">
        <v>21</v>
      </c>
      <c r="D13" s="24">
        <v>61036.0</v>
      </c>
      <c r="E13" s="24">
        <v>204000.0</v>
      </c>
      <c r="F13" s="203">
        <v>143719.78</v>
      </c>
      <c r="G13" s="14">
        <f t="shared" si="7"/>
        <v>0.5988224363</v>
      </c>
      <c r="H13" s="26">
        <f t="shared" si="8"/>
        <v>0.7045087255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2814459</v>
      </c>
      <c r="F14" s="212">
        <f t="shared" si="9"/>
        <v>2503605.16</v>
      </c>
      <c r="G14" s="25">
        <f t="shared" ref="G14:H14" si="10">$F14/D14</f>
        <v>1.299788834</v>
      </c>
      <c r="H14" s="26">
        <f t="shared" si="10"/>
        <v>0.8895511215</v>
      </c>
    </row>
    <row r="15">
      <c r="A15" s="19" t="s">
        <v>67</v>
      </c>
      <c r="B15" s="20">
        <f>B5-B14</f>
        <v>-2915684.173</v>
      </c>
      <c r="C15" s="27" t="s">
        <v>68</v>
      </c>
      <c r="H15" s="28"/>
    </row>
    <row r="16">
      <c r="A16" s="19" t="s">
        <v>69</v>
      </c>
      <c r="B16" s="20">
        <f>B5-B4</f>
        <v>503288.16</v>
      </c>
      <c r="D16" s="30" t="s">
        <v>70</v>
      </c>
      <c r="E16" s="30" t="s">
        <v>71</v>
      </c>
      <c r="F16" s="30" t="s">
        <v>72</v>
      </c>
      <c r="G16" s="30" t="s">
        <v>113</v>
      </c>
      <c r="H16" s="9" t="s">
        <v>6</v>
      </c>
    </row>
    <row r="17">
      <c r="A17" s="19" t="s">
        <v>73</v>
      </c>
      <c r="B17" s="20">
        <f>(B5-B4)-B6</f>
        <v>374926.89</v>
      </c>
      <c r="C17" s="91" t="s">
        <v>32</v>
      </c>
      <c r="D17" s="13">
        <v>93460.0</v>
      </c>
      <c r="E17" s="99">
        <v>53712.0</v>
      </c>
      <c r="F17" s="97">
        <f t="shared" ref="F17:F32" si="11">E17-D17</f>
        <v>-39748</v>
      </c>
      <c r="G17" s="36"/>
      <c r="H17" s="15">
        <f t="shared" ref="H17:H34" si="12">E17/D17</f>
        <v>0.5747057565</v>
      </c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163168.0</v>
      </c>
      <c r="F18" s="97">
        <f t="shared" si="11"/>
        <v>-7252</v>
      </c>
      <c r="G18" s="36"/>
      <c r="H18" s="15">
        <f t="shared" si="12"/>
        <v>0.9574463091</v>
      </c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176"/>
      <c r="H19" s="15" t="str">
        <f t="shared" si="12"/>
        <v>#DIV/0!</v>
      </c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132260.0</v>
      </c>
      <c r="F20" s="97">
        <f t="shared" si="11"/>
        <v>-10856</v>
      </c>
      <c r="G20" s="36"/>
      <c r="H20" s="15">
        <f t="shared" si="12"/>
        <v>0.9241454484</v>
      </c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5">
        <f t="shared" si="12"/>
        <v>0.3880200703</v>
      </c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136192.0</v>
      </c>
      <c r="F22" s="97">
        <f t="shared" si="11"/>
        <v>-88836</v>
      </c>
      <c r="G22" s="36"/>
      <c r="H22" s="15">
        <f t="shared" si="12"/>
        <v>0.6052224612</v>
      </c>
    </row>
    <row r="23">
      <c r="A23" s="43" t="s">
        <v>44</v>
      </c>
      <c r="B23" s="44">
        <f>B5/B3</f>
        <v>0.8973675803</v>
      </c>
      <c r="C23" s="91" t="s">
        <v>43</v>
      </c>
      <c r="D23" s="13">
        <v>170420.0</v>
      </c>
      <c r="E23" s="99">
        <v>163190.0</v>
      </c>
      <c r="F23" s="97">
        <f t="shared" si="11"/>
        <v>-7230</v>
      </c>
      <c r="G23" s="36"/>
      <c r="H23" s="15">
        <f t="shared" si="12"/>
        <v>0.9575754019</v>
      </c>
    </row>
    <row r="24">
      <c r="A24" s="17" t="s">
        <v>75</v>
      </c>
      <c r="C24" s="91" t="s">
        <v>45</v>
      </c>
      <c r="D24" s="13">
        <v>134416.0</v>
      </c>
      <c r="E24" s="99">
        <v>161663.0</v>
      </c>
      <c r="F24" s="97">
        <f t="shared" si="11"/>
        <v>27247</v>
      </c>
      <c r="G24" s="36"/>
      <c r="H24" s="15">
        <f t="shared" si="12"/>
        <v>1.202706523</v>
      </c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73264.0</v>
      </c>
      <c r="F25" s="97">
        <f t="shared" si="11"/>
        <v>-42548</v>
      </c>
      <c r="G25" s="36"/>
      <c r="H25" s="15">
        <f t="shared" si="12"/>
        <v>0.6326114738</v>
      </c>
    </row>
    <row r="26">
      <c r="A26" s="12" t="s">
        <v>8</v>
      </c>
      <c r="B26" s="102">
        <f>'9302025'!B26+'92984'!B26+'9282025'!B26+'9272025'!B26+'9262025'!B26+'9252025'!B26+'9242025'!B26+'9232025'!B26+'9222025'!B26+'9212025'!B26+'9202025'!B26+'9192025'!B26+'9182025'!B26+'9172025'!B26+'9162025'!B26+'9152025'!B26+'9142025'!B26+'9132025'!B26+'9122025'!B26+'9102025'!B26+'992025'!B26+'982025'!B26+'972025'!B26+'962025'!B26+'952025'!B26+'942025'!B26+'932025'!B26+'922025'!B26+'912025'!B26</f>
        <v>20</v>
      </c>
      <c r="C26" s="91" t="s">
        <v>47</v>
      </c>
      <c r="D26" s="13">
        <v>115812.0</v>
      </c>
      <c r="E26" s="99">
        <v>138933.0</v>
      </c>
      <c r="F26" s="97">
        <f t="shared" si="11"/>
        <v>23121</v>
      </c>
      <c r="G26" s="36"/>
      <c r="H26" s="15">
        <f t="shared" si="12"/>
        <v>1.199642524</v>
      </c>
    </row>
    <row r="27">
      <c r="A27" s="12" t="s">
        <v>10</v>
      </c>
      <c r="B27" s="102">
        <f>'9302025'!B27+'92984'!B27+'9282025'!B27+'9272025'!B27+'9262025'!B27+'9252025'!B27+'9242025'!B27+'9232025'!B27+'9222025'!B27+'9212025'!B27+'9202025'!B27+'9192025'!B27+'9182025'!B27+'9172025'!B27+'9162025'!B27+'9152025'!B27+'9142025'!B27+'9132025'!B27+'9122025'!B27+'9102025'!B27+'992025'!B27+'982025'!B27+'972025'!B27+'962025'!B27+'952025'!B27+'942025'!B27+'932025'!B27+'922025'!B27+'912025'!B27</f>
        <v>13</v>
      </c>
      <c r="C27" s="91" t="s">
        <v>48</v>
      </c>
      <c r="D27" s="13">
        <v>115812.0</v>
      </c>
      <c r="E27" s="99">
        <v>41983.0</v>
      </c>
      <c r="F27" s="97">
        <f t="shared" si="11"/>
        <v>-73829</v>
      </c>
      <c r="G27" s="36"/>
      <c r="H27" s="15">
        <f t="shared" si="12"/>
        <v>0.3625099299</v>
      </c>
    </row>
    <row r="28">
      <c r="A28" s="12" t="s">
        <v>12</v>
      </c>
      <c r="B28" s="102">
        <f>'9302025'!B28+'92984'!B28+'9282025'!B28+'9272025'!B28+'9262025'!B28+'9252025'!B28+'9242025'!B28+'9232025'!B28+'9222025'!B28+'9212025'!B28+'9202025'!B28+'9192025'!B28+'9182025'!B28+'9172025'!B28+'9162025'!B28+'9152025'!B28+'9142025'!B28+'9132025'!B28+'9122025'!B28+'9102025'!B28+'992025'!B28+'982025'!B28+'972025'!B28+'962025'!B28+'952025'!B28+'942025'!B28+'932025'!B28+'922025'!B28+'912025'!B28</f>
        <v>33</v>
      </c>
      <c r="C28" s="91" t="s">
        <v>49</v>
      </c>
      <c r="D28" s="13">
        <v>156768.0</v>
      </c>
      <c r="E28" s="99">
        <v>54828.0</v>
      </c>
      <c r="F28" s="97">
        <f t="shared" si="11"/>
        <v>-101940</v>
      </c>
      <c r="G28" s="36"/>
      <c r="H28" s="15">
        <f t="shared" si="12"/>
        <v>0.3497397428</v>
      </c>
    </row>
    <row r="29">
      <c r="A29" s="12" t="s">
        <v>14</v>
      </c>
      <c r="B29" s="102">
        <f>'9302025'!B29+'92984'!B29+'9282025'!B29+'9272025'!B29+'9262025'!B29+'9252025'!B29+'9242025'!B29+'9232025'!B29+'9222025'!B29+'9212025'!B29+'9202025'!B29+'9192025'!B29+'9182025'!B29+'9172025'!B29+'9162025'!B29+'9152025'!B29+'9142025'!B29+'9132025'!B29+'9122025'!B29+'9102025'!B29+'992025'!B29+'982025'!B29+'972025'!B29+'962025'!B29+'952025'!B29+'942025'!B29+'932025'!B29+'922025'!B29+'912025'!B29</f>
        <v>45</v>
      </c>
      <c r="C29" s="91" t="s">
        <v>51</v>
      </c>
      <c r="D29" s="13">
        <v>184072.0</v>
      </c>
      <c r="E29" s="99">
        <v>65735.0</v>
      </c>
      <c r="F29" s="97">
        <f t="shared" si="11"/>
        <v>-118337</v>
      </c>
      <c r="G29" s="36"/>
      <c r="H29" s="15">
        <f t="shared" si="12"/>
        <v>0.3571156939</v>
      </c>
    </row>
    <row r="30">
      <c r="A30" s="12" t="s">
        <v>16</v>
      </c>
      <c r="B30" s="102">
        <f>'9302025'!B30+'92984'!B30+'9282025'!B30+'9272025'!B30+'9262025'!B30+'9252025'!B30+'9242025'!B30+'9232025'!B30+'9222025'!B30+'9212025'!B30+'9202025'!B30+'9192025'!B30+'9182025'!B30+'9172025'!B30+'9162025'!B30+'9152025'!B30+'9142025'!B30+'9132025'!B30+'9122025'!B30+'9102025'!B30+'992025'!B30+'982025'!B30+'972025'!B30+'962025'!B30+'952025'!B30+'942025'!B30+'932025'!B30+'922025'!B30+'912025'!B30</f>
        <v>19</v>
      </c>
      <c r="C30" s="91" t="s">
        <v>52</v>
      </c>
      <c r="D30" s="13">
        <v>184072.0</v>
      </c>
      <c r="E30" s="99">
        <v>157618.0</v>
      </c>
      <c r="F30" s="97">
        <f t="shared" si="11"/>
        <v>-26454</v>
      </c>
      <c r="G30" s="36"/>
      <c r="H30" s="15">
        <f t="shared" si="12"/>
        <v>0.8562844974</v>
      </c>
    </row>
    <row r="31">
      <c r="A31" s="12" t="s">
        <v>18</v>
      </c>
      <c r="B31" s="102">
        <f>'9302025'!B31+'92984'!B31+'9282025'!B31+'9272025'!B31+'9262025'!B31+'9252025'!B31+'9242025'!B31+'9232025'!B31+'9222025'!B31+'9212025'!B31+'9202025'!B31+'9192025'!B31+'9182025'!B31+'9172025'!B31+'9162025'!B31+'9152025'!B31+'9142025'!B31+'9132025'!B31+'9122025'!B31+'9102025'!B31+'992025'!B31+'982025'!B31+'972025'!B31+'962025'!B31+'952025'!B31+'942025'!B31+'932025'!B31+'922025'!B31+'912025'!B31</f>
        <v>51</v>
      </c>
      <c r="C31" s="91" t="s">
        <v>53</v>
      </c>
      <c r="D31" s="13">
        <v>179120.0</v>
      </c>
      <c r="E31" s="99">
        <v>125005.0</v>
      </c>
      <c r="F31" s="97">
        <f t="shared" si="11"/>
        <v>-54115</v>
      </c>
      <c r="G31" s="36"/>
      <c r="H31" s="15">
        <f t="shared" si="12"/>
        <v>0.6978841</v>
      </c>
    </row>
    <row r="32">
      <c r="A32" s="12" t="s">
        <v>20</v>
      </c>
      <c r="B32" s="102">
        <f>'9302025'!B32+'92984'!B32+'9282025'!B32+'9272025'!B32+'9262025'!B32+'9252025'!B32+'9242025'!B32+'9232025'!B32+'9222025'!B32+'9212025'!B32+'9202025'!B32+'9192025'!B32+'9182025'!B32+'9172025'!B32+'9162025'!B32+'9152025'!B32+'9142025'!B32+'9132025'!B32+'9122025'!B32+'9102025'!B32+'992025'!B32+'982025'!B32+'972025'!B32+'962025'!B32+'952025'!B32+'942025'!B32+'932025'!B32+'922025'!B32+'912025'!B32</f>
        <v>9</v>
      </c>
      <c r="C32" s="91" t="s">
        <v>55</v>
      </c>
      <c r="D32" s="13">
        <v>148068.0</v>
      </c>
      <c r="E32" s="99">
        <v>120253.0</v>
      </c>
      <c r="F32" s="97">
        <f t="shared" si="11"/>
        <v>-27815</v>
      </c>
      <c r="G32" s="36"/>
      <c r="H32" s="15">
        <f t="shared" si="12"/>
        <v>0.8121471216</v>
      </c>
    </row>
    <row r="33">
      <c r="A33" s="103" t="s">
        <v>79</v>
      </c>
      <c r="B33" s="102">
        <f>'9302025'!B33+'92984'!B33+'9282025'!B33+'9272025'!B33+'9262025'!B33+'9252025'!B33+'9242025'!B33+'9232025'!B33+'9222025'!B33+'9212025'!B33+'9202025'!B33+'9192025'!B33+'9182025'!B33+'9172025'!B33+'9162025'!B33+'9152025'!B33+'9142025'!B33+'9132025'!B33+'9122025'!B33+'9102025'!B33+'992025'!B33+'982025'!B33+'972025'!B33+'962025'!B33+'952025'!B33+'942025'!B33+'932025'!B33+'922025'!B33+'912025'!B33</f>
        <v>0</v>
      </c>
      <c r="C33" s="91" t="s">
        <v>82</v>
      </c>
      <c r="D33" s="13"/>
      <c r="E33" s="99">
        <v>59759.0</v>
      </c>
      <c r="F33" s="97"/>
      <c r="G33" s="36"/>
      <c r="H33" s="15" t="str">
        <f t="shared" si="12"/>
        <v>#DIV/0!</v>
      </c>
    </row>
    <row r="34">
      <c r="A34" s="104" t="s">
        <v>81</v>
      </c>
      <c r="B34" s="102">
        <f>'9302025'!B34+'92984'!B34+'9282025'!B34+'9272025'!B34+'9262025'!B34+'9252025'!B34+'9242025'!B34+'9232025'!B34+'9222025'!B34+'9212025'!B34+'9202025'!B34+'9192025'!B34+'9182025'!B34+'9172025'!B34+'9162025'!B34+'9152025'!B34+'9142025'!B34+'9132025'!B34+'9122025'!B34+'9102025'!B34+'992025'!B34+'982025'!B34+'972025'!B34+'962025'!B34+'952025'!B34+'942025'!B34+'932025'!B34+'922025'!B34+'912025'!B34</f>
        <v>47</v>
      </c>
      <c r="C34" s="91" t="s">
        <v>83</v>
      </c>
      <c r="D34" s="13"/>
      <c r="E34" s="99"/>
      <c r="F34" s="97"/>
      <c r="G34" s="36"/>
      <c r="H34" s="15" t="str">
        <f t="shared" si="12"/>
        <v>#DIV/0!</v>
      </c>
    </row>
    <row r="35">
      <c r="A35" s="105" t="s">
        <v>66</v>
      </c>
      <c r="B35" s="106">
        <f>SUM(B26:B34)</f>
        <v>237</v>
      </c>
      <c r="C35" s="214" t="s">
        <v>78</v>
      </c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1"/>
      <c r="C40" s="221">
        <f>'9302025'!C40+'92984'!C40+'9282025'!C40+'9272025'!C40+'9262025'!C40+'9252025'!C40+'9242025'!C40+'9232025'!C40+'9222025'!C40+'9212025'!C40+'9202025'!C40+'9192025'!C40+'9182025'!C40+'9172025'!C40+'9162025'!C40+'9152025'!C40+'9142025'!C40+'9132025'!C40+'9122025'!C40+'9102025'!C40+'992025'!C40+'982025'!C40+'972025'!C40+'962025'!C40+'952025'!C40+'942025'!C40+'932025'!C40+'922025'!C40+'912025'!C40</f>
        <v>180</v>
      </c>
      <c r="D40" s="221">
        <f>'9302025'!D40+'92984'!D40+'9282025'!D40+'9272025'!D40+'9262025'!D40+'9252025'!D40+'9242025'!D40+'9232025'!D40+'9222025'!D40+'9212025'!D40+'9202025'!D40+'9192025'!D40+'9182025'!D40+'9172025'!D40+'9162025'!D40+'9152025'!D40+'9142025'!D40+'9132025'!D40+'9122025'!D40+'9102025'!D40+'992025'!D40+'982025'!D40+'972025'!D40+'962025'!D40+'952025'!D40+'942025'!D40+'932025'!D40+'922025'!D40+'912025'!D40</f>
        <v>9</v>
      </c>
      <c r="E40" s="221">
        <f>'9302025'!E40+'92984'!E40+'9282025'!E40+'9272025'!E40+'9262025'!E40+'9252025'!E40+'9242025'!E40+'9232025'!E40+'9222025'!E40+'9212025'!E40+'9202025'!E40+'9192025'!E40+'9182025'!E40+'9172025'!E40+'9162025'!E40+'9152025'!E40+'9142025'!E40+'9132025'!E40+'9122025'!E40+'9102025'!E40+'992025'!E40+'982025'!E40+'972025'!E40+'962025'!E40+'952025'!E40+'942025'!E40+'932025'!E40+'922025'!E40+'912025'!E40</f>
        <v>59</v>
      </c>
      <c r="F40" s="221">
        <f>'9302025'!F40+'92984'!F40+'9282025'!F40+'9272025'!F40+'9262025'!F40+'9252025'!F40+'9242025'!F40+'9232025'!F40+'9222025'!F40+'9212025'!F40+'9202025'!F40+'9192025'!F40+'9182025'!F40+'9172025'!F40+'9162025'!F40+'9152025'!F40+'9142025'!F40+'9132025'!F40+'9122025'!F40+'9102025'!F40+'992025'!F40+'982025'!F40+'972025'!F40+'962025'!F40+'952025'!F40+'942025'!F40+'932025'!F40+'922025'!F40+'912025'!F40</f>
        <v>118</v>
      </c>
      <c r="G40" s="221">
        <f>'9302025'!G40+'92984'!G40+'9282025'!G40+'9272025'!G40+'9262025'!G40+'9252025'!G40+'9242025'!G40+'9232025'!G40+'9222025'!G40+'9212025'!G40+'9202025'!G40+'9192025'!G40+'9182025'!G40+'9172025'!G40+'9162025'!G40+'9152025'!G40+'9142025'!G40+'9132025'!G40+'9122025'!G40+'9102025'!G40+'992025'!G40+'982025'!G40+'972025'!G40+'962025'!G40+'952025'!G40+'942025'!G40+'932025'!G40+'922025'!G40+'912025'!G40</f>
        <v>0</v>
      </c>
      <c r="H40" s="182"/>
    </row>
    <row r="41">
      <c r="A41" s="91" t="s">
        <v>34</v>
      </c>
      <c r="B41" s="129" t="s">
        <v>94</v>
      </c>
      <c r="C41" s="221">
        <f>'9302025'!C41+'92984'!C41+'9282025'!C41+'9272025'!C41+'9262025'!C41+'9252025'!C41+'9242025'!C41+'9232025'!C41+'9222025'!C41+'9212025'!C41+'9202025'!C41+'9192025'!C41+'9182025'!C41+'9172025'!C41+'9162025'!C41+'9152025'!C41+'9142025'!C41+'9132025'!C41+'9122025'!C41+'9102025'!C41+'992025'!C41+'982025'!C41+'972025'!C41+'962025'!C41+'952025'!C41+'942025'!C41+'932025'!C41+'922025'!C41+'912025'!C41</f>
        <v>181</v>
      </c>
      <c r="D41" s="221">
        <f>'9302025'!D41+'92984'!D41+'9282025'!D41+'9272025'!D41+'9262025'!D41+'9252025'!D41+'9242025'!D41+'9232025'!D41+'9222025'!D41+'9212025'!D41+'9202025'!D41+'9192025'!D41+'9182025'!D41+'9172025'!D41+'9162025'!D41+'9152025'!D41+'9142025'!D41+'9132025'!D41+'9122025'!D41+'9102025'!D41+'992025'!D41+'982025'!D41+'972025'!D41+'962025'!D41+'952025'!D41+'942025'!D41+'932025'!D41+'922025'!D41+'912025'!D41</f>
        <v>31</v>
      </c>
      <c r="E41" s="221">
        <f>'9302025'!E41+'92984'!E41+'9282025'!E41+'9272025'!E41+'9262025'!E41+'9252025'!E41+'9242025'!E41+'9232025'!E41+'9222025'!E41+'9212025'!E41+'9202025'!E41+'9192025'!E41+'9182025'!E41+'9172025'!E41+'9162025'!E41+'9152025'!E41+'9142025'!E41+'9132025'!E41+'9122025'!E41+'9102025'!E41+'992025'!E41+'982025'!E41+'972025'!E41+'962025'!E41+'952025'!E41+'942025'!E41+'932025'!E41+'922025'!E41+'912025'!E41</f>
        <v>141</v>
      </c>
      <c r="F41" s="221">
        <f>'9302025'!F41+'92984'!F41+'9282025'!F41+'9272025'!F41+'9262025'!F41+'9252025'!F41+'9242025'!F41+'9232025'!F41+'9222025'!F41+'9212025'!F41+'9202025'!F41+'9192025'!F41+'9182025'!F41+'9172025'!F41+'9162025'!F41+'9152025'!F41+'9142025'!F41+'9132025'!F41+'9122025'!F41+'9102025'!F41+'992025'!F41+'982025'!F41+'972025'!F41+'962025'!F41+'952025'!F41+'942025'!F41+'932025'!F41+'922025'!F41+'912025'!F41</f>
        <v>389</v>
      </c>
      <c r="G41" s="221">
        <f>'9302025'!G41+'92984'!G41+'9282025'!G41+'9272025'!G41+'9262025'!G41+'9252025'!G41+'9242025'!G41+'9232025'!G41+'9222025'!G41+'9212025'!G41+'9202025'!G41+'9192025'!G41+'9182025'!G41+'9172025'!G41+'9162025'!G41+'9152025'!G41+'9142025'!G41+'9132025'!G41+'9122025'!G41+'9102025'!G41+'992025'!G41+'982025'!G41+'972025'!G41+'962025'!G41+'952025'!G41+'942025'!G41+'932025'!G41+'922025'!G41+'912025'!G41</f>
        <v>0</v>
      </c>
      <c r="H41" s="182"/>
    </row>
    <row r="42">
      <c r="A42" s="91" t="s">
        <v>55</v>
      </c>
      <c r="B42" s="121"/>
      <c r="C42" s="221">
        <f>'9302025'!C42+'92984'!C42+'9282025'!C42+'9272025'!C42+'9262025'!C42+'9252025'!C42+'9242025'!C42+'9232025'!C42+'9222025'!C42+'9212025'!C42+'9202025'!C42+'9192025'!C42+'9182025'!C42+'9172025'!C42+'9162025'!C42+'9152025'!C42+'9142025'!C42+'9132025'!C42+'9122025'!C42+'9102025'!C42+'992025'!C42+'982025'!C42+'972025'!C42+'962025'!C42+'952025'!C42+'942025'!C42+'932025'!C42+'922025'!C42+'912025'!C42</f>
        <v>41</v>
      </c>
      <c r="D42" s="221">
        <f>'9302025'!D42+'92984'!D42+'9282025'!D42+'9272025'!D42+'9262025'!D42+'9252025'!D42+'9242025'!D42+'9232025'!D42+'9222025'!D42+'9212025'!D42+'9202025'!D42+'9192025'!D42+'9182025'!D42+'9172025'!D42+'9162025'!D42+'9152025'!D42+'9142025'!D42+'9132025'!D42+'9122025'!D42+'9102025'!D42+'992025'!D42+'982025'!D42+'972025'!D42+'962025'!D42+'952025'!D42+'942025'!D42+'932025'!D42+'922025'!D42+'912025'!D42</f>
        <v>20</v>
      </c>
      <c r="E42" s="221">
        <f>'9302025'!E42+'92984'!E42+'9282025'!E42+'9272025'!E42+'9262025'!E42+'9252025'!E42+'9242025'!E42+'9232025'!E42+'9222025'!E42+'9212025'!E42+'9202025'!E42+'9192025'!E42+'9182025'!E42+'9172025'!E42+'9162025'!E42+'9152025'!E42+'9142025'!E42+'9132025'!E42+'9122025'!E42+'9102025'!E42+'992025'!E42+'982025'!E42+'972025'!E42+'962025'!E42+'952025'!E42+'942025'!E42+'932025'!E42+'922025'!E42+'912025'!E42</f>
        <v>73</v>
      </c>
      <c r="F42" s="221">
        <f>'9302025'!F42+'92984'!F42+'9282025'!F42+'9272025'!F42+'9262025'!F42+'9252025'!F42+'9242025'!F42+'9232025'!F42+'9222025'!F42+'9212025'!F42+'9202025'!F42+'9192025'!F42+'9182025'!F42+'9172025'!F42+'9162025'!F42+'9152025'!F42+'9142025'!F42+'9132025'!F42+'9122025'!F42+'9102025'!F42+'992025'!F42+'982025'!F42+'972025'!F42+'962025'!F42+'952025'!F42+'942025'!F42+'932025'!F42+'922025'!F42+'912025'!F42</f>
        <v>173</v>
      </c>
      <c r="G42" s="221">
        <f>'9302025'!G42+'92984'!G42+'9282025'!G42+'9272025'!G42+'9262025'!G42+'9252025'!G42+'9242025'!G42+'9232025'!G42+'9222025'!G42+'9212025'!G42+'9202025'!G42+'9192025'!G42+'9182025'!G42+'9172025'!G42+'9162025'!G42+'9152025'!G42+'9142025'!G42+'9132025'!G42+'9122025'!G42+'9102025'!G42+'992025'!G42+'982025'!G42+'972025'!G42+'962025'!G42+'952025'!G42+'942025'!G42+'932025'!G42+'922025'!G42+'912025'!G42</f>
        <v>0</v>
      </c>
      <c r="H42" s="182"/>
    </row>
    <row r="43">
      <c r="A43" s="91" t="s">
        <v>38</v>
      </c>
      <c r="B43" s="129" t="s">
        <v>94</v>
      </c>
      <c r="C43" s="221">
        <f>'9302025'!C43+'92984'!C43+'9282025'!C43+'9272025'!C43+'9262025'!C43+'9252025'!C43+'9242025'!C43+'9232025'!C43+'9222025'!C43+'9212025'!C43+'9202025'!C43+'9192025'!C43+'9182025'!C43+'9172025'!C43+'9162025'!C43+'9152025'!C43+'9142025'!C43+'9132025'!C43+'9122025'!C43+'9102025'!C43+'992025'!C43+'982025'!C43+'972025'!C43+'962025'!C43+'952025'!C43+'942025'!C43+'932025'!C43+'922025'!C43+'912025'!C43</f>
        <v>307</v>
      </c>
      <c r="D43" s="221">
        <f>'9302025'!D43+'92984'!D43+'9282025'!D43+'9272025'!D43+'9262025'!D43+'9252025'!D43+'9242025'!D43+'9232025'!D43+'9222025'!D43+'9212025'!D43+'9202025'!D43+'9192025'!D43+'9182025'!D43+'9172025'!D43+'9162025'!D43+'9152025'!D43+'9142025'!D43+'9132025'!D43+'9122025'!D43+'9102025'!D43+'992025'!D43+'982025'!D43+'972025'!D43+'962025'!D43+'952025'!D43+'942025'!D43+'932025'!D43+'922025'!D43+'912025'!D43</f>
        <v>23</v>
      </c>
      <c r="E43" s="221">
        <f>'9302025'!E43+'92984'!E43+'9282025'!E43+'9272025'!E43+'9262025'!E43+'9252025'!E43+'9242025'!E43+'9232025'!E43+'9222025'!E43+'9212025'!E43+'9202025'!E43+'9192025'!E43+'9182025'!E43+'9172025'!E43+'9162025'!E43+'9152025'!E43+'9142025'!E43+'9132025'!E43+'9122025'!E43+'9102025'!E43+'992025'!E43+'982025'!E43+'972025'!E43+'962025'!E43+'952025'!E43+'942025'!E43+'932025'!E43+'922025'!E43+'912025'!E43</f>
        <v>299</v>
      </c>
      <c r="F43" s="221">
        <f>'9302025'!F43+'92984'!F43+'9282025'!F43+'9272025'!F43+'9262025'!F43+'9252025'!F43+'9242025'!F43+'9232025'!F43+'9222025'!F43+'9212025'!F43+'9202025'!F43+'9192025'!F43+'9182025'!F43+'9172025'!F43+'9162025'!F43+'9152025'!F43+'9142025'!F43+'9132025'!F43+'9122025'!F43+'9102025'!F43+'992025'!F43+'982025'!F43+'972025'!F43+'962025'!F43+'952025'!F43+'942025'!F43+'932025'!F43+'922025'!F43+'912025'!F43</f>
        <v>496</v>
      </c>
      <c r="G43" s="221">
        <f>'9302025'!G43+'92984'!G43+'9282025'!G43+'9272025'!G43+'9262025'!G43+'9252025'!G43+'9242025'!G43+'9232025'!G43+'9222025'!G43+'9212025'!G43+'9202025'!G43+'9192025'!G43+'9182025'!G43+'9172025'!G43+'9162025'!G43+'9152025'!G43+'9142025'!G43+'9132025'!G43+'9122025'!G43+'9102025'!G43+'992025'!G43+'982025'!G43+'972025'!G43+'962025'!G43+'952025'!G43+'942025'!G43+'932025'!G43+'922025'!G43+'912025'!G43</f>
        <v>0</v>
      </c>
      <c r="H43" s="182"/>
    </row>
    <row r="44">
      <c r="A44" s="91" t="s">
        <v>39</v>
      </c>
      <c r="B44" s="121"/>
      <c r="C44" s="221">
        <f>'9302025'!C44+'92984'!C44+'9282025'!C44+'9272025'!C44+'9262025'!C44+'9252025'!C44+'9242025'!C44+'9232025'!C44+'9222025'!C44+'9212025'!C44+'9202025'!C44+'9192025'!C44+'9182025'!C44+'9172025'!C44+'9162025'!C44+'9152025'!C44+'9142025'!C44+'9132025'!C44+'9122025'!C44+'9102025'!C44+'992025'!C44+'982025'!C44+'972025'!C44+'962025'!C44+'952025'!C44+'942025'!C44+'932025'!C44+'922025'!C44+'912025'!C44</f>
        <v>9</v>
      </c>
      <c r="D44" s="221">
        <f>'9302025'!D44+'92984'!D44+'9282025'!D44+'9272025'!D44+'9262025'!D44+'9252025'!D44+'9242025'!D44+'9232025'!D44+'9222025'!D44+'9212025'!D44+'9202025'!D44+'9192025'!D44+'9182025'!D44+'9172025'!D44+'9162025'!D44+'9152025'!D44+'9142025'!D44+'9132025'!D44+'9122025'!D44+'9102025'!D44+'992025'!D44+'982025'!D44+'972025'!D44+'962025'!D44+'952025'!D44+'942025'!D44+'932025'!D44+'922025'!D44+'912025'!D44</f>
        <v>0</v>
      </c>
      <c r="E44" s="221">
        <f>'9302025'!E44+'92984'!E44+'9282025'!E44+'9272025'!E44+'9262025'!E44+'9252025'!E44+'9242025'!E44+'9232025'!E44+'9222025'!E44+'9212025'!E44+'9202025'!E44+'9192025'!E44+'9182025'!E44+'9172025'!E44+'9162025'!E44+'9152025'!E44+'9142025'!E44+'9132025'!E44+'9122025'!E44+'9102025'!E44+'992025'!E44+'982025'!E44+'972025'!E44+'962025'!E44+'952025'!E44+'942025'!E44+'932025'!E44+'922025'!E44+'912025'!E44</f>
        <v>2</v>
      </c>
      <c r="F44" s="221">
        <f>'9302025'!F44+'92984'!F44+'9282025'!F44+'9272025'!F44+'9262025'!F44+'9252025'!F44+'9242025'!F44+'9232025'!F44+'9222025'!F44+'9212025'!F44+'9202025'!F44+'9192025'!F44+'9182025'!F44+'9172025'!F44+'9162025'!F44+'9152025'!F44+'9142025'!F44+'9132025'!F44+'9122025'!F44+'9102025'!F44+'992025'!F44+'982025'!F44+'972025'!F44+'962025'!F44+'952025'!F44+'942025'!F44+'932025'!F44+'922025'!F44+'912025'!F44</f>
        <v>119</v>
      </c>
      <c r="G44" s="221">
        <f>'9302025'!G44+'92984'!G44+'9282025'!G44+'9272025'!G44+'9262025'!G44+'9252025'!G44+'9242025'!G44+'9232025'!G44+'9222025'!G44+'9212025'!G44+'9202025'!G44+'9192025'!G44+'9182025'!G44+'9172025'!G44+'9162025'!G44+'9152025'!G44+'9142025'!G44+'9132025'!G44+'9122025'!G44+'9102025'!G44+'992025'!G44+'982025'!G44+'972025'!G44+'962025'!G44+'952025'!G44+'942025'!G44+'932025'!G44+'922025'!G44+'912025'!G44</f>
        <v>0</v>
      </c>
      <c r="H44" s="182"/>
    </row>
    <row r="45">
      <c r="A45" s="91" t="s">
        <v>41</v>
      </c>
      <c r="B45" s="121"/>
      <c r="C45" s="221">
        <f>'9302025'!C45+'92984'!C45+'9282025'!C45+'9272025'!C45+'9262025'!C45+'9252025'!C45+'9242025'!C45+'9232025'!C45+'9222025'!C45+'9212025'!C45+'9202025'!C45+'9192025'!C45+'9182025'!C45+'9172025'!C45+'9162025'!C45+'9152025'!C45+'9142025'!C45+'9132025'!C45+'9122025'!C45+'9102025'!C45+'992025'!C45+'982025'!C45+'972025'!C45+'962025'!C45+'952025'!C45+'942025'!C45+'932025'!C45+'922025'!C45+'912025'!C45</f>
        <v>53</v>
      </c>
      <c r="D45" s="221">
        <f>'9302025'!D45+'92984'!D45+'9282025'!D45+'9272025'!D45+'9262025'!D45+'9252025'!D45+'9242025'!D45+'9232025'!D45+'9222025'!D45+'9212025'!D45+'9202025'!D45+'9192025'!D45+'9182025'!D45+'9172025'!D45+'9162025'!D45+'9152025'!D45+'9142025'!D45+'9132025'!D45+'9122025'!D45+'9102025'!D45+'992025'!D45+'982025'!D45+'972025'!D45+'962025'!D45+'952025'!D45+'942025'!D45+'932025'!D45+'922025'!D45+'912025'!D45</f>
        <v>0</v>
      </c>
      <c r="E45" s="221">
        <f>'9302025'!E45+'92984'!E45+'9282025'!E45+'9272025'!E45+'9262025'!E45+'9252025'!E45+'9242025'!E45+'9232025'!E45+'9222025'!E45+'9212025'!E45+'9202025'!E45+'9192025'!E45+'9182025'!E45+'9172025'!E45+'9162025'!E45+'9152025'!E45+'9142025'!E45+'9132025'!E45+'9122025'!E45+'9102025'!E45+'992025'!E45+'982025'!E45+'972025'!E45+'962025'!E45+'952025'!E45+'942025'!E45+'932025'!E45+'922025'!E45+'912025'!E45</f>
        <v>10</v>
      </c>
      <c r="F45" s="221">
        <f>'9302025'!F45+'92984'!F45+'9282025'!F45+'9272025'!F45+'9262025'!F45+'9252025'!F45+'9242025'!F45+'9232025'!F45+'9222025'!F45+'9212025'!F45+'9202025'!F45+'9192025'!F45+'9182025'!F45+'9172025'!F45+'9162025'!F45+'9152025'!F45+'9142025'!F45+'9132025'!F45+'9122025'!F45+'9102025'!F45+'992025'!F45+'982025'!F45+'972025'!F45+'962025'!F45+'952025'!F45+'942025'!F45+'932025'!F45+'922025'!F45+'912025'!F45</f>
        <v>74</v>
      </c>
      <c r="G45" s="221">
        <f>'9302025'!G45+'92984'!G45+'9282025'!G45+'9272025'!G45+'9262025'!G45+'9252025'!G45+'9242025'!G45+'9232025'!G45+'9222025'!G45+'9212025'!G45+'9202025'!G45+'9192025'!G45+'9182025'!G45+'9172025'!G45+'9162025'!G45+'9152025'!G45+'9142025'!G45+'9132025'!G45+'9122025'!G45+'9102025'!G45+'992025'!G45+'982025'!G45+'972025'!G45+'962025'!G45+'952025'!G45+'942025'!G45+'932025'!G45+'922025'!G45+'912025'!G45</f>
        <v>0</v>
      </c>
      <c r="H45" s="182"/>
    </row>
    <row r="46">
      <c r="A46" s="91" t="s">
        <v>43</v>
      </c>
      <c r="B46" s="129" t="s">
        <v>94</v>
      </c>
      <c r="C46" s="221">
        <f>'9302025'!C46+'92984'!C46+'9282025'!C46+'9272025'!C46+'9262025'!C46+'9252025'!C46+'9242025'!C46+'9232025'!C46+'9222025'!C46+'9212025'!C46+'9202025'!C46+'9192025'!C46+'9182025'!C46+'9172025'!C46+'9162025'!C46+'9152025'!C46+'9142025'!C46+'9132025'!C46+'9122025'!C46+'9102025'!C46+'992025'!C46+'982025'!C46+'972025'!C46+'962025'!C46+'952025'!C46+'942025'!C46+'932025'!C46+'922025'!C46+'912025'!C46</f>
        <v>61</v>
      </c>
      <c r="D46" s="221">
        <f>'9302025'!D46+'92984'!D46+'9282025'!D46+'9272025'!D46+'9262025'!D46+'9252025'!D46+'9242025'!D46+'9232025'!D46+'9222025'!D46+'9212025'!D46+'9202025'!D46+'9192025'!D46+'9182025'!D46+'9172025'!D46+'9162025'!D46+'9152025'!D46+'9142025'!D46+'9132025'!D46+'9122025'!D46+'9102025'!D46+'992025'!D46+'982025'!D46+'972025'!D46+'962025'!D46+'952025'!D46+'942025'!D46+'932025'!D46+'922025'!D46+'912025'!D46</f>
        <v>17</v>
      </c>
      <c r="E46" s="221">
        <f>'9302025'!E46+'92984'!E46+'9282025'!E46+'9272025'!E46+'9262025'!E46+'9252025'!E46+'9242025'!E46+'9232025'!E46+'9222025'!E46+'9212025'!E46+'9202025'!E46+'9192025'!E46+'9182025'!E46+'9172025'!E46+'9162025'!E46+'9152025'!E46+'9142025'!E46+'9132025'!E46+'9122025'!E46+'9102025'!E46+'992025'!E46+'982025'!E46+'972025'!E46+'962025'!E46+'952025'!E46+'942025'!E46+'932025'!E46+'922025'!E46+'912025'!E46</f>
        <v>360</v>
      </c>
      <c r="F46" s="221">
        <f>'9302025'!F46+'92984'!F46+'9282025'!F46+'9272025'!F46+'9262025'!F46+'9252025'!F46+'9242025'!F46+'9232025'!F46+'9222025'!F46+'9212025'!F46+'9202025'!F46+'9192025'!F46+'9182025'!F46+'9172025'!F46+'9162025'!F46+'9152025'!F46+'9142025'!F46+'9132025'!F46+'9122025'!F46+'9102025'!F46+'992025'!F46+'982025'!F46+'972025'!F46+'962025'!F46+'952025'!F46+'942025'!F46+'932025'!F46+'922025'!F46+'912025'!F46</f>
        <v>50</v>
      </c>
      <c r="G46" s="221">
        <f>'9302025'!G46+'92984'!G46+'9282025'!G46+'9272025'!G46+'9262025'!G46+'9252025'!G46+'9242025'!G46+'9232025'!G46+'9222025'!G46+'9212025'!G46+'9202025'!G46+'9192025'!G46+'9182025'!G46+'9172025'!G46+'9162025'!G46+'9152025'!G46+'9142025'!G46+'9132025'!G46+'9122025'!G46+'9102025'!G46+'992025'!G46+'982025'!G46+'972025'!G46+'962025'!G46+'952025'!G46+'942025'!G46+'932025'!G46+'922025'!G46+'912025'!G46</f>
        <v>0</v>
      </c>
      <c r="H46" s="182"/>
    </row>
    <row r="47">
      <c r="A47" s="91" t="s">
        <v>45</v>
      </c>
      <c r="B47" s="129" t="s">
        <v>94</v>
      </c>
      <c r="C47" s="221">
        <f>'9302025'!C47+'92984'!C47+'9282025'!C47+'9272025'!C47+'9262025'!C47+'9252025'!C47+'9242025'!C47+'9232025'!C47+'9222025'!C47+'9212025'!C47+'9202025'!C47+'9192025'!C47+'9182025'!C47+'9172025'!C47+'9162025'!C47+'9152025'!C47+'9142025'!C47+'9132025'!C47+'9122025'!C47+'9102025'!C47+'992025'!C47+'982025'!C47+'972025'!C47+'962025'!C47+'952025'!C47+'942025'!C47+'932025'!C47+'922025'!C47+'912025'!C47</f>
        <v>25</v>
      </c>
      <c r="D47" s="221">
        <f>'9302025'!D47+'92984'!D47+'9282025'!D47+'9272025'!D47+'9262025'!D47+'9252025'!D47+'9242025'!D47+'9232025'!D47+'9222025'!D47+'9212025'!D47+'9202025'!D47+'9192025'!D47+'9182025'!D47+'9172025'!D47+'9162025'!D47+'9152025'!D47+'9142025'!D47+'9132025'!D47+'9122025'!D47+'9102025'!D47+'992025'!D47+'982025'!D47+'972025'!D47+'962025'!D47+'952025'!D47+'942025'!D47+'932025'!D47+'922025'!D47+'912025'!D47</f>
        <v>14</v>
      </c>
      <c r="E47" s="221">
        <f>'9302025'!E47+'92984'!E47+'9282025'!E47+'9272025'!E47+'9262025'!E47+'9252025'!E47+'9242025'!E47+'9232025'!E47+'9222025'!E47+'9212025'!E47+'9202025'!E47+'9192025'!E47+'9182025'!E47+'9172025'!E47+'9162025'!E47+'9152025'!E47+'9142025'!E47+'9132025'!E47+'9122025'!E47+'9102025'!E47+'992025'!E47+'982025'!E47+'972025'!E47+'962025'!E47+'952025'!E47+'942025'!E47+'932025'!E47+'922025'!E47+'912025'!E47</f>
        <v>38</v>
      </c>
      <c r="F47" s="221">
        <f>'9302025'!F47+'92984'!F47+'9282025'!F47+'9272025'!F47+'9262025'!F47+'9252025'!F47+'9242025'!F47+'9232025'!F47+'9222025'!F47+'9212025'!F47+'9202025'!F47+'9192025'!F47+'9182025'!F47+'9172025'!F47+'9162025'!F47+'9152025'!F47+'9142025'!F47+'9132025'!F47+'9122025'!F47+'9102025'!F47+'992025'!F47+'982025'!F47+'972025'!F47+'962025'!F47+'952025'!F47+'942025'!F47+'932025'!F47+'922025'!F47+'912025'!F47</f>
        <v>25</v>
      </c>
      <c r="G47" s="221">
        <f>'9302025'!G47+'92984'!G47+'9282025'!G47+'9272025'!G47+'9262025'!G47+'9252025'!G47+'9242025'!G47+'9232025'!G47+'9222025'!G47+'9212025'!G47+'9202025'!G47+'9192025'!G47+'9182025'!G47+'9172025'!G47+'9162025'!G47+'9152025'!G47+'9142025'!G47+'9132025'!G47+'9122025'!G47+'9102025'!G47+'992025'!G47+'982025'!G47+'972025'!G47+'962025'!G47+'952025'!G47+'942025'!G47+'932025'!G47+'922025'!G47+'912025'!G47</f>
        <v>0</v>
      </c>
      <c r="H47" s="182"/>
    </row>
    <row r="48">
      <c r="A48" s="91" t="s">
        <v>46</v>
      </c>
      <c r="B48" s="121"/>
      <c r="C48" s="221">
        <f>'9302025'!C48+'92984'!C48+'9282025'!C48+'9272025'!C48+'9262025'!C48+'9252025'!C48+'9242025'!C48+'9232025'!C48+'9222025'!C48+'9212025'!C48+'9202025'!C48+'9192025'!C48+'9182025'!C48+'9172025'!C48+'9162025'!C48+'9152025'!C48+'9142025'!C48+'9132025'!C48+'9122025'!C48+'9102025'!C48+'992025'!C48+'982025'!C48+'972025'!C48+'962025'!C48+'952025'!C48+'942025'!C48+'932025'!C48+'922025'!C48+'912025'!C48</f>
        <v>140</v>
      </c>
      <c r="D48" s="221">
        <f>'9302025'!D48+'92984'!D48+'9282025'!D48+'9272025'!D48+'9262025'!D48+'9252025'!D48+'9242025'!D48+'9232025'!D48+'9222025'!D48+'9212025'!D48+'9202025'!D48+'9192025'!D48+'9182025'!D48+'9172025'!D48+'9162025'!D48+'9152025'!D48+'9142025'!D48+'9132025'!D48+'9122025'!D48+'9102025'!D48+'992025'!D48+'982025'!D48+'972025'!D48+'962025'!D48+'952025'!D48+'942025'!D48+'932025'!D48+'922025'!D48+'912025'!D48</f>
        <v>14</v>
      </c>
      <c r="E48" s="221">
        <f>'9302025'!E48+'92984'!E48+'9282025'!E48+'9272025'!E48+'9262025'!E48+'9252025'!E48+'9242025'!E48+'9232025'!E48+'9222025'!E48+'9212025'!E48+'9202025'!E48+'9192025'!E48+'9182025'!E48+'9172025'!E48+'9162025'!E48+'9152025'!E48+'9142025'!E48+'9132025'!E48+'9122025'!E48+'9102025'!E48+'992025'!E48+'982025'!E48+'972025'!E48+'962025'!E48+'952025'!E48+'942025'!E48+'932025'!E48+'922025'!E48+'912025'!E48</f>
        <v>89</v>
      </c>
      <c r="F48" s="221">
        <f>'9302025'!F48+'92984'!F48+'9282025'!F48+'9272025'!F48+'9262025'!F48+'9252025'!F48+'9242025'!F48+'9232025'!F48+'9222025'!F48+'9212025'!F48+'9202025'!F48+'9192025'!F48+'9182025'!F48+'9172025'!F48+'9162025'!F48+'9152025'!F48+'9142025'!F48+'9132025'!F48+'9122025'!F48+'9102025'!F48+'992025'!F48+'982025'!F48+'972025'!F48+'962025'!F48+'952025'!F48+'942025'!F48+'932025'!F48+'922025'!F48+'912025'!F48</f>
        <v>293</v>
      </c>
      <c r="G48" s="221">
        <f>'9302025'!G48+'92984'!G48+'9282025'!G48+'9272025'!G48+'9262025'!G48+'9252025'!G48+'9242025'!G48+'9232025'!G48+'9222025'!G48+'9212025'!G48+'9202025'!G48+'9192025'!G48+'9182025'!G48+'9172025'!G48+'9162025'!G48+'9152025'!G48+'9142025'!G48+'9132025'!G48+'9122025'!G48+'9102025'!G48+'992025'!G48+'982025'!G48+'972025'!G48+'962025'!G48+'952025'!G48+'942025'!G48+'932025'!G48+'922025'!G48+'912025'!G48</f>
        <v>0</v>
      </c>
      <c r="H48" s="182"/>
    </row>
    <row r="49">
      <c r="A49" s="91" t="s">
        <v>47</v>
      </c>
      <c r="B49" s="129" t="s">
        <v>94</v>
      </c>
      <c r="C49" s="221">
        <f>'9302025'!C49+'92984'!C49+'9282025'!C49+'9272025'!C49+'9262025'!C49+'9252025'!C49+'9242025'!C49+'9232025'!C49+'9222025'!C49+'9212025'!C49+'9202025'!C49+'9192025'!C49+'9182025'!C49+'9172025'!C49+'9162025'!C49+'9152025'!C49+'9142025'!C49+'9132025'!C49+'9122025'!C49+'9102025'!C49+'992025'!C49+'982025'!C49+'972025'!C49+'962025'!C49+'952025'!C49+'942025'!C49+'932025'!C49+'922025'!C49+'912025'!C49</f>
        <v>191</v>
      </c>
      <c r="D49" s="221">
        <f>'9302025'!D49+'92984'!D49+'9282025'!D49+'9272025'!D49+'9262025'!D49+'9252025'!D49+'9242025'!D49+'9232025'!D49+'9222025'!D49+'9212025'!D49+'9202025'!D49+'9192025'!D49+'9182025'!D49+'9172025'!D49+'9162025'!D49+'9152025'!D49+'9142025'!D49+'9132025'!D49+'9122025'!D49+'9102025'!D49+'992025'!D49+'982025'!D49+'972025'!D49+'962025'!D49+'952025'!D49+'942025'!D49+'932025'!D49+'922025'!D49+'912025'!D49</f>
        <v>23</v>
      </c>
      <c r="E49" s="221">
        <f>'9302025'!E49+'92984'!E49+'9282025'!E49+'9272025'!E49+'9262025'!E49+'9252025'!E49+'9242025'!E49+'9232025'!E49+'9222025'!E49+'9212025'!E49+'9202025'!E49+'9192025'!E49+'9182025'!E49+'9172025'!E49+'9162025'!E49+'9152025'!E49+'9142025'!E49+'9132025'!E49+'9122025'!E49+'9102025'!E49+'992025'!E49+'982025'!E49+'972025'!E49+'962025'!E49+'952025'!E49+'942025'!E49+'932025'!E49+'922025'!E49+'912025'!E49</f>
        <v>210</v>
      </c>
      <c r="F49" s="221">
        <f>'9302025'!F49+'92984'!F49+'9282025'!F49+'9272025'!F49+'9262025'!F49+'9252025'!F49+'9242025'!F49+'9232025'!F49+'9222025'!F49+'9212025'!F49+'9202025'!F49+'9192025'!F49+'9182025'!F49+'9172025'!F49+'9162025'!F49+'9152025'!F49+'9142025'!F49+'9132025'!F49+'9122025'!F49+'9102025'!F49+'992025'!F49+'982025'!F49+'972025'!F49+'962025'!F49+'952025'!F49+'942025'!F49+'932025'!F49+'922025'!F49+'912025'!F49</f>
        <v>360</v>
      </c>
      <c r="G49" s="221">
        <f>'9302025'!G49+'92984'!G49+'9282025'!G49+'9272025'!G49+'9262025'!G49+'9252025'!G49+'9242025'!G49+'9232025'!G49+'9222025'!G49+'9212025'!G49+'9202025'!G49+'9192025'!G49+'9182025'!G49+'9172025'!G49+'9162025'!G49+'9152025'!G49+'9142025'!G49+'9132025'!G49+'9122025'!G49+'9102025'!G49+'992025'!G49+'982025'!G49+'972025'!G49+'962025'!G49+'952025'!G49+'942025'!G49+'932025'!G49+'922025'!G49+'912025'!G49</f>
        <v>0</v>
      </c>
      <c r="H49" s="182"/>
    </row>
    <row r="50">
      <c r="A50" s="91" t="s">
        <v>48</v>
      </c>
      <c r="B50" s="121"/>
      <c r="C50" s="221">
        <f>'9302025'!C50+'92984'!C50+'9282025'!C50+'9272025'!C50+'9262025'!C50+'9252025'!C50+'9242025'!C50+'9232025'!C50+'9222025'!C50+'9212025'!C50+'9202025'!C50+'9192025'!C50+'9182025'!C50+'9172025'!C50+'9162025'!C50+'9152025'!C50+'9142025'!C50+'9132025'!C50+'9122025'!C50+'9102025'!C50+'992025'!C50+'982025'!C50+'972025'!C50+'962025'!C50+'952025'!C50+'942025'!C50+'932025'!C50+'922025'!C50+'912025'!C50</f>
        <v>128</v>
      </c>
      <c r="D50" s="221">
        <f>'9302025'!D50+'92984'!D50+'9282025'!D50+'9272025'!D50+'9262025'!D50+'9252025'!D50+'9242025'!D50+'9232025'!D50+'9222025'!D50+'9212025'!D50+'9202025'!D50+'9192025'!D50+'9182025'!D50+'9172025'!D50+'9162025'!D50+'9152025'!D50+'9142025'!D50+'9132025'!D50+'9122025'!D50+'9102025'!D50+'992025'!D50+'982025'!D50+'972025'!D50+'962025'!D50+'952025'!D50+'942025'!D50+'932025'!D50+'922025'!D50+'912025'!D50</f>
        <v>14</v>
      </c>
      <c r="E50" s="221">
        <f>'9302025'!E50+'92984'!E50+'9282025'!E50+'9272025'!E50+'9262025'!E50+'9252025'!E50+'9242025'!E50+'9232025'!E50+'9222025'!E50+'9212025'!E50+'9202025'!E50+'9192025'!E50+'9182025'!E50+'9172025'!E50+'9162025'!E50+'9152025'!E50+'9142025'!E50+'9132025'!E50+'9122025'!E50+'9102025'!E50+'992025'!E50+'982025'!E50+'972025'!E50+'962025'!E50+'952025'!E50+'942025'!E50+'932025'!E50+'922025'!E50+'912025'!E50</f>
        <v>171</v>
      </c>
      <c r="F50" s="221">
        <f>'9302025'!F50+'92984'!F50+'9282025'!F50+'9272025'!F50+'9262025'!F50+'9252025'!F50+'9242025'!F50+'9232025'!F50+'9222025'!F50+'9212025'!F50+'9202025'!F50+'9192025'!F50+'9182025'!F50+'9172025'!F50+'9162025'!F50+'9152025'!F50+'9142025'!F50+'9132025'!F50+'9122025'!F50+'9102025'!F50+'992025'!F50+'982025'!F50+'972025'!F50+'962025'!F50+'952025'!F50+'942025'!F50+'932025'!F50+'922025'!F50+'912025'!F50</f>
        <v>289</v>
      </c>
      <c r="G50" s="221">
        <f>'9302025'!G50+'92984'!G50+'9282025'!G50+'9272025'!G50+'9262025'!G50+'9252025'!G50+'9242025'!G50+'9232025'!G50+'9222025'!G50+'9212025'!G50+'9202025'!G50+'9192025'!G50+'9182025'!G50+'9172025'!G50+'9162025'!G50+'9152025'!G50+'9142025'!G50+'9132025'!G50+'9122025'!G50+'9102025'!G50+'992025'!G50+'982025'!G50+'972025'!G50+'962025'!G50+'952025'!G50+'942025'!G50+'932025'!G50+'922025'!G50+'912025'!G50</f>
        <v>0</v>
      </c>
      <c r="H50" s="182"/>
    </row>
    <row r="51">
      <c r="A51" s="91" t="s">
        <v>49</v>
      </c>
      <c r="B51" s="121"/>
      <c r="C51" s="221">
        <f>'9302025'!C51+'92984'!C51+'9282025'!C51+'9272025'!C51+'9262025'!C51+'9252025'!C51+'9242025'!C51+'9232025'!C51+'9222025'!C51+'9212025'!C51+'9202025'!C51+'9192025'!C51+'9182025'!C51+'9172025'!C51+'9162025'!C51+'9152025'!C51+'9142025'!C51+'9132025'!C51+'9122025'!C51+'9102025'!C51+'992025'!C51+'982025'!C51+'972025'!C51+'962025'!C51+'952025'!C51+'942025'!C51+'932025'!C51+'922025'!C51+'912025'!C51</f>
        <v>30</v>
      </c>
      <c r="D51" s="221">
        <f>'9302025'!D51+'92984'!D51+'9282025'!D51+'9272025'!D51+'9262025'!D51+'9252025'!D51+'9242025'!D51+'9232025'!D51+'9222025'!D51+'9212025'!D51+'9202025'!D51+'9192025'!D51+'9182025'!D51+'9172025'!D51+'9162025'!D51+'9152025'!D51+'9142025'!D51+'9132025'!D51+'9122025'!D51+'9102025'!D51+'992025'!D51+'982025'!D51+'972025'!D51+'962025'!D51+'952025'!D51+'942025'!D51+'932025'!D51+'922025'!D51+'912025'!D51</f>
        <v>11</v>
      </c>
      <c r="E51" s="221">
        <f>'9302025'!E51+'92984'!E51+'9282025'!E51+'9272025'!E51+'9262025'!E51+'9252025'!E51+'9242025'!E51+'9232025'!E51+'9222025'!E51+'9212025'!E51+'9202025'!E51+'9192025'!E51+'9182025'!E51+'9172025'!E51+'9162025'!E51+'9152025'!E51+'9142025'!E51+'9132025'!E51+'9122025'!E51+'9102025'!E51+'992025'!E51+'982025'!E51+'972025'!E51+'962025'!E51+'952025'!E51+'942025'!E51+'932025'!E51+'922025'!E51+'912025'!E51</f>
        <v>27</v>
      </c>
      <c r="F51" s="221">
        <f>'9302025'!F51+'92984'!F51+'9282025'!F51+'9272025'!F51+'9262025'!F51+'9252025'!F51+'9242025'!F51+'9232025'!F51+'9222025'!F51+'9212025'!F51+'9202025'!F51+'9192025'!F51+'9182025'!F51+'9172025'!F51+'9162025'!F51+'9152025'!F51+'9142025'!F51+'9132025'!F51+'9122025'!F51+'9102025'!F51+'992025'!F51+'982025'!F51+'972025'!F51+'962025'!F51+'952025'!F51+'942025'!F51+'932025'!F51+'922025'!F51+'912025'!F51</f>
        <v>282</v>
      </c>
      <c r="G51" s="221">
        <f>'9302025'!G51+'92984'!G51+'9282025'!G51+'9272025'!G51+'9262025'!G51+'9252025'!G51+'9242025'!G51+'9232025'!G51+'9222025'!G51+'9212025'!G51+'9202025'!G51+'9192025'!G51+'9182025'!G51+'9172025'!G51+'9162025'!G51+'9152025'!G51+'9142025'!G51+'9132025'!G51+'9122025'!G51+'9102025'!G51+'992025'!G51+'982025'!G51+'972025'!G51+'962025'!G51+'952025'!G51+'942025'!G51+'932025'!G51+'922025'!G51+'912025'!G51</f>
        <v>9</v>
      </c>
      <c r="H51" s="182"/>
    </row>
    <row r="52">
      <c r="A52" s="91" t="s">
        <v>51</v>
      </c>
      <c r="B52" s="129" t="s">
        <v>94</v>
      </c>
      <c r="C52" s="221">
        <f>'9302025'!C52+'92984'!C52+'9282025'!C52+'9272025'!C52+'9262025'!C52+'9252025'!C52+'9242025'!C52+'9232025'!C52+'9222025'!C52+'9212025'!C52+'9202025'!C52+'9192025'!C52+'9182025'!C52+'9172025'!C52+'9162025'!C52+'9152025'!C52+'9142025'!C52+'9132025'!C52+'9122025'!C52+'9102025'!C52+'992025'!C52+'982025'!C52+'972025'!C52+'962025'!C52+'952025'!C52+'942025'!C52+'932025'!C52+'922025'!C52+'912025'!C52</f>
        <v>49</v>
      </c>
      <c r="D52" s="221">
        <f>'9302025'!D52+'92984'!D52+'9282025'!D52+'9272025'!D52+'9262025'!D52+'9252025'!D52+'9242025'!D52+'9232025'!D52+'9222025'!D52+'9212025'!D52+'9202025'!D52+'9192025'!D52+'9182025'!D52+'9172025'!D52+'9162025'!D52+'9152025'!D52+'9142025'!D52+'9132025'!D52+'9122025'!D52+'9102025'!D52+'992025'!D52+'982025'!D52+'972025'!D52+'962025'!D52+'952025'!D52+'942025'!D52+'932025'!D52+'922025'!D52+'912025'!D52</f>
        <v>29</v>
      </c>
      <c r="E52" s="221">
        <f>'9302025'!E52+'92984'!E52+'9282025'!E52+'9272025'!E52+'9262025'!E52+'9252025'!E52+'9242025'!E52+'9232025'!E52+'9222025'!E52+'9212025'!E52+'9202025'!E52+'9192025'!E52+'9182025'!E52+'9172025'!E52+'9162025'!E52+'9152025'!E52+'9142025'!E52+'9132025'!E52+'9122025'!E52+'9102025'!E52+'992025'!E52+'982025'!E52+'972025'!E52+'962025'!E52+'952025'!E52+'942025'!E52+'932025'!E52+'922025'!E52+'912025'!E52</f>
        <v>117</v>
      </c>
      <c r="F52" s="221">
        <f>'9302025'!F52+'92984'!F52+'9282025'!F52+'9272025'!F52+'9262025'!F52+'9252025'!F52+'9242025'!F52+'9232025'!F52+'9222025'!F52+'9212025'!F52+'9202025'!F52+'9192025'!F52+'9182025'!F52+'9172025'!F52+'9162025'!F52+'9152025'!F52+'9142025'!F52+'9132025'!F52+'9122025'!F52+'9102025'!F52+'992025'!F52+'982025'!F52+'972025'!F52+'962025'!F52+'952025'!F52+'942025'!F52+'932025'!F52+'922025'!F52+'912025'!F52</f>
        <v>176</v>
      </c>
      <c r="G52" s="221">
        <f>'9302025'!G52+'92984'!G52+'9282025'!G52+'9272025'!G52+'9262025'!G52+'9252025'!G52+'9242025'!G52+'9232025'!G52+'9222025'!G52+'9212025'!G52+'9202025'!G52+'9192025'!G52+'9182025'!G52+'9172025'!G52+'9162025'!G52+'9152025'!G52+'9142025'!G52+'9132025'!G52+'9122025'!G52+'9102025'!G52+'992025'!G52+'982025'!G52+'972025'!G52+'962025'!G52+'952025'!G52+'942025'!G52+'932025'!G52+'922025'!G52+'912025'!G52</f>
        <v>0</v>
      </c>
      <c r="H52" s="182"/>
    </row>
    <row r="53">
      <c r="A53" s="91" t="s">
        <v>52</v>
      </c>
      <c r="B53" s="121"/>
      <c r="C53" s="221">
        <f>'9302025'!C53+'92984'!C53+'9282025'!C53+'9272025'!C53+'9262025'!C53+'9252025'!C53+'9242025'!C53+'9232025'!C53+'9222025'!C53+'9212025'!C53+'9202025'!C53+'9192025'!C53+'9182025'!C53+'9172025'!C53+'9162025'!C53+'9152025'!C53+'9142025'!C53+'9132025'!C53+'9122025'!C53+'9102025'!C53+'992025'!C53+'982025'!C53+'972025'!C53+'962025'!C53+'952025'!C53+'942025'!C53+'932025'!C53+'922025'!C53+'912025'!C53</f>
        <v>121</v>
      </c>
      <c r="D53" s="221">
        <f>'9302025'!D53+'92984'!D53+'9282025'!D53+'9272025'!D53+'9262025'!D53+'9252025'!D53+'9242025'!D53+'9232025'!D53+'9222025'!D53+'9212025'!D53+'9202025'!D53+'9192025'!D53+'9182025'!D53+'9172025'!D53+'9162025'!D53+'9152025'!D53+'9142025'!D53+'9132025'!D53+'9122025'!D53+'9102025'!D53+'992025'!D53+'982025'!D53+'972025'!D53+'962025'!D53+'952025'!D53+'942025'!D53+'932025'!D53+'922025'!D53+'912025'!D53</f>
        <v>10</v>
      </c>
      <c r="E53" s="221">
        <f>'9302025'!E53+'92984'!E53+'9282025'!E53+'9272025'!E53+'9262025'!E53+'9252025'!E53+'9242025'!E53+'9232025'!E53+'9222025'!E53+'9212025'!E53+'9202025'!E53+'9192025'!E53+'9182025'!E53+'9172025'!E53+'9162025'!E53+'9152025'!E53+'9142025'!E53+'9132025'!E53+'9122025'!E53+'9102025'!E53+'992025'!E53+'982025'!E53+'972025'!E53+'962025'!E53+'952025'!E53+'942025'!E53+'932025'!E53+'922025'!E53+'912025'!E53</f>
        <v>163</v>
      </c>
      <c r="F53" s="221">
        <f>'9302025'!F53+'92984'!F53+'9282025'!F53+'9272025'!F53+'9262025'!F53+'9252025'!F53+'9242025'!F53+'9232025'!F53+'9222025'!F53+'9212025'!F53+'9202025'!F53+'9192025'!F53+'9182025'!F53+'9172025'!F53+'9162025'!F53+'9152025'!F53+'9142025'!F53+'9132025'!F53+'9122025'!F53+'9102025'!F53+'992025'!F53+'982025'!F53+'972025'!F53+'962025'!F53+'952025'!F53+'942025'!F53+'932025'!F53+'922025'!F53+'912025'!F53</f>
        <v>504</v>
      </c>
      <c r="G53" s="221">
        <f>'9302025'!G53+'92984'!G53+'9282025'!G53+'9272025'!G53+'9262025'!G53+'9252025'!G53+'9242025'!G53+'9232025'!G53+'9222025'!G53+'9212025'!G53+'9202025'!G53+'9192025'!G53+'9182025'!G53+'9172025'!G53+'9162025'!G53+'9152025'!G53+'9142025'!G53+'9132025'!G53+'9122025'!G53+'9102025'!G53+'992025'!G53+'982025'!G53+'972025'!G53+'962025'!G53+'952025'!G53+'942025'!G53+'932025'!G53+'922025'!G53+'912025'!G53</f>
        <v>0</v>
      </c>
      <c r="H53" s="182"/>
    </row>
    <row r="54">
      <c r="A54" s="91" t="s">
        <v>53</v>
      </c>
      <c r="B54" s="121"/>
      <c r="C54" s="221">
        <f>'9302025'!C54+'92984'!C54+'9282025'!C54+'9272025'!C54+'9262025'!C54+'9252025'!C54+'9242025'!C54+'9232025'!C54+'9222025'!C54+'9212025'!C54+'9202025'!C54+'9192025'!C54+'9182025'!C54+'9172025'!C54+'9162025'!C54+'9152025'!C54+'9142025'!C54+'9132025'!C54+'9122025'!C54+'9102025'!C54+'992025'!C54+'982025'!C54+'972025'!C54+'962025'!C54+'952025'!C54+'942025'!C54+'932025'!C54+'922025'!C54+'912025'!C54</f>
        <v>79</v>
      </c>
      <c r="D54" s="221">
        <f>'9302025'!D54+'92984'!D54+'9282025'!D54+'9272025'!D54+'9262025'!D54+'9252025'!D54+'9242025'!D54+'9232025'!D54+'9222025'!D54+'9212025'!D54+'9202025'!D54+'9192025'!D54+'9182025'!D54+'9172025'!D54+'9162025'!D54+'9152025'!D54+'9142025'!D54+'9132025'!D54+'9122025'!D54+'9102025'!D54+'992025'!D54+'982025'!D54+'972025'!D54+'962025'!D54+'952025'!D54+'942025'!D54+'932025'!D54+'922025'!D54+'912025'!D54</f>
        <v>9</v>
      </c>
      <c r="E54" s="221">
        <f>'9302025'!E54+'92984'!E54+'9282025'!E54+'9272025'!E54+'9262025'!E54+'9252025'!E54+'9242025'!E54+'9232025'!E54+'9222025'!E54+'9212025'!E54+'9202025'!E54+'9192025'!E54+'9182025'!E54+'9172025'!E54+'9162025'!E54+'9152025'!E54+'9142025'!E54+'9132025'!E54+'9122025'!E54+'9102025'!E54+'992025'!E54+'982025'!E54+'972025'!E54+'962025'!E54+'952025'!E54+'942025'!E54+'932025'!E54+'922025'!E54+'912025'!E54</f>
        <v>61</v>
      </c>
      <c r="F54" s="221">
        <f>'9302025'!F54+'92984'!F54+'9282025'!F54+'9272025'!F54+'9262025'!F54+'9252025'!F54+'9242025'!F54+'9232025'!F54+'9222025'!F54+'9212025'!F54+'9202025'!F54+'9192025'!F54+'9182025'!F54+'9172025'!F54+'9162025'!F54+'9152025'!F54+'9142025'!F54+'9132025'!F54+'9122025'!F54+'9102025'!F54+'992025'!F54+'982025'!F54+'972025'!F54+'962025'!F54+'952025'!F54+'942025'!F54+'932025'!F54+'922025'!F54+'912025'!F54</f>
        <v>235</v>
      </c>
      <c r="G54" s="221">
        <f>'9302025'!G54+'92984'!G54+'9282025'!G54+'9272025'!G54+'9262025'!G54+'9252025'!G54+'9242025'!G54+'9232025'!G54+'9222025'!G54+'9212025'!G54+'9202025'!G54+'9192025'!G54+'9182025'!G54+'9172025'!G54+'9162025'!G54+'9152025'!G54+'9142025'!G54+'9132025'!G54+'9122025'!G54+'9102025'!G54+'992025'!G54+'982025'!G54+'972025'!G54+'962025'!G54+'952025'!G54+'942025'!G54+'932025'!G54+'922025'!G54+'912025'!G54</f>
        <v>0</v>
      </c>
      <c r="H54" s="182"/>
    </row>
    <row r="55">
      <c r="A55" s="91" t="s">
        <v>82</v>
      </c>
      <c r="B55" s="121"/>
      <c r="C55" s="221">
        <f>'9302025'!C55+'92984'!C55+'9282025'!C55+'9272025'!C55+'9262025'!C55+'9252025'!C55+'9242025'!C55+'9232025'!C55+'9222025'!C55+'9212025'!C55+'9202025'!C55+'9192025'!C55+'9182025'!C55+'9172025'!C55+'9162025'!C55+'9152025'!C55+'9142025'!C55+'9132025'!C55+'9122025'!C55+'9102025'!C55+'992025'!C55+'982025'!C55+'972025'!C55+'962025'!C55+'952025'!C55+'942025'!C55+'932025'!C55+'922025'!C55+'912025'!C55</f>
        <v>90</v>
      </c>
      <c r="D55" s="221">
        <f>'9302025'!D55+'92984'!D55+'9282025'!D55+'9272025'!D55+'9262025'!D55+'9252025'!D55+'9242025'!D55+'9232025'!D55+'9222025'!D55+'9212025'!D55+'9202025'!D55+'9192025'!D55+'9182025'!D55+'9172025'!D55+'9162025'!D55+'9152025'!D55+'9142025'!D55+'9132025'!D55+'9122025'!D55+'9102025'!D55+'992025'!D55+'982025'!D55+'972025'!D55+'962025'!D55+'952025'!D55+'942025'!D55+'932025'!D55+'922025'!D55+'912025'!D55</f>
        <v>7</v>
      </c>
      <c r="E55" s="221">
        <f>'9302025'!E55+'92984'!E55+'9282025'!E55+'9272025'!E55+'9262025'!E55+'9252025'!E55+'9242025'!E55+'9232025'!E55+'9222025'!E55+'9212025'!E55+'9202025'!E55+'9192025'!E55+'9182025'!E55+'9172025'!E55+'9162025'!E55+'9152025'!E55+'9142025'!E55+'9132025'!E55+'9122025'!E55+'9102025'!E55+'992025'!E55+'982025'!E55+'972025'!E55+'962025'!E55+'952025'!E55+'942025'!E55+'932025'!E55+'922025'!E55+'912025'!E55</f>
        <v>49</v>
      </c>
      <c r="F55" s="221">
        <f>'9302025'!F55+'92984'!F55+'9282025'!F55+'9272025'!F55+'9262025'!F55+'9252025'!F55+'9242025'!F55+'9232025'!F55+'9222025'!F55+'9212025'!F55+'9202025'!F55+'9192025'!F55+'9182025'!F55+'9172025'!F55+'9162025'!F55+'9152025'!F55+'9142025'!F55+'9132025'!F55+'9122025'!F55+'9102025'!F55+'992025'!F55+'982025'!F55+'972025'!F55+'962025'!F55+'952025'!F55+'942025'!F55+'932025'!F55+'922025'!F55+'912025'!F55</f>
        <v>99</v>
      </c>
      <c r="G55" s="221">
        <f>'9302025'!G55+'92984'!G55+'9282025'!G55+'9272025'!G55+'9262025'!G55+'9252025'!G55+'9242025'!G55+'9232025'!G55+'9222025'!G55+'9212025'!G55+'9202025'!G55+'9192025'!G55+'9182025'!G55+'9172025'!G55+'9162025'!G55+'9152025'!G55+'9142025'!G55+'9132025'!G55+'9122025'!G55+'9102025'!G55+'992025'!G55+'982025'!G55+'972025'!G55+'962025'!G55+'952025'!G55+'942025'!G55+'932025'!G55+'922025'!G55+'912025'!G55</f>
        <v>0</v>
      </c>
      <c r="H55" s="182"/>
    </row>
    <row r="56">
      <c r="A56" s="91" t="s">
        <v>83</v>
      </c>
      <c r="B56" s="129" t="s">
        <v>94</v>
      </c>
      <c r="C56" s="221">
        <f>'9302025'!C56+'92984'!C56+'9282025'!C56+'9272025'!C56+'9262025'!C56+'9252025'!C56+'9242025'!C56+'9232025'!C56+'9222025'!C56+'9212025'!C56+'9202025'!C56+'9192025'!C56+'9182025'!C56+'9172025'!C56+'9162025'!C56+'9152025'!C56+'9142025'!C56+'9132025'!C56+'9122025'!C56+'9102025'!C56+'992025'!C56+'982025'!C56+'972025'!C56+'962025'!C56+'952025'!C56+'942025'!C56+'932025'!C56+'922025'!C56+'912025'!C56</f>
        <v>0</v>
      </c>
      <c r="D56" s="221">
        <f>'9302025'!D56+'92984'!D56+'9282025'!D56+'9272025'!D56+'9262025'!D56+'9252025'!D56+'9242025'!D56+'9232025'!D56+'9222025'!D56+'9212025'!D56+'9202025'!D56+'9192025'!D56+'9182025'!D56+'9172025'!D56+'9162025'!D56+'9152025'!D56+'9142025'!D56+'9132025'!D56+'9122025'!D56+'9102025'!D56+'992025'!D56+'982025'!D56+'972025'!D56+'962025'!D56+'952025'!D56+'942025'!D56+'932025'!D56+'922025'!D56+'912025'!D56</f>
        <v>0</v>
      </c>
      <c r="E56" s="221">
        <f>'9302025'!E56+'92984'!E56+'9282025'!E56+'9272025'!E56+'9262025'!E56+'9252025'!E56+'9242025'!E56+'9232025'!E56+'9222025'!E56+'9212025'!E56+'9202025'!E56+'9192025'!E56+'9182025'!E56+'9172025'!E56+'9162025'!E56+'9152025'!E56+'9142025'!E56+'9132025'!E56+'9122025'!E56+'9102025'!E56+'992025'!E56+'982025'!E56+'972025'!E56+'962025'!E56+'952025'!E56+'942025'!E56+'932025'!E56+'922025'!E56+'912025'!E56</f>
        <v>0</v>
      </c>
      <c r="F56" s="221">
        <f>'9302025'!F56+'92984'!F56+'9282025'!F56+'9272025'!F56+'9262025'!F56+'9252025'!F56+'9242025'!F56+'9232025'!F56+'9222025'!F56+'9212025'!F56+'9202025'!F56+'9192025'!F56+'9182025'!F56+'9172025'!F56+'9162025'!F56+'9152025'!F56+'9142025'!F56+'9132025'!F56+'9122025'!F56+'9102025'!F56+'992025'!F56+'982025'!F56+'972025'!F56+'962025'!F56+'952025'!F56+'942025'!F56+'932025'!F56+'922025'!F56+'912025'!F56</f>
        <v>0</v>
      </c>
      <c r="G56" s="221">
        <f>'9302025'!G56+'92984'!G56+'9282025'!G56+'9272025'!G56+'9262025'!G56+'9252025'!G56+'9242025'!G56+'9232025'!G56+'9222025'!G56+'9212025'!G56+'9202025'!G56+'9192025'!G56+'9182025'!G56+'9172025'!G56+'9162025'!G56+'9152025'!G56+'9142025'!G56+'9132025'!G56+'9122025'!G56+'9102025'!G56+'992025'!G56+'982025'!G56+'972025'!G56+'962025'!G56+'952025'!G56+'942025'!G56+'932025'!G56+'922025'!G56+'912025'!G56</f>
        <v>0</v>
      </c>
      <c r="H56" s="182"/>
    </row>
    <row r="57">
      <c r="A57" s="91" t="s">
        <v>80</v>
      </c>
      <c r="B57" s="129" t="s">
        <v>94</v>
      </c>
      <c r="C57" s="221">
        <f>'9302025'!C57+'92984'!C57+'9282025'!C57+'9272025'!C57+'9262025'!C57+'9252025'!C57+'9242025'!C57+'9232025'!C57+'9222025'!C57+'9212025'!C57+'9202025'!C57+'9192025'!C57+'9182025'!C57+'9172025'!C57+'9162025'!C57+'9152025'!C57+'9142025'!C57+'9132025'!C57+'9122025'!C57+'9102025'!C57+'992025'!C57+'982025'!C57+'972025'!C57+'962025'!C57+'952025'!C57+'942025'!C57+'932025'!C57+'922025'!C57+'912025'!C57</f>
        <v>7</v>
      </c>
      <c r="D57" s="221">
        <f>'9302025'!D57+'92984'!D57+'9282025'!D57+'9272025'!D57+'9262025'!D57+'9252025'!D57+'9242025'!D57+'9232025'!D57+'9222025'!D57+'9212025'!D57+'9202025'!D57+'9192025'!D57+'9182025'!D57+'9172025'!D57+'9162025'!D57+'9152025'!D57+'9142025'!D57+'9132025'!D57+'9122025'!D57+'9102025'!D57+'992025'!D57+'982025'!D57+'972025'!D57+'962025'!D57+'952025'!D57+'942025'!D57+'932025'!D57+'922025'!D57+'912025'!D57</f>
        <v>9</v>
      </c>
      <c r="E57" s="221">
        <f>'9302025'!E57+'92984'!E57+'9282025'!E57+'9272025'!E57+'9262025'!E57+'9252025'!E57+'9242025'!E57+'9232025'!E57+'9222025'!E57+'9212025'!E57+'9202025'!E57+'9192025'!E57+'9182025'!E57+'9172025'!E57+'9162025'!E57+'9152025'!E57+'9142025'!E57+'9132025'!E57+'9122025'!E57+'9102025'!E57+'992025'!E57+'982025'!E57+'972025'!E57+'962025'!E57+'952025'!E57+'942025'!E57+'932025'!E57+'922025'!E57+'912025'!E57</f>
        <v>50</v>
      </c>
      <c r="F57" s="221">
        <f>'9302025'!F57+'92984'!F57+'9282025'!F57+'9272025'!F57+'9262025'!F57+'9252025'!F57+'9242025'!F57+'9232025'!F57+'9222025'!F57+'9212025'!F57+'9202025'!F57+'9192025'!F57+'9182025'!F57+'9172025'!F57+'9162025'!F57+'9152025'!F57+'9142025'!F57+'9132025'!F57+'9122025'!F57+'9102025'!F57+'992025'!F57+'982025'!F57+'972025'!F57+'962025'!F57+'952025'!F57+'942025'!F57+'932025'!F57+'922025'!F57+'912025'!F57</f>
        <v>58</v>
      </c>
      <c r="G57" s="221">
        <f>'9302025'!G57+'92984'!G57+'9282025'!G57+'9272025'!G57+'9262025'!G57+'9252025'!G57+'9242025'!G57+'9232025'!G57+'9222025'!G57+'9212025'!G57+'9202025'!G57+'9192025'!G57+'9182025'!G57+'9172025'!G57+'9162025'!G57+'9152025'!G57+'9142025'!G57+'9132025'!G57+'9122025'!G57+'9102025'!G57+'992025'!G57+'982025'!G57+'972025'!G57+'962025'!G57+'952025'!G57+'942025'!G57+'932025'!G57+'922025'!G57+'912025'!G57</f>
        <v>0</v>
      </c>
      <c r="H57" s="182"/>
    </row>
    <row r="58">
      <c r="A58" s="107" t="s">
        <v>78</v>
      </c>
      <c r="B58" s="130" t="s">
        <v>94</v>
      </c>
      <c r="C58" s="221"/>
      <c r="D58" s="221"/>
      <c r="E58" s="221"/>
      <c r="F58" s="221"/>
      <c r="G58" s="221"/>
      <c r="H58" s="184"/>
    </row>
    <row r="59">
      <c r="A59" s="107" t="s">
        <v>117</v>
      </c>
      <c r="B59" s="130" t="s">
        <v>94</v>
      </c>
      <c r="C59" s="221">
        <f>'9302025'!C59+'92984'!C59+'9282025'!C59+'9272025'!C59+'9262025'!C59+'9252025'!C59+'9242025'!C59+'9232025'!C59+'9222025'!C59+'9212025'!C59+'9202025'!C59+'9192025'!C59+'9182025'!C59+'9172025'!C59+'9162025'!C59+'9152025'!C59+'9142025'!C59+'9132025'!C59+'9122025'!C59+'9102025'!C59+'992025'!C59+'982025'!C59+'972025'!C59+'962025'!C59+'952025'!C59+'942025'!C59+'932025'!C59+'922025'!C59+'912025'!C59</f>
        <v>0</v>
      </c>
      <c r="D59" s="223"/>
      <c r="E59" s="223"/>
      <c r="F59" s="223"/>
      <c r="G59" s="224"/>
      <c r="H59" s="184"/>
    </row>
    <row r="60">
      <c r="A60" s="131" t="s">
        <v>56</v>
      </c>
      <c r="B60" s="132"/>
      <c r="C60" s="185"/>
      <c r="D60" s="185"/>
      <c r="E60" s="185"/>
      <c r="F60" s="185"/>
      <c r="G60" s="185"/>
      <c r="H60" s="187"/>
    </row>
    <row r="61">
      <c r="A61" s="27" t="s">
        <v>95</v>
      </c>
      <c r="F61" s="28"/>
      <c r="H61" s="18"/>
    </row>
    <row r="62">
      <c r="A62" s="225" t="s">
        <v>25</v>
      </c>
      <c r="B62" s="138" t="s">
        <v>26</v>
      </c>
      <c r="C62" s="142" t="s">
        <v>27</v>
      </c>
      <c r="D62" s="142" t="s">
        <v>28</v>
      </c>
      <c r="E62" s="142" t="s">
        <v>29</v>
      </c>
      <c r="F62" s="226" t="s">
        <v>30</v>
      </c>
      <c r="H62" s="18"/>
    </row>
    <row r="63">
      <c r="A63" s="146" t="s">
        <v>32</v>
      </c>
      <c r="B63" s="221">
        <f>'9302025'!B63+'92984'!B63+'9282025'!B63+'9272025'!B63+'9262025'!B63+'9252025'!B63+'9242025'!B63+'9232025'!B63+'9222025'!B63+'9212025'!B63+'9202025'!B63+'9192025'!B63+'9182025'!B63+'9172025'!B63+'9162025'!B63+'9152025'!B63+'9142025'!B63+'9132025'!B63+'9122025'!B63+'9102025'!B63+'992025'!B63+'982025'!B63+'972025'!B63+'962025'!B63+'952025'!B63+'942025'!B63+'932025'!B63+'922025'!B63+'912025'!B63</f>
        <v>6</v>
      </c>
      <c r="C63" s="221">
        <f>'9302025'!C63+'92984'!C63+'9282025'!C63+'9272025'!C63+'9262025'!C63+'9252025'!C63+'9242025'!C63+'9232025'!C63+'9222025'!C63+'9212025'!C63+'9202025'!C63+'9192025'!C63+'9182025'!C63+'9172025'!C63+'9162025'!C63+'9152025'!C63+'9142025'!C63+'9132025'!C63+'9122025'!C63+'9102025'!C63+'992025'!C63+'982025'!C63+'972025'!C63+'962025'!C63+'952025'!C63+'942025'!C63+'932025'!C63+'922025'!C63+'912025'!C63</f>
        <v>0</v>
      </c>
      <c r="D63" s="221">
        <f>'9302025'!D63+'92984'!D63+'9282025'!D63+'9272025'!D63+'9262025'!D63+'9252025'!D63+'9242025'!D63+'9232025'!D63+'9222025'!D63+'9212025'!D63+'9202025'!D63+'9192025'!D63+'9182025'!D63+'9172025'!D63+'9162025'!D63+'9152025'!D63+'9142025'!D63+'9132025'!D63+'9122025'!D63+'9102025'!D63+'992025'!D63+'982025'!D63+'972025'!D63+'962025'!D63+'952025'!D63+'942025'!D63+'932025'!D63+'922025'!D63+'912025'!D63</f>
        <v>0</v>
      </c>
      <c r="E63" s="221">
        <f>'9302025'!E63+'92984'!E63+'9282025'!E63+'9272025'!E63+'9262025'!E63+'9252025'!E63+'9242025'!E63+'9232025'!E63+'9222025'!E63+'9212025'!E63+'9202025'!E63+'9192025'!E63+'9182025'!E63+'9172025'!E63+'9162025'!E63+'9152025'!E63+'9142025'!E63+'9132025'!E63+'9122025'!E63+'9102025'!E63+'992025'!E63+'982025'!E63+'972025'!E63+'962025'!E63+'952025'!E63+'942025'!E63+'932025'!E63+'922025'!E63+'912025'!E63</f>
        <v>0</v>
      </c>
      <c r="F63" s="221">
        <f>'9302025'!F63+'92984'!F63+'9282025'!F63+'9272025'!F63+'9262025'!F63+'9252025'!F63+'9242025'!F63+'9232025'!F63+'9222025'!F63+'9212025'!F63+'9202025'!F63+'9192025'!F63+'9182025'!F63+'9172025'!F63+'9162025'!F63+'9152025'!F63+'9142025'!F63+'9132025'!F63+'9122025'!F63+'9102025'!F63+'992025'!F63+'982025'!F63+'972025'!F63+'962025'!F63+'952025'!F63+'942025'!F63+'932025'!F63+'922025'!F63+'912025'!F63</f>
        <v>3</v>
      </c>
      <c r="H63" s="18"/>
    </row>
    <row r="64">
      <c r="A64" s="146" t="s">
        <v>34</v>
      </c>
      <c r="B64" s="221">
        <f>'9302025'!B64+'92984'!B64+'9282025'!B64+'9272025'!B64+'9262025'!B64+'9252025'!B64+'9242025'!B64+'9232025'!B64+'9222025'!B64+'9212025'!B64+'9202025'!B64+'9192025'!B64+'9182025'!B64+'9172025'!B64+'9162025'!B64+'9152025'!B64+'9142025'!B64+'9132025'!B64+'9122025'!B64+'9102025'!B64+'992025'!B64+'982025'!B64+'972025'!B64+'962025'!B64+'952025'!B64+'942025'!B64+'932025'!B64+'922025'!B64+'912025'!B64</f>
        <v>13</v>
      </c>
      <c r="C64" s="221">
        <f>'9302025'!C64+'92984'!C64+'9282025'!C64+'9272025'!C64+'9262025'!C64+'9252025'!C64+'9242025'!C64+'9232025'!C64+'9222025'!C64+'9212025'!C64+'9202025'!C64+'9192025'!C64+'9182025'!C64+'9172025'!C64+'9162025'!C64+'9152025'!C64+'9142025'!C64+'9132025'!C64+'9122025'!C64+'9102025'!C64+'992025'!C64+'982025'!C64+'972025'!C64+'962025'!C64+'952025'!C64+'942025'!C64+'932025'!C64+'922025'!C64+'912025'!C64</f>
        <v>1</v>
      </c>
      <c r="D64" s="221">
        <f>'9302025'!D64+'92984'!D64+'9282025'!D64+'9272025'!D64+'9262025'!D64+'9252025'!D64+'9242025'!D64+'9232025'!D64+'9222025'!D64+'9212025'!D64+'9202025'!D64+'9192025'!D64+'9182025'!D64+'9172025'!D64+'9162025'!D64+'9152025'!D64+'9142025'!D64+'9132025'!D64+'9122025'!D64+'9102025'!D64+'992025'!D64+'982025'!D64+'972025'!D64+'962025'!D64+'952025'!D64+'942025'!D64+'932025'!D64+'922025'!D64+'912025'!D64</f>
        <v>3</v>
      </c>
      <c r="E64" s="221">
        <f>'9302025'!E64+'92984'!E64+'9282025'!E64+'9272025'!E64+'9262025'!E64+'9252025'!E64+'9242025'!E64+'9232025'!E64+'9222025'!E64+'9212025'!E64+'9202025'!E64+'9192025'!E64+'9182025'!E64+'9172025'!E64+'9162025'!E64+'9152025'!E64+'9142025'!E64+'9132025'!E64+'9122025'!E64+'9102025'!E64+'992025'!E64+'982025'!E64+'972025'!E64+'962025'!E64+'952025'!E64+'942025'!E64+'932025'!E64+'922025'!E64+'912025'!E64</f>
        <v>0</v>
      </c>
      <c r="F64" s="221">
        <f>'9302025'!F64+'92984'!F64+'9282025'!F64+'9272025'!F64+'9262025'!F64+'9252025'!F64+'9242025'!F64+'9232025'!F64+'9222025'!F64+'9212025'!F64+'9202025'!F64+'9192025'!F64+'9182025'!F64+'9172025'!F64+'9162025'!F64+'9152025'!F64+'9142025'!F64+'9132025'!F64+'9122025'!F64+'9102025'!F64+'992025'!F64+'982025'!F64+'972025'!F64+'962025'!F64+'952025'!F64+'942025'!F64+'932025'!F64+'922025'!F64+'912025'!F64</f>
        <v>10</v>
      </c>
      <c r="H64" s="18"/>
    </row>
    <row r="65">
      <c r="A65" s="146" t="s">
        <v>55</v>
      </c>
      <c r="B65" s="221">
        <f>'9302025'!B65+'92984'!B65+'9282025'!B65+'9272025'!B65+'9262025'!B65+'9252025'!B65+'9242025'!B65+'9232025'!B65+'9222025'!B65+'9212025'!B65+'9202025'!B65+'9192025'!B65+'9182025'!B65+'9172025'!B65+'9162025'!B65+'9152025'!B65+'9142025'!B65+'9132025'!B65+'9122025'!B65+'9102025'!B65+'992025'!B65+'982025'!B65+'972025'!B65+'962025'!B65+'952025'!B65+'942025'!B65+'932025'!B65+'922025'!B65+'912025'!B65</f>
        <v>4</v>
      </c>
      <c r="C65" s="221">
        <f>'9302025'!C65+'92984'!C65+'9282025'!C65+'9272025'!C65+'9262025'!C65+'9252025'!C65+'9242025'!C65+'9232025'!C65+'9222025'!C65+'9212025'!C65+'9202025'!C65+'9192025'!C65+'9182025'!C65+'9172025'!C65+'9162025'!C65+'9152025'!C65+'9142025'!C65+'9132025'!C65+'9122025'!C65+'9102025'!C65+'992025'!C65+'982025'!C65+'972025'!C65+'962025'!C65+'952025'!C65+'942025'!C65+'932025'!C65+'922025'!C65+'912025'!C65</f>
        <v>0</v>
      </c>
      <c r="D65" s="221">
        <f>'9302025'!D65+'92984'!D65+'9282025'!D65+'9272025'!D65+'9262025'!D65+'9252025'!D65+'9242025'!D65+'9232025'!D65+'9222025'!D65+'9212025'!D65+'9202025'!D65+'9192025'!D65+'9182025'!D65+'9172025'!D65+'9162025'!D65+'9152025'!D65+'9142025'!D65+'9132025'!D65+'9122025'!D65+'9102025'!D65+'992025'!D65+'982025'!D65+'972025'!D65+'962025'!D65+'952025'!D65+'942025'!D65+'932025'!D65+'922025'!D65+'912025'!D65</f>
        <v>1</v>
      </c>
      <c r="E65" s="221">
        <f>'9302025'!E65+'92984'!E65+'9282025'!E65+'9272025'!E65+'9262025'!E65+'9252025'!E65+'9242025'!E65+'9232025'!E65+'9222025'!E65+'9212025'!E65+'9202025'!E65+'9192025'!E65+'9182025'!E65+'9172025'!E65+'9162025'!E65+'9152025'!E65+'9142025'!E65+'9132025'!E65+'9122025'!E65+'9102025'!E65+'992025'!E65+'982025'!E65+'972025'!E65+'962025'!E65+'952025'!E65+'942025'!E65+'932025'!E65+'922025'!E65+'912025'!E65</f>
        <v>0</v>
      </c>
      <c r="F65" s="221">
        <f>'9302025'!F65+'92984'!F65+'9282025'!F65+'9272025'!F65+'9262025'!F65+'9252025'!F65+'9242025'!F65+'9232025'!F65+'9222025'!F65+'9212025'!F65+'9202025'!F65+'9192025'!F65+'9182025'!F65+'9172025'!F65+'9162025'!F65+'9152025'!F65+'9142025'!F65+'9132025'!F65+'9122025'!F65+'9102025'!F65+'992025'!F65+'982025'!F65+'972025'!F65+'962025'!F65+'952025'!F65+'942025'!F65+'932025'!F65+'922025'!F65+'912025'!F65</f>
        <v>4</v>
      </c>
      <c r="H65" s="18"/>
    </row>
    <row r="66">
      <c r="A66" s="146" t="s">
        <v>38</v>
      </c>
      <c r="B66" s="221">
        <f>'9302025'!B66+'92984'!B66+'9282025'!B66+'9272025'!B66+'9262025'!B66+'9252025'!B66+'9242025'!B66+'9232025'!B66+'9222025'!B66+'9212025'!B66+'9202025'!B66+'9192025'!B66+'9182025'!B66+'9172025'!B66+'9162025'!B66+'9152025'!B66+'9142025'!B66+'9132025'!B66+'9122025'!B66+'9102025'!B66+'992025'!B66+'982025'!B66+'972025'!B66+'962025'!B66+'952025'!B66+'942025'!B66+'932025'!B66+'922025'!B66+'912025'!B66</f>
        <v>7</v>
      </c>
      <c r="C66" s="221">
        <f>'9302025'!C66+'92984'!C66+'9282025'!C66+'9272025'!C66+'9262025'!C66+'9252025'!C66+'9242025'!C66+'9232025'!C66+'9222025'!C66+'9212025'!C66+'9202025'!C66+'9192025'!C66+'9182025'!C66+'9172025'!C66+'9162025'!C66+'9152025'!C66+'9142025'!C66+'9132025'!C66+'9122025'!C66+'9102025'!C66+'992025'!C66+'982025'!C66+'972025'!C66+'962025'!C66+'952025'!C66+'942025'!C66+'932025'!C66+'922025'!C66+'912025'!C66</f>
        <v>0</v>
      </c>
      <c r="D66" s="221">
        <f>'9302025'!D66+'92984'!D66+'9282025'!D66+'9272025'!D66+'9262025'!D66+'9252025'!D66+'9242025'!D66+'9232025'!D66+'9222025'!D66+'9212025'!D66+'9202025'!D66+'9192025'!D66+'9182025'!D66+'9172025'!D66+'9162025'!D66+'9152025'!D66+'9142025'!D66+'9132025'!D66+'9122025'!D66+'9102025'!D66+'992025'!D66+'982025'!D66+'972025'!D66+'962025'!D66+'952025'!D66+'942025'!D66+'932025'!D66+'922025'!D66+'912025'!D66</f>
        <v>0</v>
      </c>
      <c r="E66" s="221">
        <f>'9302025'!E66+'92984'!E66+'9282025'!E66+'9272025'!E66+'9262025'!E66+'9252025'!E66+'9242025'!E66+'9232025'!E66+'9222025'!E66+'9212025'!E66+'9202025'!E66+'9192025'!E66+'9182025'!E66+'9172025'!E66+'9162025'!E66+'9152025'!E66+'9142025'!E66+'9132025'!E66+'9122025'!E66+'9102025'!E66+'992025'!E66+'982025'!E66+'972025'!E66+'962025'!E66+'952025'!E66+'942025'!E66+'932025'!E66+'922025'!E66+'912025'!E66</f>
        <v>0</v>
      </c>
      <c r="F66" s="221">
        <f>'9302025'!F66+'92984'!F66+'9282025'!F66+'9272025'!F66+'9262025'!F66+'9252025'!F66+'9242025'!F66+'9232025'!F66+'9222025'!F66+'9212025'!F66+'9202025'!F66+'9192025'!F66+'9182025'!F66+'9172025'!F66+'9162025'!F66+'9152025'!F66+'9142025'!F66+'9132025'!F66+'9122025'!F66+'9102025'!F66+'992025'!F66+'982025'!F66+'972025'!F66+'962025'!F66+'952025'!F66+'942025'!F66+'932025'!F66+'922025'!F66+'912025'!F66</f>
        <v>3.5</v>
      </c>
      <c r="H66" s="18"/>
    </row>
    <row r="67">
      <c r="A67" s="146" t="s">
        <v>39</v>
      </c>
      <c r="B67" s="221">
        <f>'9302025'!B67+'92984'!B67+'9282025'!B67+'9272025'!B67+'9262025'!B67+'9252025'!B67+'9242025'!B67+'9232025'!B67+'9222025'!B67+'9212025'!B67+'9202025'!B67+'9192025'!B67+'9182025'!B67+'9172025'!B67+'9162025'!B67+'9152025'!B67+'9142025'!B67+'9132025'!B67+'9122025'!B67+'9102025'!B67+'992025'!B67+'982025'!B67+'972025'!B67+'962025'!B67+'952025'!B67+'942025'!B67+'932025'!B67+'922025'!B67+'912025'!B67</f>
        <v>10</v>
      </c>
      <c r="C67" s="221">
        <f>'9302025'!C67+'92984'!C67+'9282025'!C67+'9272025'!C67+'9262025'!C67+'9252025'!C67+'9242025'!C67+'9232025'!C67+'9222025'!C67+'9212025'!C67+'9202025'!C67+'9192025'!C67+'9182025'!C67+'9172025'!C67+'9162025'!C67+'9152025'!C67+'9142025'!C67+'9132025'!C67+'9122025'!C67+'9102025'!C67+'992025'!C67+'982025'!C67+'972025'!C67+'962025'!C67+'952025'!C67+'942025'!C67+'932025'!C67+'922025'!C67+'912025'!C67</f>
        <v>2</v>
      </c>
      <c r="D67" s="221">
        <f>'9302025'!D67+'92984'!D67+'9282025'!D67+'9272025'!D67+'9262025'!D67+'9252025'!D67+'9242025'!D67+'9232025'!D67+'9222025'!D67+'9212025'!D67+'9202025'!D67+'9192025'!D67+'9182025'!D67+'9172025'!D67+'9162025'!D67+'9152025'!D67+'9142025'!D67+'9132025'!D67+'9122025'!D67+'9102025'!D67+'992025'!D67+'982025'!D67+'972025'!D67+'962025'!D67+'952025'!D67+'942025'!D67+'932025'!D67+'922025'!D67+'912025'!D67</f>
        <v>0</v>
      </c>
      <c r="E67" s="221">
        <f>'9302025'!E67+'92984'!E67+'9282025'!E67+'9272025'!E67+'9262025'!E67+'9252025'!E67+'9242025'!E67+'9232025'!E67+'9222025'!E67+'9212025'!E67+'9202025'!E67+'9192025'!E67+'9182025'!E67+'9172025'!E67+'9162025'!E67+'9152025'!E67+'9142025'!E67+'9132025'!E67+'9122025'!E67+'9102025'!E67+'992025'!E67+'982025'!E67+'972025'!E67+'962025'!E67+'952025'!E67+'942025'!E67+'932025'!E67+'922025'!E67+'912025'!E67</f>
        <v>0</v>
      </c>
      <c r="F67" s="221">
        <f>'9302025'!F67+'92984'!F67+'9282025'!F67+'9272025'!F67+'9262025'!F67+'9252025'!F67+'9242025'!F67+'9232025'!F67+'9222025'!F67+'9212025'!F67+'9202025'!F67+'9192025'!F67+'9182025'!F67+'9172025'!F67+'9162025'!F67+'9152025'!F67+'9142025'!F67+'9132025'!F67+'9122025'!F67+'9102025'!F67+'992025'!F67+'982025'!F67+'972025'!F67+'962025'!F67+'952025'!F67+'942025'!F67+'932025'!F67+'922025'!F67+'912025'!F67</f>
        <v>9.5</v>
      </c>
      <c r="H67" s="18"/>
    </row>
    <row r="68">
      <c r="A68" s="146" t="s">
        <v>41</v>
      </c>
      <c r="B68" s="221">
        <f>'9302025'!B68+'92984'!B68+'9282025'!B68+'9272025'!B68+'9262025'!B68+'9252025'!B68+'9242025'!B68+'9232025'!B68+'9222025'!B68+'9212025'!B68+'9202025'!B68+'9192025'!B68+'9182025'!B68+'9172025'!B68+'9162025'!B68+'9152025'!B68+'9142025'!B68+'9132025'!B68+'9122025'!B68+'9102025'!B68+'992025'!B68+'982025'!B68+'972025'!B68+'962025'!B68+'952025'!B68+'942025'!B68+'932025'!B68+'922025'!B68+'912025'!B68</f>
        <v>10</v>
      </c>
      <c r="C68" s="221">
        <f>'9302025'!C68+'92984'!C68+'9282025'!C68+'9272025'!C68+'9262025'!C68+'9252025'!C68+'9242025'!C68+'9232025'!C68+'9222025'!C68+'9212025'!C68+'9202025'!C68+'9192025'!C68+'9182025'!C68+'9172025'!C68+'9162025'!C68+'9152025'!C68+'9142025'!C68+'9132025'!C68+'9122025'!C68+'9102025'!C68+'992025'!C68+'982025'!C68+'972025'!C68+'962025'!C68+'952025'!C68+'942025'!C68+'932025'!C68+'922025'!C68+'912025'!C68</f>
        <v>3</v>
      </c>
      <c r="D68" s="221">
        <f>'9302025'!D68+'92984'!D68+'9282025'!D68+'9272025'!D68+'9262025'!D68+'9252025'!D68+'9242025'!D68+'9232025'!D68+'9222025'!D68+'9212025'!D68+'9202025'!D68+'9192025'!D68+'9182025'!D68+'9172025'!D68+'9162025'!D68+'9152025'!D68+'9142025'!D68+'9132025'!D68+'9122025'!D68+'9102025'!D68+'992025'!D68+'982025'!D68+'972025'!D68+'962025'!D68+'952025'!D68+'942025'!D68+'932025'!D68+'922025'!D68+'912025'!D68</f>
        <v>1</v>
      </c>
      <c r="E68" s="221">
        <f>'9302025'!E68+'92984'!E68+'9282025'!E68+'9272025'!E68+'9262025'!E68+'9252025'!E68+'9242025'!E68+'9232025'!E68+'9222025'!E68+'9212025'!E68+'9202025'!E68+'9192025'!E68+'9182025'!E68+'9172025'!E68+'9162025'!E68+'9152025'!E68+'9142025'!E68+'9132025'!E68+'9122025'!E68+'9102025'!E68+'992025'!E68+'982025'!E68+'972025'!E68+'962025'!E68+'952025'!E68+'942025'!E68+'932025'!E68+'922025'!E68+'912025'!E68</f>
        <v>0</v>
      </c>
      <c r="F68" s="221">
        <f>'9302025'!F68+'92984'!F68+'9282025'!F68+'9272025'!F68+'9262025'!F68+'9252025'!F68+'9242025'!F68+'9232025'!F68+'9222025'!F68+'9212025'!F68+'9202025'!F68+'9192025'!F68+'9182025'!F68+'9172025'!F68+'9162025'!F68+'9152025'!F68+'9142025'!F68+'9132025'!F68+'9122025'!F68+'9102025'!F68+'992025'!F68+'982025'!F68+'972025'!F68+'962025'!F68+'952025'!F68+'942025'!F68+'932025'!F68+'922025'!F68+'912025'!F68</f>
        <v>5</v>
      </c>
      <c r="H68" s="18"/>
    </row>
    <row r="69">
      <c r="A69" s="146" t="s">
        <v>43</v>
      </c>
      <c r="B69" s="221">
        <f>'9302025'!B69+'92984'!B69+'9282025'!B69+'9272025'!B69+'9262025'!B69+'9252025'!B69+'9242025'!B69+'9232025'!B69+'9222025'!B69+'9212025'!B69+'9202025'!B69+'9192025'!B69+'9182025'!B69+'9172025'!B69+'9162025'!B69+'9152025'!B69+'9142025'!B69+'9132025'!B69+'9122025'!B69+'9102025'!B69+'992025'!B69+'982025'!B69+'972025'!B69+'962025'!B69+'952025'!B69+'942025'!B69+'932025'!B69+'922025'!B69+'912025'!B69</f>
        <v>7</v>
      </c>
      <c r="C69" s="221">
        <f>'9302025'!C69+'92984'!C69+'9282025'!C69+'9272025'!C69+'9262025'!C69+'9252025'!C69+'9242025'!C69+'9232025'!C69+'9222025'!C69+'9212025'!C69+'9202025'!C69+'9192025'!C69+'9182025'!C69+'9172025'!C69+'9162025'!C69+'9152025'!C69+'9142025'!C69+'9132025'!C69+'9122025'!C69+'9102025'!C69+'992025'!C69+'982025'!C69+'972025'!C69+'962025'!C69+'952025'!C69+'942025'!C69+'932025'!C69+'922025'!C69+'912025'!C69</f>
        <v>3</v>
      </c>
      <c r="D69" s="221">
        <f>'9302025'!D69+'92984'!D69+'9282025'!D69+'9272025'!D69+'9262025'!D69+'9252025'!D69+'9242025'!D69+'9232025'!D69+'9222025'!D69+'9212025'!D69+'9202025'!D69+'9192025'!D69+'9182025'!D69+'9172025'!D69+'9162025'!D69+'9152025'!D69+'9142025'!D69+'9132025'!D69+'9122025'!D69+'9102025'!D69+'992025'!D69+'982025'!D69+'972025'!D69+'962025'!D69+'952025'!D69+'942025'!D69+'932025'!D69+'922025'!D69+'912025'!D69</f>
        <v>1</v>
      </c>
      <c r="E69" s="221">
        <f>'9302025'!E69+'92984'!E69+'9282025'!E69+'9272025'!E69+'9262025'!E69+'9252025'!E69+'9242025'!E69+'9232025'!E69+'9222025'!E69+'9212025'!E69+'9202025'!E69+'9192025'!E69+'9182025'!E69+'9172025'!E69+'9162025'!E69+'9152025'!E69+'9142025'!E69+'9132025'!E69+'9122025'!E69+'9102025'!E69+'992025'!E69+'982025'!E69+'972025'!E69+'962025'!E69+'952025'!E69+'942025'!E69+'932025'!E69+'922025'!E69+'912025'!E69</f>
        <v>1</v>
      </c>
      <c r="F69" s="221">
        <f>'9302025'!F69+'92984'!F69+'9282025'!F69+'9272025'!F69+'9262025'!F69+'9252025'!F69+'9242025'!F69+'9232025'!F69+'9222025'!F69+'9212025'!F69+'9202025'!F69+'9192025'!F69+'9182025'!F69+'9172025'!F69+'9162025'!F69+'9152025'!F69+'9142025'!F69+'9132025'!F69+'9122025'!F69+'9102025'!F69+'992025'!F69+'982025'!F69+'972025'!F69+'962025'!F69+'952025'!F69+'942025'!F69+'932025'!F69+'922025'!F69+'912025'!F69</f>
        <v>4.5</v>
      </c>
      <c r="H69" s="18"/>
    </row>
    <row r="70">
      <c r="A70" s="146" t="s">
        <v>45</v>
      </c>
      <c r="B70" s="221">
        <f>'9302025'!B70+'92984'!B70+'9282025'!B70+'9272025'!B70+'9262025'!B70+'9252025'!B70+'9242025'!B70+'9232025'!B70+'9222025'!B70+'9212025'!B70+'9202025'!B70+'9192025'!B70+'9182025'!B70+'9172025'!B70+'9162025'!B70+'9152025'!B70+'9142025'!B70+'9132025'!B70+'9122025'!B70+'9102025'!B70+'992025'!B70+'982025'!B70+'972025'!B70+'962025'!B70+'952025'!B70+'942025'!B70+'932025'!B70+'922025'!B70+'912025'!B70</f>
        <v>7</v>
      </c>
      <c r="C70" s="221">
        <f>'9302025'!C70+'92984'!C70+'9282025'!C70+'9272025'!C70+'9262025'!C70+'9252025'!C70+'9242025'!C70+'9232025'!C70+'9222025'!C70+'9212025'!C70+'9202025'!C70+'9192025'!C70+'9182025'!C70+'9172025'!C70+'9162025'!C70+'9152025'!C70+'9142025'!C70+'9132025'!C70+'9122025'!C70+'9102025'!C70+'992025'!C70+'982025'!C70+'972025'!C70+'962025'!C70+'952025'!C70+'942025'!C70+'932025'!C70+'922025'!C70+'912025'!C70</f>
        <v>2</v>
      </c>
      <c r="D70" s="221">
        <f>'9302025'!D70+'92984'!D70+'9282025'!D70+'9272025'!D70+'9262025'!D70+'9252025'!D70+'9242025'!D70+'9232025'!D70+'9222025'!D70+'9212025'!D70+'9202025'!D70+'9192025'!D70+'9182025'!D70+'9172025'!D70+'9162025'!D70+'9152025'!D70+'9142025'!D70+'9132025'!D70+'9122025'!D70+'9102025'!D70+'992025'!D70+'982025'!D70+'972025'!D70+'962025'!D70+'952025'!D70+'942025'!D70+'932025'!D70+'922025'!D70+'912025'!D70</f>
        <v>3</v>
      </c>
      <c r="E70" s="221">
        <f>'9302025'!E70+'92984'!E70+'9282025'!E70+'9272025'!E70+'9262025'!E70+'9252025'!E70+'9242025'!E70+'9232025'!E70+'9222025'!E70+'9212025'!E70+'9202025'!E70+'9192025'!E70+'9182025'!E70+'9172025'!E70+'9162025'!E70+'9152025'!E70+'9142025'!E70+'9132025'!E70+'9122025'!E70+'9102025'!E70+'992025'!E70+'982025'!E70+'972025'!E70+'962025'!E70+'952025'!E70+'942025'!E70+'932025'!E70+'922025'!E70+'912025'!E70</f>
        <v>0</v>
      </c>
      <c r="F70" s="221">
        <f>'9302025'!F70+'92984'!F70+'9282025'!F70+'9272025'!F70+'9262025'!F70+'9252025'!F70+'9242025'!F70+'9232025'!F70+'9222025'!F70+'9212025'!F70+'9202025'!F70+'9192025'!F70+'9182025'!F70+'9172025'!F70+'9162025'!F70+'9152025'!F70+'9142025'!F70+'9132025'!F70+'9122025'!F70+'9102025'!F70+'992025'!F70+'982025'!F70+'972025'!F70+'962025'!F70+'952025'!F70+'942025'!F70+'932025'!F70+'922025'!F70+'912025'!F70</f>
        <v>9</v>
      </c>
      <c r="H70" s="18"/>
    </row>
    <row r="71">
      <c r="A71" s="146" t="s">
        <v>46</v>
      </c>
      <c r="B71" s="221">
        <f>'9302025'!B71+'92984'!B71+'9282025'!B71+'9272025'!B71+'9262025'!B71+'9252025'!B71+'9242025'!B71+'9232025'!B71+'9222025'!B71+'9212025'!B71+'9202025'!B71+'9192025'!B71+'9182025'!B71+'9172025'!B71+'9162025'!B71+'9152025'!B71+'9142025'!B71+'9132025'!B71+'9122025'!B71+'9102025'!B71+'992025'!B71+'982025'!B71+'972025'!B71+'962025'!B71+'952025'!B71+'942025'!B71+'932025'!B71+'922025'!B71+'912025'!B71</f>
        <v>3</v>
      </c>
      <c r="C71" s="221">
        <f>'9302025'!C71+'92984'!C71+'9282025'!C71+'9272025'!C71+'9262025'!C71+'9252025'!C71+'9242025'!C71+'9232025'!C71+'9222025'!C71+'9212025'!C71+'9202025'!C71+'9192025'!C71+'9182025'!C71+'9172025'!C71+'9162025'!C71+'9152025'!C71+'9142025'!C71+'9132025'!C71+'9122025'!C71+'9102025'!C71+'992025'!C71+'982025'!C71+'972025'!C71+'962025'!C71+'952025'!C71+'942025'!C71+'932025'!C71+'922025'!C71+'912025'!C71</f>
        <v>0</v>
      </c>
      <c r="D71" s="221">
        <f>'9302025'!D71+'92984'!D71+'9282025'!D71+'9272025'!D71+'9262025'!D71+'9252025'!D71+'9242025'!D71+'9232025'!D71+'9222025'!D71+'9212025'!D71+'9202025'!D71+'9192025'!D71+'9182025'!D71+'9172025'!D71+'9162025'!D71+'9152025'!D71+'9142025'!D71+'9132025'!D71+'9122025'!D71+'9102025'!D71+'992025'!D71+'982025'!D71+'972025'!D71+'962025'!D71+'952025'!D71+'942025'!D71+'932025'!D71+'922025'!D71+'912025'!D71</f>
        <v>2</v>
      </c>
      <c r="E71" s="221">
        <f>'9302025'!E71+'92984'!E71+'9282025'!E71+'9272025'!E71+'9262025'!E71+'9252025'!E71+'9242025'!E71+'9232025'!E71+'9222025'!E71+'9212025'!E71+'9202025'!E71+'9192025'!E71+'9182025'!E71+'9172025'!E71+'9162025'!E71+'9152025'!E71+'9142025'!E71+'9132025'!E71+'9122025'!E71+'9102025'!E71+'992025'!E71+'982025'!E71+'972025'!E71+'962025'!E71+'952025'!E71+'942025'!E71+'932025'!E71+'922025'!E71+'912025'!E71</f>
        <v>0</v>
      </c>
      <c r="F71" s="221">
        <f>'9302025'!F71+'92984'!F71+'9282025'!F71+'9272025'!F71+'9262025'!F71+'9252025'!F71+'9242025'!F71+'9232025'!F71+'9222025'!F71+'9212025'!F71+'9202025'!F71+'9192025'!F71+'9182025'!F71+'9172025'!F71+'9162025'!F71+'9152025'!F71+'9142025'!F71+'9132025'!F71+'9122025'!F71+'9102025'!F71+'992025'!F71+'982025'!F71+'972025'!F71+'962025'!F71+'952025'!F71+'942025'!F71+'932025'!F71+'922025'!F71+'912025'!F71</f>
        <v>3.5</v>
      </c>
      <c r="H71" s="18"/>
    </row>
    <row r="72">
      <c r="A72" s="146" t="s">
        <v>47</v>
      </c>
      <c r="B72" s="221">
        <f>'9302025'!B72+'92984'!B72+'9282025'!B72+'9272025'!B72+'9262025'!B72+'9252025'!B72+'9242025'!B72+'9232025'!B72+'9222025'!B72+'9212025'!B72+'9202025'!B72+'9192025'!B72+'9182025'!B72+'9172025'!B72+'9162025'!B72+'9152025'!B72+'9142025'!B72+'9132025'!B72+'9122025'!B72+'9102025'!B72+'992025'!B72+'982025'!B72+'972025'!B72+'962025'!B72+'952025'!B72+'942025'!B72+'932025'!B72+'922025'!B72+'912025'!B72</f>
        <v>3</v>
      </c>
      <c r="C72" s="221">
        <f>'9302025'!C72+'92984'!C72+'9282025'!C72+'9272025'!C72+'9262025'!C72+'9252025'!C72+'9242025'!C72+'9232025'!C72+'9222025'!C72+'9212025'!C72+'9202025'!C72+'9192025'!C72+'9182025'!C72+'9172025'!C72+'9162025'!C72+'9152025'!C72+'9142025'!C72+'9132025'!C72+'9122025'!C72+'9102025'!C72+'992025'!C72+'982025'!C72+'972025'!C72+'962025'!C72+'952025'!C72+'942025'!C72+'932025'!C72+'922025'!C72+'912025'!C72</f>
        <v>0</v>
      </c>
      <c r="D72" s="221">
        <f>'9302025'!D72+'92984'!D72+'9282025'!D72+'9272025'!D72+'9262025'!D72+'9252025'!D72+'9242025'!D72+'9232025'!D72+'9222025'!D72+'9212025'!D72+'9202025'!D72+'9192025'!D72+'9182025'!D72+'9172025'!D72+'9162025'!D72+'9152025'!D72+'9142025'!D72+'9132025'!D72+'9122025'!D72+'9102025'!D72+'992025'!D72+'982025'!D72+'972025'!D72+'962025'!D72+'952025'!D72+'942025'!D72+'932025'!D72+'922025'!D72+'912025'!D72</f>
        <v>2</v>
      </c>
      <c r="E72" s="221">
        <f>'9302025'!E72+'92984'!E72+'9282025'!E72+'9272025'!E72+'9262025'!E72+'9252025'!E72+'9242025'!E72+'9232025'!E72+'9222025'!E72+'9212025'!E72+'9202025'!E72+'9192025'!E72+'9182025'!E72+'9172025'!E72+'9162025'!E72+'9152025'!E72+'9142025'!E72+'9132025'!E72+'9122025'!E72+'9102025'!E72+'992025'!E72+'982025'!E72+'972025'!E72+'962025'!E72+'952025'!E72+'942025'!E72+'932025'!E72+'922025'!E72+'912025'!E72</f>
        <v>1</v>
      </c>
      <c r="F72" s="221">
        <f>'9302025'!F72+'92984'!F72+'9282025'!F72+'9272025'!F72+'9262025'!F72+'9252025'!F72+'9242025'!F72+'9232025'!F72+'9222025'!F72+'9212025'!F72+'9202025'!F72+'9192025'!F72+'9182025'!F72+'9172025'!F72+'9162025'!F72+'9152025'!F72+'9142025'!F72+'9132025'!F72+'9122025'!F72+'9102025'!F72+'992025'!F72+'982025'!F72+'972025'!F72+'962025'!F72+'952025'!F72+'942025'!F72+'932025'!F72+'922025'!F72+'912025'!F72</f>
        <v>7</v>
      </c>
      <c r="H72" s="18"/>
    </row>
    <row r="73">
      <c r="A73" s="146" t="s">
        <v>48</v>
      </c>
      <c r="B73" s="221" t="str">
        <f>'9302025'!B73+'92984'!B73+'9282025'!B73+'9272025'!B73+'9262025'!B73+'9252025'!B73+'9242025'!B73+'9232025'!B73+'9222025'!B73+'9212025'!B73+'9202025'!B73+'9192025'!B73+'9182025'!B73+'9172025'!B73+'9162025'!B73+'9152025'!B73+'9142025'!B73+'9132025'!B73+'9122025'!B73+'9102025'!B73+'992025'!B73+'982025'!B73+'972025'!B73+'962025'!B73+'952025'!B73+'942025'!B73+'932025'!B73+'922025'!B73+'912025'!B73</f>
        <v>#VALUE!</v>
      </c>
      <c r="C73" s="221">
        <f>'9302025'!C73+'92984'!C73+'9282025'!C73+'9272025'!C73+'9262025'!C73+'9252025'!C73+'9242025'!C73+'9232025'!C73+'9222025'!C73+'9212025'!C73+'9202025'!C73+'9192025'!C73+'9182025'!C73+'9172025'!C73+'9162025'!C73+'9152025'!C73+'9142025'!C73+'9132025'!C73+'9122025'!C73+'9102025'!C73+'992025'!C73+'982025'!C73+'972025'!C73+'962025'!C73+'952025'!C73+'942025'!C73+'932025'!C73+'922025'!C73+'912025'!C73</f>
        <v>1</v>
      </c>
      <c r="D73" s="221">
        <f>'9302025'!D73+'92984'!D73+'9282025'!D73+'9272025'!D73+'9262025'!D73+'9252025'!D73+'9242025'!D73+'9232025'!D73+'9222025'!D73+'9212025'!D73+'9202025'!D73+'9192025'!D73+'9182025'!D73+'9172025'!D73+'9162025'!D73+'9152025'!D73+'9142025'!D73+'9132025'!D73+'9122025'!D73+'9102025'!D73+'992025'!D73+'982025'!D73+'972025'!D73+'962025'!D73+'952025'!D73+'942025'!D73+'932025'!D73+'922025'!D73+'912025'!D73</f>
        <v>1</v>
      </c>
      <c r="E73" s="221">
        <f>'9302025'!E73+'92984'!E73+'9282025'!E73+'9272025'!E73+'9262025'!E73+'9252025'!E73+'9242025'!E73+'9232025'!E73+'9222025'!E73+'9212025'!E73+'9202025'!E73+'9192025'!E73+'9182025'!E73+'9172025'!E73+'9162025'!E73+'9152025'!E73+'9142025'!E73+'9132025'!E73+'9122025'!E73+'9102025'!E73+'992025'!E73+'982025'!E73+'972025'!E73+'962025'!E73+'952025'!E73+'942025'!E73+'932025'!E73+'922025'!E73+'912025'!E73</f>
        <v>0</v>
      </c>
      <c r="F73" s="221">
        <f>'9302025'!F73+'92984'!F73+'9282025'!F73+'9272025'!F73+'9262025'!F73+'9252025'!F73+'9242025'!F73+'9232025'!F73+'9222025'!F73+'9212025'!F73+'9202025'!F73+'9192025'!F73+'9182025'!F73+'9172025'!F73+'9162025'!F73+'9152025'!F73+'9142025'!F73+'9132025'!F73+'9122025'!F73+'9102025'!F73+'992025'!F73+'982025'!F73+'972025'!F73+'962025'!F73+'952025'!F73+'942025'!F73+'932025'!F73+'922025'!F73+'912025'!F73</f>
        <v>4</v>
      </c>
      <c r="H73" s="18"/>
    </row>
    <row r="74">
      <c r="A74" s="146" t="s">
        <v>49</v>
      </c>
      <c r="B74" s="221">
        <f>'9302025'!B74+'92984'!B74+'9282025'!B74+'9272025'!B74+'9262025'!B74+'9252025'!B74+'9242025'!B74+'9232025'!B74+'9222025'!B74+'9212025'!B74+'9202025'!B74+'9192025'!B74+'9182025'!B74+'9172025'!B74+'9162025'!B74+'9152025'!B74+'9142025'!B74+'9132025'!B74+'9122025'!B74+'9102025'!B74+'992025'!B74+'982025'!B74+'972025'!B74+'962025'!B74+'952025'!B74+'942025'!B74+'932025'!B74+'922025'!B74+'912025'!B74</f>
        <v>5</v>
      </c>
      <c r="C74" s="221">
        <f>'9302025'!C74+'92984'!C74+'9282025'!C74+'9272025'!C74+'9262025'!C74+'9252025'!C74+'9242025'!C74+'9232025'!C74+'9222025'!C74+'9212025'!C74+'9202025'!C74+'9192025'!C74+'9182025'!C74+'9172025'!C74+'9162025'!C74+'9152025'!C74+'9142025'!C74+'9132025'!C74+'9122025'!C74+'9102025'!C74+'992025'!C74+'982025'!C74+'972025'!C74+'962025'!C74+'952025'!C74+'942025'!C74+'932025'!C74+'922025'!C74+'912025'!C74</f>
        <v>0</v>
      </c>
      <c r="D74" s="221">
        <f>'9302025'!D74+'92984'!D74+'9282025'!D74+'9272025'!D74+'9262025'!D74+'9252025'!D74+'9242025'!D74+'9232025'!D74+'9222025'!D74+'9212025'!D74+'9202025'!D74+'9192025'!D74+'9182025'!D74+'9172025'!D74+'9162025'!D74+'9152025'!D74+'9142025'!D74+'9132025'!D74+'9122025'!D74+'9102025'!D74+'992025'!D74+'982025'!D74+'972025'!D74+'962025'!D74+'952025'!D74+'942025'!D74+'932025'!D74+'922025'!D74+'912025'!D74</f>
        <v>0</v>
      </c>
      <c r="E74" s="221">
        <f>'9302025'!E74+'92984'!E74+'9282025'!E74+'9272025'!E74+'9262025'!E74+'9252025'!E74+'9242025'!E74+'9232025'!E74+'9222025'!E74+'9212025'!E74+'9202025'!E74+'9192025'!E74+'9182025'!E74+'9172025'!E74+'9162025'!E74+'9152025'!E74+'9142025'!E74+'9132025'!E74+'9122025'!E74+'9102025'!E74+'992025'!E74+'982025'!E74+'972025'!E74+'962025'!E74+'952025'!E74+'942025'!E74+'932025'!E74+'922025'!E74+'912025'!E74</f>
        <v>0</v>
      </c>
      <c r="F74" s="221">
        <f>'9302025'!F74+'92984'!F74+'9282025'!F74+'9272025'!F74+'9262025'!F74+'9252025'!F74+'9242025'!F74+'9232025'!F74+'9222025'!F74+'9212025'!F74+'9202025'!F74+'9192025'!F74+'9182025'!F74+'9172025'!F74+'9162025'!F74+'9152025'!F74+'9142025'!F74+'9132025'!F74+'9122025'!F74+'9102025'!F74+'992025'!F74+'982025'!F74+'972025'!F74+'962025'!F74+'952025'!F74+'942025'!F74+'932025'!F74+'922025'!F74+'912025'!F74</f>
        <v>4</v>
      </c>
      <c r="H74" s="18"/>
    </row>
    <row r="75">
      <c r="A75" s="146" t="s">
        <v>50</v>
      </c>
      <c r="B75" s="221">
        <f>'9302025'!B75+'92984'!B75+'9282025'!B75+'9272025'!B75+'9262025'!B75+'9252025'!B75+'9242025'!B75+'9232025'!B75+'9222025'!B75+'9212025'!B75+'9202025'!B75+'9192025'!B75+'9182025'!B75+'9172025'!B75+'9162025'!B75+'9152025'!B75+'9142025'!B75+'9132025'!B75+'9122025'!B75+'9102025'!B75+'992025'!B75+'982025'!B75+'972025'!B75+'962025'!B75+'952025'!B75+'942025'!B75+'932025'!B75+'922025'!B75+'912025'!B75</f>
        <v>7</v>
      </c>
      <c r="C75" s="221">
        <f>'9302025'!C75+'92984'!C75+'9282025'!C75+'9272025'!C75+'9262025'!C75+'9252025'!C75+'9242025'!C75+'9232025'!C75+'9222025'!C75+'9212025'!C75+'9202025'!C75+'9192025'!C75+'9182025'!C75+'9172025'!C75+'9162025'!C75+'9152025'!C75+'9142025'!C75+'9132025'!C75+'9122025'!C75+'9102025'!C75+'992025'!C75+'982025'!C75+'972025'!C75+'962025'!C75+'952025'!C75+'942025'!C75+'932025'!C75+'922025'!C75+'912025'!C75</f>
        <v>2</v>
      </c>
      <c r="D75" s="221">
        <f>'9302025'!D75+'92984'!D75+'9282025'!D75+'9272025'!D75+'9262025'!D75+'9252025'!D75+'9242025'!D75+'9232025'!D75+'9222025'!D75+'9212025'!D75+'9202025'!D75+'9192025'!D75+'9182025'!D75+'9172025'!D75+'9162025'!D75+'9152025'!D75+'9142025'!D75+'9132025'!D75+'9122025'!D75+'9102025'!D75+'992025'!D75+'982025'!D75+'972025'!D75+'962025'!D75+'952025'!D75+'942025'!D75+'932025'!D75+'922025'!D75+'912025'!D75</f>
        <v>0</v>
      </c>
      <c r="E75" s="221">
        <f>'9302025'!E75+'92984'!E75+'9282025'!E75+'9272025'!E75+'9262025'!E75+'9252025'!E75+'9242025'!E75+'9232025'!E75+'9222025'!E75+'9212025'!E75+'9202025'!E75+'9192025'!E75+'9182025'!E75+'9172025'!E75+'9162025'!E75+'9152025'!E75+'9142025'!E75+'9132025'!E75+'9122025'!E75+'9102025'!E75+'992025'!E75+'982025'!E75+'972025'!E75+'962025'!E75+'952025'!E75+'942025'!E75+'932025'!E75+'922025'!E75+'912025'!E75</f>
        <v>0</v>
      </c>
      <c r="F75" s="221">
        <f>'9302025'!F75+'92984'!F75+'9282025'!F75+'9272025'!F75+'9262025'!F75+'9252025'!F75+'9242025'!F75+'9232025'!F75+'9222025'!F75+'9212025'!F75+'9202025'!F75+'9192025'!F75+'9182025'!F75+'9172025'!F75+'9162025'!F75+'9152025'!F75+'9142025'!F75+'9132025'!F75+'9122025'!F75+'9102025'!F75+'992025'!F75+'982025'!F75+'972025'!F75+'962025'!F75+'952025'!F75+'942025'!F75+'932025'!F75+'922025'!F75+'912025'!F75</f>
        <v>6</v>
      </c>
      <c r="H75" s="18"/>
    </row>
    <row r="76">
      <c r="A76" s="146" t="s">
        <v>51</v>
      </c>
      <c r="B76" s="221">
        <f>'9302025'!B76+'92984'!B76+'9282025'!B76+'9272025'!B76+'9262025'!B76+'9252025'!B76+'9242025'!B76+'9232025'!B76+'9222025'!B76+'9212025'!B76+'9202025'!B76+'9192025'!B76+'9182025'!B76+'9172025'!B76+'9162025'!B76+'9152025'!B76+'9142025'!B76+'9132025'!B76+'9122025'!B76+'9102025'!B76+'992025'!B76+'982025'!B76+'972025'!B76+'962025'!B76+'952025'!B76+'942025'!B76+'932025'!B76+'922025'!B76+'912025'!B76</f>
        <v>12</v>
      </c>
      <c r="C76" s="221">
        <f>'9302025'!C76+'92984'!C76+'9282025'!C76+'9272025'!C76+'9262025'!C76+'9252025'!C76+'9242025'!C76+'9232025'!C76+'9222025'!C76+'9212025'!C76+'9202025'!C76+'9192025'!C76+'9182025'!C76+'9172025'!C76+'9162025'!C76+'9152025'!C76+'9142025'!C76+'9132025'!C76+'9122025'!C76+'9102025'!C76+'992025'!C76+'982025'!C76+'972025'!C76+'962025'!C76+'952025'!C76+'942025'!C76+'932025'!C76+'922025'!C76+'912025'!C76</f>
        <v>0</v>
      </c>
      <c r="D76" s="221">
        <f>'9302025'!D76+'92984'!D76+'9282025'!D76+'9272025'!D76+'9262025'!D76+'9252025'!D76+'9242025'!D76+'9232025'!D76+'9222025'!D76+'9212025'!D76+'9202025'!D76+'9192025'!D76+'9182025'!D76+'9172025'!D76+'9162025'!D76+'9152025'!D76+'9142025'!D76+'9132025'!D76+'9122025'!D76+'9102025'!D76+'992025'!D76+'982025'!D76+'972025'!D76+'962025'!D76+'952025'!D76+'942025'!D76+'932025'!D76+'922025'!D76+'912025'!D76</f>
        <v>0</v>
      </c>
      <c r="E76" s="221">
        <f>'9302025'!E76+'92984'!E76+'9282025'!E76+'9272025'!E76+'9262025'!E76+'9252025'!E76+'9242025'!E76+'9232025'!E76+'9222025'!E76+'9212025'!E76+'9202025'!E76+'9192025'!E76+'9182025'!E76+'9172025'!E76+'9162025'!E76+'9152025'!E76+'9142025'!E76+'9132025'!E76+'9122025'!E76+'9102025'!E76+'992025'!E76+'982025'!E76+'972025'!E76+'962025'!E76+'952025'!E76+'942025'!E76+'932025'!E76+'922025'!E76+'912025'!E76</f>
        <v>2</v>
      </c>
      <c r="F76" s="221">
        <f>'9302025'!F76+'92984'!F76+'9282025'!F76+'9272025'!F76+'9262025'!F76+'9252025'!F76+'9242025'!F76+'9232025'!F76+'9222025'!F76+'9212025'!F76+'9202025'!F76+'9192025'!F76+'9182025'!F76+'9172025'!F76+'9162025'!F76+'9152025'!F76+'9142025'!F76+'9132025'!F76+'9122025'!F76+'9102025'!F76+'992025'!F76+'982025'!F76+'972025'!F76+'962025'!F76+'952025'!F76+'942025'!F76+'932025'!F76+'922025'!F76+'912025'!F76</f>
        <v>9</v>
      </c>
      <c r="H76" s="18"/>
    </row>
    <row r="77">
      <c r="A77" s="146" t="s">
        <v>52</v>
      </c>
      <c r="B77" s="221">
        <f>'9302025'!B77+'92984'!B77+'9282025'!B77+'9272025'!B77+'9262025'!B77+'9252025'!B77+'9242025'!B77+'9232025'!B77+'9222025'!B77+'9212025'!B77+'9202025'!B77+'9192025'!B77+'9182025'!B77+'9172025'!B77+'9162025'!B77+'9152025'!B77+'9142025'!B77+'9132025'!B77+'9122025'!B77+'9102025'!B77+'992025'!B77+'982025'!B77+'972025'!B77+'962025'!B77+'952025'!B77+'942025'!B77+'932025'!B77+'922025'!B77+'912025'!B77</f>
        <v>7</v>
      </c>
      <c r="C77" s="221">
        <f>'9302025'!C77+'92984'!C77+'9282025'!C77+'9272025'!C77+'9262025'!C77+'9252025'!C77+'9242025'!C77+'9232025'!C77+'9222025'!C77+'9212025'!C77+'9202025'!C77+'9192025'!C77+'9182025'!C77+'9172025'!C77+'9162025'!C77+'9152025'!C77+'9142025'!C77+'9132025'!C77+'9122025'!C77+'9102025'!C77+'992025'!C77+'982025'!C77+'972025'!C77+'962025'!C77+'952025'!C77+'942025'!C77+'932025'!C77+'922025'!C77+'912025'!C77</f>
        <v>1</v>
      </c>
      <c r="D77" s="221">
        <f>'9302025'!D77+'92984'!D77+'9282025'!D77+'9272025'!D77+'9262025'!D77+'9252025'!D77+'9242025'!D77+'9232025'!D77+'9222025'!D77+'9212025'!D77+'9202025'!D77+'9192025'!D77+'9182025'!D77+'9172025'!D77+'9162025'!D77+'9152025'!D77+'9142025'!D77+'9132025'!D77+'9122025'!D77+'9102025'!D77+'992025'!D77+'982025'!D77+'972025'!D77+'962025'!D77+'952025'!D77+'942025'!D77+'932025'!D77+'922025'!D77+'912025'!D77</f>
        <v>1</v>
      </c>
      <c r="E77" s="221">
        <f>'9302025'!E77+'92984'!E77+'9282025'!E77+'9272025'!E77+'9262025'!E77+'9252025'!E77+'9242025'!E77+'9232025'!E77+'9222025'!E77+'9212025'!E77+'9202025'!E77+'9192025'!E77+'9182025'!E77+'9172025'!E77+'9162025'!E77+'9152025'!E77+'9142025'!E77+'9132025'!E77+'9122025'!E77+'9102025'!E77+'992025'!E77+'982025'!E77+'972025'!E77+'962025'!E77+'952025'!E77+'942025'!E77+'932025'!E77+'922025'!E77+'912025'!E77</f>
        <v>0</v>
      </c>
      <c r="F77" s="221">
        <f>'9302025'!F77+'92984'!F77+'9282025'!F77+'9272025'!F77+'9262025'!F77+'9252025'!F77+'9242025'!F77+'9232025'!F77+'9222025'!F77+'9212025'!F77+'9202025'!F77+'9192025'!F77+'9182025'!F77+'9172025'!F77+'9162025'!F77+'9152025'!F77+'9142025'!F77+'9132025'!F77+'9122025'!F77+'9102025'!F77+'992025'!F77+'982025'!F77+'972025'!F77+'962025'!F77+'952025'!F77+'942025'!F77+'932025'!F77+'922025'!F77+'912025'!F77</f>
        <v>2.5</v>
      </c>
      <c r="H77" s="18"/>
    </row>
    <row r="78">
      <c r="A78" s="146" t="s">
        <v>53</v>
      </c>
      <c r="B78" s="221">
        <f>'9302025'!B78+'92984'!B78+'9282025'!B78+'9272025'!B78+'9262025'!B78+'9252025'!B78+'9242025'!B78+'9232025'!B78+'9222025'!B78+'9212025'!B78+'9202025'!B78+'9192025'!B78+'9182025'!B78+'9172025'!B78+'9162025'!B78+'9152025'!B78+'9142025'!B78+'9132025'!B78+'9122025'!B78+'9102025'!B78+'992025'!B78+'982025'!B78+'972025'!B78+'962025'!B78+'952025'!B78+'942025'!B78+'932025'!B78+'922025'!B78+'912025'!B78</f>
        <v>7</v>
      </c>
      <c r="C78" s="221">
        <f>'9302025'!C78+'92984'!C78+'9282025'!C78+'9272025'!C78+'9262025'!C78+'9252025'!C78+'9242025'!C78+'9232025'!C78+'9222025'!C78+'9212025'!C78+'9202025'!C78+'9192025'!C78+'9182025'!C78+'9172025'!C78+'9162025'!C78+'9152025'!C78+'9142025'!C78+'9132025'!C78+'9122025'!C78+'9102025'!C78+'992025'!C78+'982025'!C78+'972025'!C78+'962025'!C78+'952025'!C78+'942025'!C78+'932025'!C78+'922025'!C78+'912025'!C78</f>
        <v>0</v>
      </c>
      <c r="D78" s="221">
        <f>'9302025'!D78+'92984'!D78+'9282025'!D78+'9272025'!D78+'9262025'!D78+'9252025'!D78+'9242025'!D78+'9232025'!D78+'9222025'!D78+'9212025'!D78+'9202025'!D78+'9192025'!D78+'9182025'!D78+'9172025'!D78+'9162025'!D78+'9152025'!D78+'9142025'!D78+'9132025'!D78+'9122025'!D78+'9102025'!D78+'992025'!D78+'982025'!D78+'972025'!D78+'962025'!D78+'952025'!D78+'942025'!D78+'932025'!D78+'922025'!D78+'912025'!D78</f>
        <v>0</v>
      </c>
      <c r="E78" s="221">
        <f>'9302025'!E78+'92984'!E78+'9282025'!E78+'9272025'!E78+'9262025'!E78+'9252025'!E78+'9242025'!E78+'9232025'!E78+'9222025'!E78+'9212025'!E78+'9202025'!E78+'9192025'!E78+'9182025'!E78+'9172025'!E78+'9162025'!E78+'9152025'!E78+'9142025'!E78+'9132025'!E78+'9122025'!E78+'9102025'!E78+'992025'!E78+'982025'!E78+'972025'!E78+'962025'!E78+'952025'!E78+'942025'!E78+'932025'!E78+'922025'!E78+'912025'!E78</f>
        <v>0</v>
      </c>
      <c r="F78" s="221">
        <f>'9302025'!F78+'92984'!F78+'9282025'!F78+'9272025'!F78+'9262025'!F78+'9252025'!F78+'9242025'!F78+'9232025'!F78+'9222025'!F78+'9212025'!F78+'9202025'!F78+'9192025'!F78+'9182025'!F78+'9172025'!F78+'9162025'!F78+'9152025'!F78+'9142025'!F78+'9132025'!F78+'9122025'!F78+'9102025'!F78+'992025'!F78+'982025'!F78+'972025'!F78+'962025'!F78+'952025'!F78+'942025'!F78+'932025'!F78+'922025'!F78+'912025'!F78</f>
        <v>6</v>
      </c>
      <c r="H78" s="18"/>
    </row>
    <row r="79">
      <c r="A79" s="146" t="s">
        <v>82</v>
      </c>
      <c r="B79" s="221">
        <f>'9302025'!B79+'92984'!B79+'9282025'!B79+'9272025'!B79+'9262025'!B79+'9252025'!B79+'9242025'!B79+'9232025'!B79+'9222025'!B79+'9212025'!B79+'9202025'!B79+'9192025'!B79+'9182025'!B79+'9172025'!B79+'9162025'!B79+'9152025'!B79+'9142025'!B79+'9132025'!B79+'9122025'!B79+'9102025'!B79+'992025'!B79+'982025'!B79+'972025'!B79+'962025'!B79+'952025'!B79+'942025'!B79+'932025'!B79+'922025'!B79+'912025'!B79</f>
        <v>0</v>
      </c>
      <c r="C79" s="221">
        <f>'9302025'!C79+'92984'!C79+'9282025'!C79+'9272025'!C79+'9262025'!C79+'9252025'!C79+'9242025'!C79+'9232025'!C79+'9222025'!C79+'9212025'!C79+'9202025'!C79+'9192025'!C79+'9182025'!C79+'9172025'!C79+'9162025'!C79+'9152025'!C79+'9142025'!C79+'9132025'!C79+'9122025'!C79+'9102025'!C79+'992025'!C79+'982025'!C79+'972025'!C79+'962025'!C79+'952025'!C79+'942025'!C79+'932025'!C79+'922025'!C79+'912025'!C79</f>
        <v>0</v>
      </c>
      <c r="D79" s="221">
        <f>'9302025'!D79+'92984'!D79+'9282025'!D79+'9272025'!D79+'9262025'!D79+'9252025'!D79+'9242025'!D79+'9232025'!D79+'9222025'!D79+'9212025'!D79+'9202025'!D79+'9192025'!D79+'9182025'!D79+'9172025'!D79+'9162025'!D79+'9152025'!D79+'9142025'!D79+'9132025'!D79+'9122025'!D79+'9102025'!D79+'992025'!D79+'982025'!D79+'972025'!D79+'962025'!D79+'952025'!D79+'942025'!D79+'932025'!D79+'922025'!D79+'912025'!D79</f>
        <v>0</v>
      </c>
      <c r="E79" s="221">
        <f>'9302025'!E79+'92984'!E79+'9282025'!E79+'9272025'!E79+'9262025'!E79+'9252025'!E79+'9242025'!E79+'9232025'!E79+'9222025'!E79+'9212025'!E79+'9202025'!E79+'9192025'!E79+'9182025'!E79+'9172025'!E79+'9162025'!E79+'9152025'!E79+'9142025'!E79+'9132025'!E79+'9122025'!E79+'9102025'!E79+'992025'!E79+'982025'!E79+'972025'!E79+'962025'!E79+'952025'!E79+'942025'!E79+'932025'!E79+'922025'!E79+'912025'!E79</f>
        <v>0</v>
      </c>
      <c r="F79" s="221">
        <f>'9302025'!F79+'92984'!F79+'9282025'!F79+'9272025'!F79+'9262025'!F79+'9252025'!F79+'9242025'!F79+'9232025'!F79+'9222025'!F79+'9212025'!F79+'9202025'!F79+'9192025'!F79+'9182025'!F79+'9172025'!F79+'9162025'!F79+'9152025'!F79+'9142025'!F79+'9132025'!F79+'9122025'!F79+'9102025'!F79+'992025'!F79+'982025'!F79+'972025'!F79+'962025'!F79+'952025'!F79+'942025'!F79+'932025'!F79+'922025'!F79+'912025'!F79</f>
        <v>2</v>
      </c>
      <c r="H79" s="18"/>
    </row>
    <row r="80">
      <c r="A80" s="146" t="s">
        <v>83</v>
      </c>
      <c r="B80" s="221">
        <f>'9302025'!B80+'92984'!B80+'9282025'!B80+'9272025'!B80+'9262025'!B80+'9252025'!B80+'9242025'!B80+'9232025'!B80+'9222025'!B80+'9212025'!B80+'9202025'!B80+'9192025'!B80+'9182025'!B80+'9172025'!B80+'9162025'!B80+'9152025'!B80+'9142025'!B80+'9132025'!B80+'9122025'!B80+'9102025'!B80+'992025'!B80+'982025'!B80+'972025'!B80+'962025'!B80+'952025'!B80+'942025'!B80+'932025'!B80+'922025'!B80+'912025'!B80</f>
        <v>5</v>
      </c>
      <c r="C80" s="221">
        <f>'9302025'!C80+'92984'!C80+'9282025'!C80+'9272025'!C80+'9262025'!C80+'9252025'!C80+'9242025'!C80+'9232025'!C80+'9222025'!C80+'9212025'!C80+'9202025'!C80+'9192025'!C80+'9182025'!C80+'9172025'!C80+'9162025'!C80+'9152025'!C80+'9142025'!C80+'9132025'!C80+'9122025'!C80+'9102025'!C80+'992025'!C80+'982025'!C80+'972025'!C80+'962025'!C80+'952025'!C80+'942025'!C80+'932025'!C80+'922025'!C80+'912025'!C80</f>
        <v>0</v>
      </c>
      <c r="D80" s="221">
        <f>'9302025'!D80+'92984'!D80+'9282025'!D80+'9272025'!D80+'9262025'!D80+'9252025'!D80+'9242025'!D80+'9232025'!D80+'9222025'!D80+'9212025'!D80+'9202025'!D80+'9192025'!D80+'9182025'!D80+'9172025'!D80+'9162025'!D80+'9152025'!D80+'9142025'!D80+'9132025'!D80+'9122025'!D80+'9102025'!D80+'992025'!D80+'982025'!D80+'972025'!D80+'962025'!D80+'952025'!D80+'942025'!D80+'932025'!D80+'922025'!D80+'912025'!D80</f>
        <v>0</v>
      </c>
      <c r="E80" s="221">
        <f>'9302025'!E80+'92984'!E80+'9282025'!E80+'9272025'!E80+'9262025'!E80+'9252025'!E80+'9242025'!E80+'9232025'!E80+'9222025'!E80+'9212025'!E80+'9202025'!E80+'9192025'!E80+'9182025'!E80+'9172025'!E80+'9162025'!E80+'9152025'!E80+'9142025'!E80+'9132025'!E80+'9122025'!E80+'9102025'!E80+'992025'!E80+'982025'!E80+'972025'!E80+'962025'!E80+'952025'!E80+'942025'!E80+'932025'!E80+'922025'!E80+'912025'!E80</f>
        <v>0</v>
      </c>
      <c r="F80" s="221">
        <f>'9302025'!F80+'92984'!F80+'9282025'!F80+'9272025'!F80+'9262025'!F80+'9252025'!F80+'9242025'!F80+'9232025'!F80+'9222025'!F80+'9212025'!F80+'9202025'!F80+'9192025'!F80+'9182025'!F80+'9172025'!F80+'9162025'!F80+'9152025'!F80+'9142025'!F80+'9132025'!F80+'9122025'!F80+'9102025'!F80+'992025'!F80+'982025'!F80+'972025'!F80+'962025'!F80+'952025'!F80+'942025'!F80+'932025'!F80+'922025'!F80+'912025'!F80</f>
        <v>3</v>
      </c>
      <c r="H80" s="18"/>
    </row>
    <row r="81">
      <c r="A81" s="146" t="s">
        <v>80</v>
      </c>
      <c r="B81" s="221">
        <f>'9302025'!B81+'92984'!B81+'9282025'!B81+'9272025'!B81+'9262025'!B81+'9252025'!B81+'9242025'!B81+'9232025'!B81+'9222025'!B81+'9212025'!B81+'9202025'!B81+'9192025'!B81+'9182025'!B81+'9172025'!B81+'9162025'!B81+'9152025'!B81+'9142025'!B81+'9132025'!B81+'9122025'!B81+'9102025'!B81+'992025'!B81+'982025'!B81+'972025'!B81+'962025'!B81+'952025'!B81+'942025'!B81+'932025'!B81+'922025'!B81+'912025'!B81</f>
        <v>18</v>
      </c>
      <c r="C81" s="221">
        <f>'9302025'!C81+'92984'!C81+'9282025'!C81+'9272025'!C81+'9262025'!C81+'9252025'!C81+'9242025'!C81+'9232025'!C81+'9222025'!C81+'9212025'!C81+'9202025'!C81+'9192025'!C81+'9182025'!C81+'9172025'!C81+'9162025'!C81+'9152025'!C81+'9142025'!C81+'9132025'!C81+'9122025'!C81+'9102025'!C81+'992025'!C81+'982025'!C81+'972025'!C81+'962025'!C81+'952025'!C81+'942025'!C81+'932025'!C81+'922025'!C81+'912025'!C81</f>
        <v>2</v>
      </c>
      <c r="D81" s="221">
        <f>'9302025'!D81+'92984'!D81+'9282025'!D81+'9272025'!D81+'9262025'!D81+'9252025'!D81+'9242025'!D81+'9232025'!D81+'9222025'!D81+'9212025'!D81+'9202025'!D81+'9192025'!D81+'9182025'!D81+'9172025'!D81+'9162025'!D81+'9152025'!D81+'9142025'!D81+'9132025'!D81+'9122025'!D81+'9102025'!D81+'992025'!D81+'982025'!D81+'972025'!D81+'962025'!D81+'952025'!D81+'942025'!D81+'932025'!D81+'922025'!D81+'912025'!D81</f>
        <v>4</v>
      </c>
      <c r="E81" s="221">
        <f>'9302025'!E81+'92984'!E81+'9282025'!E81+'9272025'!E81+'9262025'!E81+'9252025'!E81+'9242025'!E81+'9232025'!E81+'9222025'!E81+'9212025'!E81+'9202025'!E81+'9192025'!E81+'9182025'!E81+'9172025'!E81+'9162025'!E81+'9152025'!E81+'9142025'!E81+'9132025'!E81+'9122025'!E81+'9102025'!E81+'992025'!E81+'982025'!E81+'972025'!E81+'962025'!E81+'952025'!E81+'942025'!E81+'932025'!E81+'922025'!E81+'912025'!E81</f>
        <v>0</v>
      </c>
      <c r="F81" s="221">
        <f>'9302025'!F81+'92984'!F81+'9282025'!F81+'9272025'!F81+'9262025'!F81+'9252025'!F81+'9242025'!F81+'9232025'!F81+'9222025'!F81+'9212025'!F81+'9202025'!F81+'9192025'!F81+'9182025'!F81+'9172025'!F81+'9162025'!F81+'9152025'!F81+'9142025'!F81+'9132025'!F81+'9122025'!F81+'9102025'!F81+'992025'!F81+'982025'!F81+'972025'!F81+'962025'!F81+'952025'!F81+'942025'!F81+'932025'!F81+'922025'!F81+'912025'!F81</f>
        <v>27</v>
      </c>
      <c r="H81" s="18"/>
    </row>
    <row r="82">
      <c r="A82" s="146" t="s">
        <v>78</v>
      </c>
      <c r="B82" s="221">
        <f>'9302025'!B82+'92984'!B82+'9282025'!B82+'9272025'!B82+'9262025'!B82+'9252025'!B82+'9242025'!B82+'9232025'!B82+'9222025'!B82+'9212025'!B82+'9202025'!B82+'9192025'!B82+'9182025'!B82+'9172025'!B82+'9162025'!B82+'9152025'!B82+'9142025'!B82+'9132025'!B82+'9122025'!B82+'9102025'!B82+'992025'!B82+'982025'!B82+'972025'!B82+'962025'!B82+'952025'!B82+'942025'!B82+'932025'!B82+'922025'!B82+'912025'!B82</f>
        <v>0</v>
      </c>
      <c r="C82" s="221">
        <f>'9302025'!C82+'92984'!C82+'9282025'!C82+'9272025'!C82+'9262025'!C82+'9252025'!C82+'9242025'!C82+'9232025'!C82+'9222025'!C82+'9212025'!C82+'9202025'!C82+'9192025'!C82+'9182025'!C82+'9172025'!C82+'9162025'!C82+'9152025'!C82+'9142025'!C82+'9132025'!C82+'9122025'!C82+'9102025'!C82+'992025'!C82+'982025'!C82+'972025'!C82+'962025'!C82+'952025'!C82+'942025'!C82+'932025'!C82+'922025'!C82+'912025'!C82</f>
        <v>0</v>
      </c>
      <c r="D82" s="221">
        <f>'9302025'!D82+'92984'!D82+'9282025'!D82+'9272025'!D82+'9262025'!D82+'9252025'!D82+'9242025'!D82+'9232025'!D82+'9222025'!D82+'9212025'!D82+'9202025'!D82+'9192025'!D82+'9182025'!D82+'9172025'!D82+'9162025'!D82+'9152025'!D82+'9142025'!D82+'9132025'!D82+'9122025'!D82+'9102025'!D82+'992025'!D82+'982025'!D82+'972025'!D82+'962025'!D82+'952025'!D82+'942025'!D82+'932025'!D82+'922025'!D82+'912025'!D82</f>
        <v>0</v>
      </c>
      <c r="E82" s="221">
        <f>'9302025'!E82+'92984'!E82+'9282025'!E82+'9272025'!E82+'9262025'!E82+'9252025'!E82+'9242025'!E82+'9232025'!E82+'9222025'!E82+'9212025'!E82+'9202025'!E82+'9192025'!E82+'9182025'!E82+'9172025'!E82+'9162025'!E82+'9152025'!E82+'9142025'!E82+'9132025'!E82+'9122025'!E82+'9102025'!E82+'992025'!E82+'982025'!E82+'972025'!E82+'962025'!E82+'952025'!E82+'942025'!E82+'932025'!E82+'922025'!E82+'912025'!E82</f>
        <v>0</v>
      </c>
      <c r="F82" s="221">
        <f>'9302025'!F82+'92984'!F82+'9282025'!F82+'9272025'!F82+'9262025'!F82+'9252025'!F82+'9242025'!F82+'9232025'!F82+'9222025'!F82+'9212025'!F82+'9202025'!F82+'9192025'!F82+'9182025'!F82+'9172025'!F82+'9162025'!F82+'9152025'!F82+'9142025'!F82+'9132025'!F82+'9122025'!F82+'9102025'!F82+'992025'!F82+'982025'!F82+'972025'!F82+'962025'!F82+'952025'!F82+'942025'!F82+'932025'!F82+'922025'!F82+'912025'!F82</f>
        <v>0</v>
      </c>
      <c r="H82" s="18"/>
    </row>
    <row r="83">
      <c r="A83" s="227" t="s">
        <v>56</v>
      </c>
      <c r="B83" s="221">
        <f>'9302025'!B83+'92984'!B83+'9282025'!B83+'9272025'!B83+'9262025'!B83+'9252025'!B83+'9242025'!B83+'9232025'!B83+'9222025'!B83+'9212025'!B83+'9202025'!B83+'9192025'!B83+'9182025'!B83+'9172025'!B83+'9162025'!B83+'9152025'!B83+'9142025'!B83+'9132025'!B83+'9122025'!B83+'9102025'!B83+'992025'!B83+'982025'!B83+'972025'!B83+'962025'!B83+'952025'!B83+'942025'!B83+'932025'!B83+'922025'!B83+'912025'!B83</f>
        <v>57</v>
      </c>
      <c r="C83" s="221">
        <f>'9302025'!C83+'92984'!C83+'9282025'!C83+'9272025'!C83+'9262025'!C83+'9252025'!C83+'9242025'!C83+'9232025'!C83+'9222025'!C83+'9212025'!C83+'9202025'!C83+'9192025'!C83+'9182025'!C83+'9172025'!C83+'9162025'!C83+'9152025'!C83+'9142025'!C83+'9132025'!C83+'9122025'!C83+'9102025'!C83+'992025'!C83+'982025'!C83+'972025'!C83+'962025'!C83+'952025'!C83+'942025'!C83+'932025'!C83+'922025'!C83+'912025'!C83</f>
        <v>10</v>
      </c>
      <c r="D83" s="221">
        <f>'9302025'!D83+'92984'!D83+'9282025'!D83+'9272025'!D83+'9262025'!D83+'9252025'!D83+'9242025'!D83+'9232025'!D83+'9222025'!D83+'9212025'!D83+'9202025'!D83+'9192025'!D83+'9182025'!D83+'9172025'!D83+'9162025'!D83+'9152025'!D83+'9142025'!D83+'9132025'!D83+'9122025'!D83+'9102025'!D83+'992025'!D83+'982025'!D83+'972025'!D83+'962025'!D83+'952025'!D83+'942025'!D83+'932025'!D83+'922025'!D83+'912025'!D83</f>
        <v>11</v>
      </c>
      <c r="E83" s="221">
        <f>'9302025'!E83+'92984'!E83+'9282025'!E83+'9272025'!E83+'9262025'!E83+'9252025'!E83+'9242025'!E83+'9232025'!E83+'9222025'!E83+'9212025'!E83+'9202025'!E83+'9192025'!E83+'9182025'!E83+'9172025'!E83+'9162025'!E83+'9152025'!E83+'9142025'!E83+'9132025'!E83+'9122025'!E83+'9102025'!E83+'992025'!E83+'982025'!E83+'972025'!E83+'962025'!E83+'952025'!E83+'942025'!E83+'932025'!E83+'922025'!E83+'912025'!E83</f>
        <v>2</v>
      </c>
      <c r="F83" s="221">
        <f>'9302025'!F83+'92984'!F83+'9282025'!F83+'9272025'!F83+'9262025'!F83+'9252025'!F83+'9242025'!F83+'9232025'!F83+'9222025'!F83+'9212025'!F83+'9202025'!F83+'9192025'!F83+'9182025'!F83+'9172025'!F83+'9162025'!F83+'9152025'!F83+'9142025'!F83+'9132025'!F83+'9122025'!F83+'9102025'!F83+'992025'!F83+'982025'!F83+'972025'!F83+'962025'!F83+'952025'!F83+'942025'!F83+'932025'!F83+'922025'!F83+'912025'!F83</f>
        <v>40.5</v>
      </c>
      <c r="H83" s="18"/>
    </row>
    <row r="84">
      <c r="A84" s="227" t="s">
        <v>103</v>
      </c>
      <c r="B84" s="221">
        <f>'9302025'!B84+'92984'!B84+'9282025'!B84+'9272025'!B84+'9262025'!B84+'9252025'!B84+'9242025'!B84+'9232025'!B84+'9222025'!B84+'9212025'!B84+'9202025'!B84+'9192025'!B84+'9182025'!B84+'9172025'!B84+'9162025'!B84+'9152025'!B84+'9142025'!B84+'9132025'!B84+'9122025'!B84+'9102025'!B84+'992025'!B84+'982025'!B84+'972025'!B84+'962025'!B84+'952025'!B84+'942025'!B84+'932025'!B84+'922025'!B84+'912025'!B84</f>
        <v>0</v>
      </c>
      <c r="C84" s="221">
        <f>'9302025'!C84+'92984'!C84+'9282025'!C84+'9272025'!C84+'9262025'!C84+'9252025'!C84+'9242025'!C84+'9232025'!C84+'9222025'!C84+'9212025'!C84+'9202025'!C84+'9192025'!C84+'9182025'!C84+'9172025'!C84+'9162025'!C84+'9152025'!C84+'9142025'!C84+'9132025'!C84+'9122025'!C84+'9102025'!C84+'992025'!C84+'982025'!C84+'972025'!C84+'962025'!C84+'952025'!C84+'942025'!C84+'932025'!C84+'922025'!C84+'912025'!C84</f>
        <v>0</v>
      </c>
      <c r="D84" s="221">
        <f>'9302025'!D84+'92984'!D84+'9282025'!D84+'9272025'!D84+'9262025'!D84+'9252025'!D84+'9242025'!D84+'9232025'!D84+'9222025'!D84+'9212025'!D84+'9202025'!D84+'9192025'!D84+'9182025'!D84+'9172025'!D84+'9162025'!D84+'9152025'!D84+'9142025'!D84+'9132025'!D84+'9122025'!D84+'9102025'!D84+'992025'!D84+'982025'!D84+'972025'!D84+'962025'!D84+'952025'!D84+'942025'!D84+'932025'!D84+'922025'!D84+'912025'!D84</f>
        <v>0</v>
      </c>
      <c r="E84" s="221">
        <f>'9302025'!E84+'92984'!E84+'9282025'!E84+'9272025'!E84+'9262025'!E84+'9252025'!E84+'9242025'!E84+'9232025'!E84+'9222025'!E84+'9212025'!E84+'9202025'!E84+'9192025'!E84+'9182025'!E84+'9172025'!E84+'9162025'!E84+'9152025'!E84+'9142025'!E84+'9132025'!E84+'9122025'!E84+'9102025'!E84+'992025'!E84+'982025'!E84+'972025'!E84+'962025'!E84+'952025'!E84+'942025'!E84+'932025'!E84+'922025'!E84+'912025'!E84</f>
        <v>0</v>
      </c>
      <c r="F84" s="221">
        <f>'9302025'!F84+'92984'!F84+'9282025'!F84+'9272025'!F84+'9262025'!F84+'9252025'!F84+'9242025'!F84+'9232025'!F84+'9222025'!F84+'9212025'!F84+'9202025'!F84+'9192025'!F84+'9182025'!F84+'9172025'!F84+'9162025'!F84+'9152025'!F84+'9142025'!F84+'9132025'!F84+'9122025'!F84+'9102025'!F84+'992025'!F84+'982025'!F84+'972025'!F84+'962025'!F84+'952025'!F84+'942025'!F84+'932025'!F84+'922025'!F84+'912025'!F84</f>
        <v>1</v>
      </c>
      <c r="H84" s="18"/>
    </row>
    <row r="85">
      <c r="A85" s="229" t="s">
        <v>118</v>
      </c>
      <c r="B85" s="221">
        <f>'9302025'!B85+'92984'!B85+'9282025'!B85+'9272025'!B85+'9262025'!B85+'9252025'!B85+'9242025'!B85+'9232025'!B85+'9222025'!B85+'9212025'!B85+'9202025'!B85+'9192025'!B85+'9182025'!B85+'9172025'!B85+'9162025'!B85+'9152025'!B85+'9142025'!B85+'9132025'!B85+'9122025'!B85+'9102025'!B85+'992025'!B85+'982025'!B85+'972025'!B85+'962025'!B85+'952025'!B85+'942025'!B85+'932025'!B85+'922025'!B85+'912025'!B85</f>
        <v>4</v>
      </c>
      <c r="C85" s="221">
        <f>'9302025'!C85+'92984'!C85+'9282025'!C85+'9272025'!C85+'9262025'!C85+'9252025'!C85+'9242025'!C85+'9232025'!C85+'9222025'!C85+'9212025'!C85+'9202025'!C85+'9192025'!C85+'9182025'!C85+'9172025'!C85+'9162025'!C85+'9152025'!C85+'9142025'!C85+'9132025'!C85+'9122025'!C85+'9102025'!C85+'992025'!C85+'982025'!C85+'972025'!C85+'962025'!C85+'952025'!C85+'942025'!C85+'932025'!C85+'922025'!C85+'912025'!C85</f>
        <v>2</v>
      </c>
      <c r="D85" s="221">
        <f>'9302025'!D85+'92984'!D85+'9282025'!D85+'9272025'!D85+'9262025'!D85+'9252025'!D85+'9242025'!D85+'9232025'!D85+'9222025'!D85+'9212025'!D85+'9202025'!D85+'9192025'!D85+'9182025'!D85+'9172025'!D85+'9162025'!D85+'9152025'!D85+'9142025'!D85+'9132025'!D85+'9122025'!D85+'9102025'!D85+'992025'!D85+'982025'!D85+'972025'!D85+'962025'!D85+'952025'!D85+'942025'!D85+'932025'!D85+'922025'!D85+'912025'!D85</f>
        <v>0</v>
      </c>
      <c r="E85" s="221">
        <f>'9302025'!E85+'92984'!E85+'9282025'!E85+'9272025'!E85+'9262025'!E85+'9252025'!E85+'9242025'!E85+'9232025'!E85+'9222025'!E85+'9212025'!E85+'9202025'!E85+'9192025'!E85+'9182025'!E85+'9172025'!E85+'9162025'!E85+'9152025'!E85+'9142025'!E85+'9132025'!E85+'9122025'!E85+'9102025'!E85+'992025'!E85+'982025'!E85+'972025'!E85+'962025'!E85+'952025'!E85+'942025'!E85+'932025'!E85+'922025'!E85+'912025'!E85</f>
        <v>0</v>
      </c>
      <c r="F85" s="221">
        <f>'9302025'!F85+'92984'!F85+'9282025'!F85+'9272025'!F85+'9262025'!F85+'9252025'!F85+'9242025'!F85+'9232025'!F85+'9222025'!F85+'9212025'!F85+'9202025'!F85+'9192025'!F85+'9182025'!F85+'9172025'!F85+'9162025'!F85+'9152025'!F85+'9142025'!F85+'9132025'!F85+'9122025'!F85+'9102025'!F85+'992025'!F85+'982025'!F85+'972025'!F85+'962025'!F85+'952025'!F85+'942025'!F85+'932025'!F85+'922025'!F85+'912025'!F85</f>
        <v>6</v>
      </c>
      <c r="H85" s="18"/>
    </row>
    <row r="86">
      <c r="A86" s="229" t="s">
        <v>21</v>
      </c>
      <c r="B86" s="221">
        <f>'9302025'!B86+'92984'!B86+'9282025'!B86+'9272025'!B86+'9262025'!B86+'9252025'!B86+'9242025'!B86+'9232025'!B86+'9222025'!B86+'9212025'!B86+'9202025'!B86+'9192025'!B86+'9182025'!B86+'9172025'!B86+'9162025'!B86+'9152025'!B86+'9142025'!B86+'9132025'!B86+'9122025'!B86+'9102025'!B86+'992025'!B86+'982025'!B86+'972025'!B86+'962025'!B86+'952025'!B86+'942025'!B86+'932025'!B86+'922025'!B86+'912025'!B86</f>
        <v>21</v>
      </c>
      <c r="C86" s="221">
        <f>'9302025'!C86+'92984'!C86+'9282025'!C86+'9272025'!C86+'9262025'!C86+'9252025'!C86+'9242025'!C86+'9232025'!C86+'9222025'!C86+'9212025'!C86+'9202025'!C86+'9192025'!C86+'9182025'!C86+'9172025'!C86+'9162025'!C86+'9152025'!C86+'9142025'!C86+'9132025'!C86+'9122025'!C86+'9102025'!C86+'992025'!C86+'982025'!C86+'972025'!C86+'962025'!C86+'952025'!C86+'942025'!C86+'932025'!C86+'922025'!C86+'912025'!C86</f>
        <v>4</v>
      </c>
      <c r="D86" s="221">
        <f>'9302025'!D86+'92984'!D86+'9282025'!D86+'9272025'!D86+'9262025'!D86+'9252025'!D86+'9242025'!D86+'9232025'!D86+'9222025'!D86+'9212025'!D86+'9202025'!D86+'9192025'!D86+'9182025'!D86+'9172025'!D86+'9162025'!D86+'9152025'!D86+'9142025'!D86+'9132025'!D86+'9122025'!D86+'9102025'!D86+'992025'!D86+'982025'!D86+'972025'!D86+'962025'!D86+'952025'!D86+'942025'!D86+'932025'!D86+'922025'!D86+'912025'!D86</f>
        <v>0</v>
      </c>
      <c r="E86" s="221">
        <f>'9302025'!E86+'92984'!E86+'9282025'!E86+'9272025'!E86+'9262025'!E86+'9252025'!E86+'9242025'!E86+'9232025'!E86+'9222025'!E86+'9212025'!E86+'9202025'!E86+'9192025'!E86+'9182025'!E86+'9172025'!E86+'9162025'!E86+'9152025'!E86+'9142025'!E86+'9132025'!E86+'9122025'!E86+'9102025'!E86+'992025'!E86+'982025'!E86+'972025'!E86+'962025'!E86+'952025'!E86+'942025'!E86+'932025'!E86+'922025'!E86+'912025'!E86</f>
        <v>1</v>
      </c>
      <c r="F86" s="221">
        <f>'9302025'!F86+'92984'!F86+'9282025'!F86+'9272025'!F86+'9262025'!F86+'9252025'!F86+'9242025'!F86+'9232025'!F86+'9222025'!F86+'9212025'!F86+'9202025'!F86+'9192025'!F86+'9182025'!F86+'9172025'!F86+'9162025'!F86+'9152025'!F86+'9142025'!F86+'9132025'!F86+'9122025'!F86+'9102025'!F86+'992025'!F86+'982025'!F86+'972025'!F86+'962025'!F86+'952025'!F86+'942025'!F86+'932025'!F86+'922025'!F86+'912025'!F86</f>
        <v>14</v>
      </c>
      <c r="H86" s="18"/>
    </row>
    <row r="87">
      <c r="A87" s="230" t="s">
        <v>66</v>
      </c>
      <c r="B87" s="163" t="str">
        <f t="shared" ref="B87:F87" si="13">SUM(B63:B86)</f>
        <v>#VALUE!</v>
      </c>
      <c r="C87" s="163">
        <f t="shared" si="13"/>
        <v>33</v>
      </c>
      <c r="D87" s="163">
        <f t="shared" si="13"/>
        <v>30</v>
      </c>
      <c r="E87" s="163">
        <f t="shared" si="13"/>
        <v>7</v>
      </c>
      <c r="F87" s="165">
        <f t="shared" si="13"/>
        <v>184</v>
      </c>
      <c r="G87" s="47"/>
      <c r="H87" s="232"/>
    </row>
  </sheetData>
  <mergeCells count="5">
    <mergeCell ref="A1:G1"/>
    <mergeCell ref="C15:H15"/>
    <mergeCell ref="A24:B24"/>
    <mergeCell ref="A38:H38"/>
    <mergeCell ref="A61:F61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3">
        <v>45930.0</v>
      </c>
    </row>
    <row r="2">
      <c r="A2" s="57" t="s">
        <v>58</v>
      </c>
      <c r="B2" s="197">
        <v>45930.0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370817.0</v>
      </c>
      <c r="F3" s="99">
        <v>253028.78</v>
      </c>
      <c r="G3" s="14">
        <f t="shared" ref="G3:H3" si="1">$F3/D3</f>
        <v>0.8554483155</v>
      </c>
      <c r="H3" s="15">
        <f t="shared" si="1"/>
        <v>0.6823548543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316209.0</v>
      </c>
      <c r="F4" s="99">
        <v>163858.02</v>
      </c>
      <c r="G4" s="14">
        <f t="shared" ref="G4:H4" si="2">$F4/D4</f>
        <v>0.7922007939</v>
      </c>
      <c r="H4" s="15">
        <f t="shared" si="2"/>
        <v>0.5181953075</v>
      </c>
    </row>
    <row r="5">
      <c r="A5" s="10" t="s">
        <v>11</v>
      </c>
      <c r="B5" s="70">
        <v>2525605.16</v>
      </c>
      <c r="C5" s="12" t="s">
        <v>61</v>
      </c>
      <c r="D5" s="71">
        <v>313501.0</v>
      </c>
      <c r="E5" s="13">
        <v>385557.0</v>
      </c>
      <c r="F5" s="99">
        <v>535227.31</v>
      </c>
      <c r="G5" s="14">
        <f t="shared" ref="G5:H5" si="3">$F5/D5</f>
        <v>1.707258701</v>
      </c>
      <c r="H5" s="15">
        <f t="shared" si="3"/>
        <v>1.388192433</v>
      </c>
    </row>
    <row r="6">
      <c r="A6" s="10" t="s">
        <v>116</v>
      </c>
      <c r="B6" s="70">
        <v>128361.27</v>
      </c>
      <c r="C6" s="12" t="s">
        <v>12</v>
      </c>
      <c r="D6" s="13">
        <v>354046.0</v>
      </c>
      <c r="E6" s="13">
        <v>370817.0</v>
      </c>
      <c r="F6" s="99">
        <v>401723.76</v>
      </c>
      <c r="G6" s="14">
        <f t="shared" ref="G6:H6" si="4">$F6/D6</f>
        <v>1.134665439</v>
      </c>
      <c r="H6" s="15">
        <f t="shared" si="4"/>
        <v>1.083347743</v>
      </c>
    </row>
    <row r="7">
      <c r="A7" s="32" t="s">
        <v>63</v>
      </c>
      <c r="B7" s="237">
        <f>B5-B3</f>
        <v>-288854.84</v>
      </c>
      <c r="C7" s="12" t="s">
        <v>14</v>
      </c>
      <c r="D7" s="13">
        <v>332189.0</v>
      </c>
      <c r="E7" s="13">
        <v>370817.0</v>
      </c>
      <c r="F7" s="99">
        <v>290592.61</v>
      </c>
      <c r="G7" s="14">
        <f t="shared" ref="G7:H7" si="5">$F7/D7</f>
        <v>0.874780953</v>
      </c>
      <c r="H7" s="15">
        <f t="shared" si="5"/>
        <v>0.7836550374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316209.0</v>
      </c>
      <c r="F8" s="99">
        <v>183653.21</v>
      </c>
      <c r="G8" s="14">
        <f t="shared" ref="G8:H8" si="6">$F8/D8</f>
        <v>1.495998061</v>
      </c>
      <c r="H8" s="15">
        <f t="shared" si="6"/>
        <v>0.5807969096</v>
      </c>
    </row>
    <row r="9">
      <c r="A9" s="19" t="s">
        <v>17</v>
      </c>
      <c r="B9" s="20">
        <f>(B4-B5)/30</f>
        <v>-16776.272</v>
      </c>
      <c r="C9" s="12" t="s">
        <v>18</v>
      </c>
      <c r="D9" s="13">
        <v>240004.0</v>
      </c>
      <c r="E9" s="13">
        <v>316209.0</v>
      </c>
      <c r="F9" s="99">
        <v>271167.64</v>
      </c>
      <c r="G9" s="14">
        <f t="shared" ref="G9:G13" si="7">$F9/$D$9</f>
        <v>1.129846336</v>
      </c>
      <c r="H9" s="15">
        <f t="shared" ref="H9:H13" si="8">$F9/E9</f>
        <v>0.8575582605</v>
      </c>
    </row>
    <row r="10">
      <c r="A10" s="19" t="s">
        <v>19</v>
      </c>
      <c r="B10" s="21">
        <f>(B4-B6)/30</f>
        <v>63131.85767</v>
      </c>
      <c r="C10" s="12" t="s">
        <v>20</v>
      </c>
      <c r="D10" s="13">
        <v>0.0</v>
      </c>
      <c r="E10" s="13">
        <v>163824.0</v>
      </c>
      <c r="F10" s="99">
        <v>128361.27</v>
      </c>
      <c r="G10" s="14">
        <f t="shared" si="7"/>
        <v>0.5348297112</v>
      </c>
      <c r="H10" s="15">
        <f t="shared" si="8"/>
        <v>0.7835315338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34744.53</v>
      </c>
      <c r="G11" s="14">
        <f t="shared" si="7"/>
        <v>0.1447664622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97528.25</v>
      </c>
      <c r="G12" s="14">
        <f t="shared" si="7"/>
        <v>0.4063609357</v>
      </c>
      <c r="H12" s="15" t="str">
        <f t="shared" si="8"/>
        <v>#DIV/0!</v>
      </c>
    </row>
    <row r="13">
      <c r="A13" s="19" t="s">
        <v>24</v>
      </c>
      <c r="B13" s="21">
        <f>(B3-B5)/(B18-B21)</f>
        <v>-10316.24429</v>
      </c>
      <c r="C13" s="23" t="s">
        <v>21</v>
      </c>
      <c r="D13" s="24">
        <v>61036.0</v>
      </c>
      <c r="E13" s="24">
        <v>204000.0</v>
      </c>
      <c r="F13" s="203">
        <v>143719.78</v>
      </c>
      <c r="G13" s="14">
        <f t="shared" si="7"/>
        <v>0.5988224363</v>
      </c>
      <c r="H13" s="26">
        <f t="shared" si="8"/>
        <v>0.7045087255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2814459</v>
      </c>
      <c r="F14" s="212">
        <f t="shared" si="9"/>
        <v>2503605.16</v>
      </c>
      <c r="G14" s="25">
        <f t="shared" ref="G14:H14" si="10">$F14/D14</f>
        <v>1.299788834</v>
      </c>
      <c r="H14" s="26">
        <f t="shared" si="10"/>
        <v>0.8895511215</v>
      </c>
    </row>
    <row r="15">
      <c r="A15" s="19" t="s">
        <v>67</v>
      </c>
      <c r="B15" s="20">
        <f>B5-B14</f>
        <v>-2915684.173</v>
      </c>
      <c r="C15" s="27" t="s">
        <v>68</v>
      </c>
      <c r="H15" s="28"/>
    </row>
    <row r="16">
      <c r="A16" s="19" t="s">
        <v>69</v>
      </c>
      <c r="B16" s="20">
        <f>B5-B4</f>
        <v>503288.16</v>
      </c>
      <c r="D16" s="30" t="s">
        <v>70</v>
      </c>
      <c r="E16" s="30" t="s">
        <v>71</v>
      </c>
      <c r="F16" s="30" t="s">
        <v>72</v>
      </c>
      <c r="G16" s="30" t="s">
        <v>113</v>
      </c>
      <c r="H16" s="9" t="s">
        <v>6</v>
      </c>
    </row>
    <row r="17">
      <c r="A17" s="19" t="s">
        <v>73</v>
      </c>
      <c r="B17" s="20">
        <f>(B5-B4)-B6</f>
        <v>374926.89</v>
      </c>
      <c r="C17" s="91" t="s">
        <v>32</v>
      </c>
      <c r="D17" s="13">
        <v>93460.0</v>
      </c>
      <c r="E17" s="99">
        <v>53712.0</v>
      </c>
      <c r="F17" s="97">
        <f t="shared" ref="F17:F32" si="11">E17-D17</f>
        <v>-39748</v>
      </c>
      <c r="G17" s="36"/>
      <c r="H17" s="15">
        <f t="shared" ref="H17:H34" si="12">E17/D17</f>
        <v>0.5747057565</v>
      </c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163168.0</v>
      </c>
      <c r="F18" s="97">
        <f t="shared" si="11"/>
        <v>-7252</v>
      </c>
      <c r="G18" s="36"/>
      <c r="H18" s="15">
        <f t="shared" si="12"/>
        <v>0.9574463091</v>
      </c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176"/>
      <c r="H19" s="15" t="str">
        <f t="shared" si="12"/>
        <v>#DIV/0!</v>
      </c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132260.0</v>
      </c>
      <c r="F20" s="97">
        <f t="shared" si="11"/>
        <v>-10856</v>
      </c>
      <c r="G20" s="36"/>
      <c r="H20" s="15">
        <f t="shared" si="12"/>
        <v>0.9241454484</v>
      </c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5">
        <f t="shared" si="12"/>
        <v>0.3880200703</v>
      </c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136192.0</v>
      </c>
      <c r="F22" s="97">
        <f t="shared" si="11"/>
        <v>-88836</v>
      </c>
      <c r="G22" s="36"/>
      <c r="H22" s="15">
        <f t="shared" si="12"/>
        <v>0.6052224612</v>
      </c>
    </row>
    <row r="23">
      <c r="A23" s="43" t="s">
        <v>44</v>
      </c>
      <c r="B23" s="44">
        <f>B5/B3</f>
        <v>0.8973675803</v>
      </c>
      <c r="C23" s="91" t="s">
        <v>43</v>
      </c>
      <c r="D23" s="13">
        <v>170420.0</v>
      </c>
      <c r="E23" s="99">
        <v>163190.0</v>
      </c>
      <c r="F23" s="97">
        <f t="shared" si="11"/>
        <v>-7230</v>
      </c>
      <c r="G23" s="36"/>
      <c r="H23" s="15">
        <f t="shared" si="12"/>
        <v>0.9575754019</v>
      </c>
    </row>
    <row r="24">
      <c r="A24" s="17" t="s">
        <v>75</v>
      </c>
      <c r="C24" s="91" t="s">
        <v>45</v>
      </c>
      <c r="D24" s="13">
        <v>134416.0</v>
      </c>
      <c r="E24" s="99">
        <v>161663.0</v>
      </c>
      <c r="F24" s="97">
        <f t="shared" si="11"/>
        <v>27247</v>
      </c>
      <c r="G24" s="36"/>
      <c r="H24" s="15">
        <f t="shared" si="12"/>
        <v>1.202706523</v>
      </c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73264.0</v>
      </c>
      <c r="F25" s="97">
        <f t="shared" si="11"/>
        <v>-42548</v>
      </c>
      <c r="G25" s="36"/>
      <c r="H25" s="15">
        <f t="shared" si="12"/>
        <v>0.6326114738</v>
      </c>
    </row>
    <row r="26">
      <c r="A26" s="12" t="s">
        <v>8</v>
      </c>
      <c r="B26" s="102"/>
      <c r="C26" s="91" t="s">
        <v>47</v>
      </c>
      <c r="D26" s="13">
        <v>115812.0</v>
      </c>
      <c r="E26" s="99">
        <v>138933.0</v>
      </c>
      <c r="F26" s="97">
        <f t="shared" si="11"/>
        <v>23121</v>
      </c>
      <c r="G26" s="36"/>
      <c r="H26" s="15">
        <f t="shared" si="12"/>
        <v>1.199642524</v>
      </c>
    </row>
    <row r="27">
      <c r="A27" s="12" t="s">
        <v>10</v>
      </c>
      <c r="B27" s="102">
        <v>2.0</v>
      </c>
      <c r="C27" s="91" t="s">
        <v>48</v>
      </c>
      <c r="D27" s="13">
        <v>115812.0</v>
      </c>
      <c r="E27" s="99">
        <v>41983.0</v>
      </c>
      <c r="F27" s="97">
        <f t="shared" si="11"/>
        <v>-73829</v>
      </c>
      <c r="G27" s="36"/>
      <c r="H27" s="15">
        <f t="shared" si="12"/>
        <v>0.3625099299</v>
      </c>
    </row>
    <row r="28">
      <c r="A28" s="12" t="s">
        <v>12</v>
      </c>
      <c r="B28" s="102">
        <v>1.0</v>
      </c>
      <c r="C28" s="91" t="s">
        <v>49</v>
      </c>
      <c r="D28" s="13">
        <v>156768.0</v>
      </c>
      <c r="E28" s="99">
        <v>54828.0</v>
      </c>
      <c r="F28" s="97">
        <f t="shared" si="11"/>
        <v>-101940</v>
      </c>
      <c r="G28" s="36"/>
      <c r="H28" s="15">
        <f t="shared" si="12"/>
        <v>0.3497397428</v>
      </c>
    </row>
    <row r="29">
      <c r="A29" s="12" t="s">
        <v>14</v>
      </c>
      <c r="B29" s="102">
        <v>1.0</v>
      </c>
      <c r="C29" s="91" t="s">
        <v>51</v>
      </c>
      <c r="D29" s="13">
        <v>184072.0</v>
      </c>
      <c r="E29" s="99">
        <v>65735.0</v>
      </c>
      <c r="F29" s="97">
        <f t="shared" si="11"/>
        <v>-118337</v>
      </c>
      <c r="G29" s="36"/>
      <c r="H29" s="15">
        <f t="shared" si="12"/>
        <v>0.3571156939</v>
      </c>
    </row>
    <row r="30">
      <c r="A30" s="12" t="s">
        <v>16</v>
      </c>
      <c r="B30" s="102">
        <v>1.0</v>
      </c>
      <c r="C30" s="91" t="s">
        <v>52</v>
      </c>
      <c r="D30" s="13">
        <v>184072.0</v>
      </c>
      <c r="E30" s="99">
        <v>157618.0</v>
      </c>
      <c r="F30" s="97">
        <f t="shared" si="11"/>
        <v>-26454</v>
      </c>
      <c r="G30" s="36"/>
      <c r="H30" s="15">
        <f t="shared" si="12"/>
        <v>0.8562844974</v>
      </c>
    </row>
    <row r="31">
      <c r="A31" s="12" t="s">
        <v>18</v>
      </c>
      <c r="B31" s="30">
        <v>2.0</v>
      </c>
      <c r="C31" s="91" t="s">
        <v>53</v>
      </c>
      <c r="D31" s="13">
        <v>179120.0</v>
      </c>
      <c r="E31" s="99">
        <v>125005.0</v>
      </c>
      <c r="F31" s="97">
        <f t="shared" si="11"/>
        <v>-54115</v>
      </c>
      <c r="G31" s="36"/>
      <c r="H31" s="15">
        <f t="shared" si="12"/>
        <v>0.6978841</v>
      </c>
    </row>
    <row r="32">
      <c r="A32" s="12" t="s">
        <v>20</v>
      </c>
      <c r="B32" s="102">
        <v>2.0</v>
      </c>
      <c r="C32" s="91" t="s">
        <v>55</v>
      </c>
      <c r="D32" s="13">
        <v>148068.0</v>
      </c>
      <c r="E32" s="99">
        <v>120253.0</v>
      </c>
      <c r="F32" s="97">
        <f t="shared" si="11"/>
        <v>-27815</v>
      </c>
      <c r="G32" s="36"/>
      <c r="H32" s="15">
        <f t="shared" si="12"/>
        <v>0.8121471216</v>
      </c>
    </row>
    <row r="33">
      <c r="A33" s="103" t="s">
        <v>79</v>
      </c>
      <c r="B33" s="206"/>
      <c r="C33" s="91" t="s">
        <v>82</v>
      </c>
      <c r="D33" s="13"/>
      <c r="E33" s="99">
        <v>59759.0</v>
      </c>
      <c r="F33" s="97"/>
      <c r="G33" s="36"/>
      <c r="H33" s="15" t="str">
        <f t="shared" si="12"/>
        <v>#DIV/0!</v>
      </c>
    </row>
    <row r="34">
      <c r="A34" s="104" t="s">
        <v>81</v>
      </c>
      <c r="B34" s="127">
        <v>1.0</v>
      </c>
      <c r="C34" s="91" t="s">
        <v>83</v>
      </c>
      <c r="D34" s="13"/>
      <c r="E34" s="99"/>
      <c r="F34" s="97"/>
      <c r="G34" s="36"/>
      <c r="H34" s="15" t="str">
        <f t="shared" si="12"/>
        <v>#DIV/0!</v>
      </c>
    </row>
    <row r="35">
      <c r="A35" s="105" t="s">
        <v>66</v>
      </c>
      <c r="B35" s="106">
        <f>SUM(B26:B34)</f>
        <v>10</v>
      </c>
      <c r="C35" s="214" t="s">
        <v>78</v>
      </c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1"/>
      <c r="C40" s="221"/>
      <c r="D40" s="221"/>
      <c r="E40" s="221"/>
      <c r="F40" s="221"/>
      <c r="G40" s="222"/>
      <c r="H40" s="182"/>
    </row>
    <row r="41">
      <c r="A41" s="91" t="s">
        <v>34</v>
      </c>
      <c r="B41" s="129" t="s">
        <v>94</v>
      </c>
      <c r="C41" s="221">
        <v>12.0</v>
      </c>
      <c r="D41" s="221">
        <v>3.0</v>
      </c>
      <c r="E41" s="221">
        <v>6.0</v>
      </c>
      <c r="F41" s="221">
        <v>17.0</v>
      </c>
      <c r="G41" s="222"/>
      <c r="H41" s="182"/>
    </row>
    <row r="42">
      <c r="A42" s="91" t="s">
        <v>55</v>
      </c>
      <c r="B42" s="121"/>
      <c r="C42" s="221"/>
      <c r="D42" s="221"/>
      <c r="E42" s="221"/>
      <c r="F42" s="221"/>
      <c r="G42" s="222"/>
      <c r="H42" s="182"/>
    </row>
    <row r="43">
      <c r="A43" s="91" t="s">
        <v>38</v>
      </c>
      <c r="B43" s="129" t="s">
        <v>94</v>
      </c>
      <c r="C43" s="221">
        <v>3.0</v>
      </c>
      <c r="D43" s="221">
        <v>6.0</v>
      </c>
      <c r="E43" s="221">
        <v>11.0</v>
      </c>
      <c r="F43" s="221">
        <v>8.0</v>
      </c>
      <c r="G43" s="222"/>
      <c r="H43" s="182"/>
    </row>
    <row r="44">
      <c r="A44" s="91" t="s">
        <v>39</v>
      </c>
      <c r="B44" s="121"/>
      <c r="C44" s="222"/>
      <c r="D44" s="222"/>
      <c r="E44" s="222"/>
      <c r="F44" s="222"/>
      <c r="G44" s="222"/>
      <c r="H44" s="182"/>
    </row>
    <row r="45">
      <c r="A45" s="91" t="s">
        <v>41</v>
      </c>
      <c r="B45" s="121"/>
      <c r="C45" s="221"/>
      <c r="D45" s="221"/>
      <c r="E45" s="221"/>
      <c r="F45" s="221"/>
      <c r="G45" s="222"/>
      <c r="H45" s="182"/>
    </row>
    <row r="46">
      <c r="A46" s="91" t="s">
        <v>43</v>
      </c>
      <c r="B46" s="129" t="s">
        <v>94</v>
      </c>
      <c r="C46" s="221">
        <v>3.0</v>
      </c>
      <c r="D46" s="221"/>
      <c r="E46" s="221">
        <v>3.0</v>
      </c>
      <c r="F46" s="221"/>
      <c r="G46" s="222"/>
      <c r="H46" s="182"/>
    </row>
    <row r="47">
      <c r="A47" s="91" t="s">
        <v>45</v>
      </c>
      <c r="B47" s="129" t="s">
        <v>94</v>
      </c>
      <c r="C47" s="221"/>
      <c r="D47" s="221">
        <v>4.0</v>
      </c>
      <c r="E47" s="221">
        <v>9.0</v>
      </c>
      <c r="F47" s="221"/>
      <c r="G47" s="222"/>
      <c r="H47" s="182"/>
    </row>
    <row r="48">
      <c r="A48" s="91" t="s">
        <v>46</v>
      </c>
      <c r="B48" s="121"/>
      <c r="C48" s="221">
        <v>2.0</v>
      </c>
      <c r="D48" s="221"/>
      <c r="E48" s="221"/>
      <c r="F48" s="221">
        <v>1.0</v>
      </c>
      <c r="G48" s="222"/>
      <c r="H48" s="182"/>
    </row>
    <row r="49">
      <c r="A49" s="91" t="s">
        <v>47</v>
      </c>
      <c r="B49" s="129" t="s">
        <v>94</v>
      </c>
      <c r="C49" s="221">
        <v>3.0</v>
      </c>
      <c r="D49" s="221">
        <v>2.0</v>
      </c>
      <c r="E49" s="221">
        <v>6.0</v>
      </c>
      <c r="F49" s="221">
        <v>6.0</v>
      </c>
      <c r="G49" s="222"/>
      <c r="H49" s="182"/>
    </row>
    <row r="50">
      <c r="A50" s="91" t="s">
        <v>48</v>
      </c>
      <c r="B50" s="121"/>
      <c r="C50" s="221"/>
      <c r="D50" s="221"/>
      <c r="E50" s="221"/>
      <c r="F50" s="221"/>
      <c r="G50" s="222"/>
      <c r="H50" s="182"/>
    </row>
    <row r="51">
      <c r="A51" s="91" t="s">
        <v>49</v>
      </c>
      <c r="B51" s="121"/>
      <c r="C51" s="221"/>
      <c r="D51" s="221">
        <v>1.0</v>
      </c>
      <c r="E51" s="221"/>
      <c r="F51" s="221">
        <v>1.0</v>
      </c>
      <c r="G51" s="221"/>
      <c r="H51" s="182"/>
    </row>
    <row r="52">
      <c r="A52" s="91" t="s">
        <v>51</v>
      </c>
      <c r="B52" s="129" t="s">
        <v>94</v>
      </c>
      <c r="C52" s="221">
        <v>8.0</v>
      </c>
      <c r="D52" s="221">
        <v>15.0</v>
      </c>
      <c r="E52" s="221">
        <v>21.0</v>
      </c>
      <c r="F52" s="221">
        <v>19.0</v>
      </c>
      <c r="G52" s="222"/>
      <c r="H52" s="182"/>
    </row>
    <row r="53">
      <c r="A53" s="91" t="s">
        <v>52</v>
      </c>
      <c r="B53" s="121"/>
      <c r="C53" s="221"/>
      <c r="D53" s="221"/>
      <c r="E53" s="221"/>
      <c r="F53" s="221">
        <v>14.0</v>
      </c>
      <c r="G53" s="222"/>
      <c r="H53" s="182"/>
    </row>
    <row r="54">
      <c r="A54" s="91" t="s">
        <v>53</v>
      </c>
      <c r="B54" s="121"/>
      <c r="C54" s="221"/>
      <c r="D54" s="221"/>
      <c r="E54" s="221"/>
      <c r="F54" s="221"/>
      <c r="G54" s="222"/>
      <c r="H54" s="182"/>
    </row>
    <row r="55">
      <c r="A55" s="91" t="s">
        <v>82</v>
      </c>
      <c r="B55" s="121"/>
      <c r="C55" s="221"/>
      <c r="D55" s="221"/>
      <c r="E55" s="221"/>
      <c r="F55" s="221"/>
      <c r="G55" s="222"/>
      <c r="H55" s="182"/>
    </row>
    <row r="56">
      <c r="A56" s="91" t="s">
        <v>83</v>
      </c>
      <c r="B56" s="129" t="s">
        <v>94</v>
      </c>
      <c r="C56" s="222"/>
      <c r="D56" s="222"/>
      <c r="E56" s="222"/>
      <c r="F56" s="222"/>
      <c r="G56" s="222"/>
      <c r="H56" s="182"/>
    </row>
    <row r="57">
      <c r="A57" s="91" t="s">
        <v>80</v>
      </c>
      <c r="B57" s="129" t="s">
        <v>94</v>
      </c>
      <c r="C57" s="221"/>
      <c r="D57" s="221"/>
      <c r="E57" s="221"/>
      <c r="F57" s="221"/>
      <c r="G57" s="222"/>
      <c r="H57" s="182"/>
    </row>
    <row r="58">
      <c r="A58" s="107" t="s">
        <v>78</v>
      </c>
      <c r="B58" s="130" t="s">
        <v>94</v>
      </c>
      <c r="C58" s="223"/>
      <c r="D58" s="223"/>
      <c r="E58" s="223"/>
      <c r="F58" s="223"/>
      <c r="G58" s="224"/>
      <c r="H58" s="184"/>
    </row>
    <row r="59">
      <c r="A59" s="107" t="s">
        <v>117</v>
      </c>
      <c r="B59" s="130" t="s">
        <v>94</v>
      </c>
      <c r="C59" s="223"/>
      <c r="D59" s="223"/>
      <c r="E59" s="223"/>
      <c r="F59" s="223"/>
      <c r="G59" s="224"/>
      <c r="H59" s="184"/>
    </row>
    <row r="60">
      <c r="A60" s="131" t="s">
        <v>56</v>
      </c>
      <c r="B60" s="132"/>
      <c r="C60" s="185"/>
      <c r="D60" s="185"/>
      <c r="E60" s="185"/>
      <c r="F60" s="185"/>
      <c r="G60" s="185"/>
      <c r="H60" s="187"/>
    </row>
    <row r="61">
      <c r="A61" s="27" t="s">
        <v>95</v>
      </c>
      <c r="F61" s="28"/>
      <c r="H61" s="18"/>
    </row>
    <row r="62">
      <c r="A62" s="225" t="s">
        <v>25</v>
      </c>
      <c r="B62" s="138" t="s">
        <v>26</v>
      </c>
      <c r="C62" s="142" t="s">
        <v>27</v>
      </c>
      <c r="D62" s="142" t="s">
        <v>28</v>
      </c>
      <c r="E62" s="142" t="s">
        <v>29</v>
      </c>
      <c r="F62" s="226" t="s">
        <v>30</v>
      </c>
      <c r="H62" s="18"/>
    </row>
    <row r="63">
      <c r="A63" s="146" t="s">
        <v>32</v>
      </c>
      <c r="B63" s="241"/>
      <c r="C63" s="87"/>
      <c r="D63" s="87"/>
      <c r="E63" s="242"/>
      <c r="F63" s="243"/>
      <c r="H63" s="18"/>
    </row>
    <row r="64">
      <c r="A64" s="146" t="s">
        <v>34</v>
      </c>
      <c r="B64" s="151"/>
      <c r="C64" s="221"/>
      <c r="D64" s="221"/>
      <c r="E64" s="221"/>
      <c r="F64" s="102">
        <v>2.0</v>
      </c>
      <c r="H64" s="18"/>
    </row>
    <row r="65">
      <c r="A65" s="146" t="s">
        <v>55</v>
      </c>
      <c r="B65" s="151"/>
      <c r="C65" s="222"/>
      <c r="D65" s="221"/>
      <c r="E65" s="222"/>
      <c r="F65" s="102"/>
      <c r="H65" s="18"/>
    </row>
    <row r="66">
      <c r="A66" s="146" t="s">
        <v>38</v>
      </c>
      <c r="B66" s="151"/>
      <c r="C66" s="221"/>
      <c r="D66" s="221"/>
      <c r="E66" s="222"/>
      <c r="F66" s="102"/>
      <c r="H66" s="18"/>
    </row>
    <row r="67">
      <c r="A67" s="146" t="s">
        <v>39</v>
      </c>
      <c r="B67" s="151"/>
      <c r="C67" s="221"/>
      <c r="D67" s="221"/>
      <c r="E67" s="222"/>
      <c r="F67" s="102"/>
      <c r="H67" s="18"/>
    </row>
    <row r="68">
      <c r="A68" s="146" t="s">
        <v>41</v>
      </c>
      <c r="B68" s="151"/>
      <c r="C68" s="221"/>
      <c r="D68" s="221"/>
      <c r="E68" s="221"/>
      <c r="F68" s="102"/>
      <c r="H68" s="18"/>
    </row>
    <row r="69">
      <c r="A69" s="146" t="s">
        <v>43</v>
      </c>
      <c r="B69" s="151"/>
      <c r="C69" s="221"/>
      <c r="D69" s="221"/>
      <c r="E69" s="222"/>
      <c r="F69" s="102">
        <v>1.0</v>
      </c>
      <c r="H69" s="18"/>
    </row>
    <row r="70">
      <c r="A70" s="146" t="s">
        <v>45</v>
      </c>
      <c r="B70" s="151">
        <v>1.0</v>
      </c>
      <c r="C70" s="221"/>
      <c r="D70" s="221"/>
      <c r="E70" s="221"/>
      <c r="F70" s="102">
        <v>1.0</v>
      </c>
      <c r="H70" s="18"/>
    </row>
    <row r="71">
      <c r="A71" s="146" t="s">
        <v>46</v>
      </c>
      <c r="B71" s="151"/>
      <c r="C71" s="221"/>
      <c r="D71" s="221"/>
      <c r="E71" s="221"/>
      <c r="F71" s="102"/>
      <c r="H71" s="18"/>
    </row>
    <row r="72">
      <c r="A72" s="146" t="s">
        <v>47</v>
      </c>
      <c r="B72" s="151"/>
      <c r="C72" s="221"/>
      <c r="D72" s="221">
        <v>1.0</v>
      </c>
      <c r="E72" s="221"/>
      <c r="F72" s="102">
        <v>1.0</v>
      </c>
      <c r="H72" s="18"/>
    </row>
    <row r="73">
      <c r="A73" s="146" t="s">
        <v>48</v>
      </c>
      <c r="B73" s="151"/>
      <c r="C73" s="221"/>
      <c r="D73" s="221"/>
      <c r="E73" s="222"/>
      <c r="F73" s="102"/>
      <c r="H73" s="18"/>
    </row>
    <row r="74">
      <c r="A74" s="146" t="s">
        <v>49</v>
      </c>
      <c r="B74" s="151"/>
      <c r="C74" s="221"/>
      <c r="D74" s="222"/>
      <c r="E74" s="222"/>
      <c r="F74" s="102"/>
      <c r="H74" s="18"/>
    </row>
    <row r="75">
      <c r="A75" s="146" t="s">
        <v>50</v>
      </c>
      <c r="B75" s="244"/>
      <c r="C75" s="222"/>
      <c r="D75" s="222"/>
      <c r="E75" s="222"/>
      <c r="F75" s="182"/>
      <c r="H75" s="18"/>
    </row>
    <row r="76">
      <c r="A76" s="146" t="s">
        <v>51</v>
      </c>
      <c r="B76" s="151">
        <v>1.0</v>
      </c>
      <c r="C76" s="222"/>
      <c r="D76" s="222"/>
      <c r="E76" s="221"/>
      <c r="F76" s="102">
        <v>2.0</v>
      </c>
      <c r="H76" s="18"/>
    </row>
    <row r="77">
      <c r="A77" s="146" t="s">
        <v>52</v>
      </c>
      <c r="B77" s="151"/>
      <c r="C77" s="221"/>
      <c r="D77" s="221"/>
      <c r="E77" s="222"/>
      <c r="F77" s="102"/>
      <c r="H77" s="18"/>
    </row>
    <row r="78">
      <c r="A78" s="146" t="s">
        <v>53</v>
      </c>
      <c r="B78" s="151"/>
      <c r="C78" s="221"/>
      <c r="D78" s="221"/>
      <c r="E78" s="221"/>
      <c r="F78" s="102"/>
      <c r="H78" s="18"/>
    </row>
    <row r="79">
      <c r="A79" s="146" t="s">
        <v>82</v>
      </c>
      <c r="B79" s="151"/>
      <c r="C79" s="222"/>
      <c r="D79" s="222"/>
      <c r="F79" s="102"/>
      <c r="H79" s="18"/>
    </row>
    <row r="80">
      <c r="A80" s="146" t="s">
        <v>83</v>
      </c>
      <c r="B80" s="245"/>
      <c r="C80" s="223"/>
      <c r="D80" s="223"/>
      <c r="E80" s="223"/>
      <c r="F80" s="206"/>
      <c r="H80" s="18"/>
    </row>
    <row r="81">
      <c r="A81" s="146" t="s">
        <v>80</v>
      </c>
      <c r="B81" s="245">
        <v>1.0</v>
      </c>
      <c r="C81" s="223">
        <v>1.0</v>
      </c>
      <c r="D81" s="223"/>
      <c r="E81" s="223"/>
      <c r="F81" s="206"/>
      <c r="H81" s="18"/>
    </row>
    <row r="82">
      <c r="A82" s="146" t="s">
        <v>78</v>
      </c>
      <c r="B82" s="245"/>
      <c r="C82" s="223"/>
      <c r="D82" s="223"/>
      <c r="E82" s="223"/>
      <c r="F82" s="206"/>
      <c r="H82" s="18"/>
    </row>
    <row r="83">
      <c r="A83" s="227" t="s">
        <v>56</v>
      </c>
      <c r="B83" s="244"/>
      <c r="C83" s="222"/>
      <c r="D83" s="222"/>
      <c r="E83" s="222"/>
      <c r="F83" s="182"/>
      <c r="H83" s="18"/>
    </row>
    <row r="84">
      <c r="A84" s="227" t="s">
        <v>103</v>
      </c>
      <c r="B84" s="151"/>
      <c r="C84" s="222"/>
      <c r="D84" s="221"/>
      <c r="E84" s="221"/>
      <c r="F84" s="102"/>
      <c r="H84" s="18"/>
    </row>
    <row r="85">
      <c r="A85" s="229" t="s">
        <v>118</v>
      </c>
      <c r="B85" s="245"/>
      <c r="C85" s="224"/>
      <c r="D85" s="223"/>
      <c r="E85" s="224"/>
      <c r="F85" s="206"/>
      <c r="H85" s="18"/>
    </row>
    <row r="86">
      <c r="A86" s="229" t="s">
        <v>21</v>
      </c>
      <c r="B86" s="246"/>
      <c r="C86" s="185"/>
      <c r="D86" s="185"/>
      <c r="E86" s="185"/>
      <c r="F86" s="158"/>
      <c r="H86" s="18"/>
    </row>
    <row r="87">
      <c r="A87" s="230" t="s">
        <v>66</v>
      </c>
      <c r="B87" s="163">
        <f t="shared" ref="B87:F87" si="13">SUM(B63:B86)</f>
        <v>3</v>
      </c>
      <c r="C87" s="163">
        <f t="shared" si="13"/>
        <v>1</v>
      </c>
      <c r="D87" s="163">
        <f t="shared" si="13"/>
        <v>1</v>
      </c>
      <c r="E87" s="163">
        <f t="shared" si="13"/>
        <v>0</v>
      </c>
      <c r="F87" s="165">
        <f t="shared" si="13"/>
        <v>7</v>
      </c>
      <c r="G87" s="47"/>
      <c r="H87" s="232"/>
    </row>
  </sheetData>
  <mergeCells count="5">
    <mergeCell ref="A1:G1"/>
    <mergeCell ref="C15:H15"/>
    <mergeCell ref="A24:B24"/>
    <mergeCell ref="A38:H38"/>
    <mergeCell ref="A61:F61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3">
        <v>45929.0</v>
      </c>
    </row>
    <row r="2">
      <c r="A2" s="57" t="s">
        <v>58</v>
      </c>
      <c r="B2" s="197">
        <v>45929.0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370817.0</v>
      </c>
      <c r="F3" s="99">
        <v>218940.85</v>
      </c>
      <c r="G3" s="14">
        <f t="shared" ref="G3:H3" si="1">$F3/D3</f>
        <v>0.740202681</v>
      </c>
      <c r="H3" s="15">
        <f t="shared" si="1"/>
        <v>0.5904282975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316209.0</v>
      </c>
      <c r="F4" s="99">
        <v>152656.02</v>
      </c>
      <c r="G4" s="14">
        <f t="shared" ref="G4:H4" si="2">$F4/D4</f>
        <v>0.7380427289</v>
      </c>
      <c r="H4" s="15">
        <f t="shared" si="2"/>
        <v>0.4827693709</v>
      </c>
    </row>
    <row r="5">
      <c r="A5" s="10" t="s">
        <v>11</v>
      </c>
      <c r="B5" s="70">
        <v>2385749.75</v>
      </c>
      <c r="C5" s="12" t="s">
        <v>61</v>
      </c>
      <c r="D5" s="71">
        <v>313501.0</v>
      </c>
      <c r="E5" s="13">
        <v>385557.0</v>
      </c>
      <c r="F5" s="99">
        <v>523633.26</v>
      </c>
      <c r="G5" s="14">
        <f t="shared" ref="G5:H5" si="3">$F5/D5</f>
        <v>1.670276203</v>
      </c>
      <c r="H5" s="15">
        <f t="shared" si="3"/>
        <v>1.358121523</v>
      </c>
    </row>
    <row r="6">
      <c r="A6" s="10" t="s">
        <v>116</v>
      </c>
      <c r="B6" s="70">
        <v>128351.28</v>
      </c>
      <c r="C6" s="12" t="s">
        <v>12</v>
      </c>
      <c r="D6" s="13">
        <v>354046.0</v>
      </c>
      <c r="E6" s="13">
        <v>370817.0</v>
      </c>
      <c r="F6" s="99">
        <v>387618.88</v>
      </c>
      <c r="G6" s="14">
        <f t="shared" ref="G6:H6" si="4">$F6/D6</f>
        <v>1.094826322</v>
      </c>
      <c r="H6" s="15">
        <f t="shared" si="4"/>
        <v>1.045310436</v>
      </c>
    </row>
    <row r="7">
      <c r="A7" s="32" t="s">
        <v>63</v>
      </c>
      <c r="B7" s="72">
        <f>B5-B3</f>
        <v>-428710.25</v>
      </c>
      <c r="C7" s="12" t="s">
        <v>14</v>
      </c>
      <c r="D7" s="13">
        <v>332189.0</v>
      </c>
      <c r="E7" s="13">
        <v>370817.0</v>
      </c>
      <c r="F7" s="99">
        <v>274563.64</v>
      </c>
      <c r="G7" s="14">
        <f t="shared" ref="G7:H7" si="5">$F7/D7</f>
        <v>0.826528392</v>
      </c>
      <c r="H7" s="15">
        <f t="shared" si="5"/>
        <v>0.7404289447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316209.0</v>
      </c>
      <c r="F8" s="99">
        <v>183411.78</v>
      </c>
      <c r="G8" s="14">
        <f t="shared" ref="G8:H8" si="6">$F8/D8</f>
        <v>1.494031426</v>
      </c>
      <c r="H8" s="15">
        <f t="shared" si="6"/>
        <v>0.5800333956</v>
      </c>
    </row>
    <row r="9">
      <c r="A9" s="19" t="s">
        <v>17</v>
      </c>
      <c r="B9" s="20">
        <f>(B4-B5)/30</f>
        <v>-12114.425</v>
      </c>
      <c r="C9" s="12" t="s">
        <v>18</v>
      </c>
      <c r="D9" s="13">
        <v>240004.0</v>
      </c>
      <c r="E9" s="13">
        <v>316209.0</v>
      </c>
      <c r="F9" s="99">
        <v>241115.47</v>
      </c>
      <c r="G9" s="14">
        <f t="shared" ref="G9:G13" si="7">$F9/$D$9</f>
        <v>1.004631048</v>
      </c>
      <c r="H9" s="15">
        <f t="shared" ref="H9:H13" si="8">$F9/E9</f>
        <v>0.7625193148</v>
      </c>
    </row>
    <row r="10">
      <c r="A10" s="19" t="s">
        <v>19</v>
      </c>
      <c r="B10" s="21">
        <f>(B4-B6)/30</f>
        <v>63132.19067</v>
      </c>
      <c r="C10" s="12" t="s">
        <v>20</v>
      </c>
      <c r="D10" s="13">
        <v>0.0</v>
      </c>
      <c r="E10" s="13">
        <v>163824.0</v>
      </c>
      <c r="F10" s="99">
        <v>128351.28</v>
      </c>
      <c r="G10" s="14">
        <f t="shared" si="7"/>
        <v>0.5347880869</v>
      </c>
      <c r="H10" s="15">
        <f t="shared" si="8"/>
        <v>0.7834705538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34744.53</v>
      </c>
      <c r="G11" s="14">
        <f t="shared" si="7"/>
        <v>0.1447664622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96994.26</v>
      </c>
      <c r="G12" s="14">
        <f t="shared" si="7"/>
        <v>0.4041360144</v>
      </c>
      <c r="H12" s="15" t="str">
        <f t="shared" si="8"/>
        <v>#DIV/0!</v>
      </c>
    </row>
    <row r="13">
      <c r="A13" s="19" t="s">
        <v>24</v>
      </c>
      <c r="B13" s="21">
        <f>(B3-B5)/(B18-B21)</f>
        <v>-15311.08036</v>
      </c>
      <c r="C13" s="23" t="s">
        <v>21</v>
      </c>
      <c r="D13" s="24">
        <v>61036.0</v>
      </c>
      <c r="E13" s="24">
        <v>204000.0</v>
      </c>
      <c r="F13" s="203">
        <v>143719.78</v>
      </c>
      <c r="G13" s="14">
        <f t="shared" si="7"/>
        <v>0.5988224363</v>
      </c>
      <c r="H13" s="26">
        <f t="shared" si="8"/>
        <v>0.7045087255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2814459</v>
      </c>
      <c r="F14" s="212">
        <f t="shared" si="9"/>
        <v>2385749.75</v>
      </c>
      <c r="G14" s="25">
        <f t="shared" ref="G14:H14" si="10">$F14/D14</f>
        <v>1.238602211</v>
      </c>
      <c r="H14" s="26">
        <f t="shared" si="10"/>
        <v>0.8476761431</v>
      </c>
    </row>
    <row r="15">
      <c r="A15" s="19" t="s">
        <v>67</v>
      </c>
      <c r="B15" s="20">
        <f>B5-B14</f>
        <v>-3055539.583</v>
      </c>
      <c r="C15" s="27" t="s">
        <v>68</v>
      </c>
      <c r="H15" s="28"/>
    </row>
    <row r="16">
      <c r="A16" s="19" t="s">
        <v>69</v>
      </c>
      <c r="B16" s="20">
        <f>B5-B4</f>
        <v>363432.75</v>
      </c>
      <c r="D16" s="30" t="s">
        <v>70</v>
      </c>
      <c r="E16" s="30" t="s">
        <v>71</v>
      </c>
      <c r="F16" s="30" t="s">
        <v>72</v>
      </c>
      <c r="G16" s="30" t="s">
        <v>113</v>
      </c>
      <c r="H16" s="9" t="s">
        <v>6</v>
      </c>
    </row>
    <row r="17">
      <c r="A17" s="19" t="s">
        <v>73</v>
      </c>
      <c r="B17" s="20">
        <f>(B5-B4)-B6</f>
        <v>235081.47</v>
      </c>
      <c r="C17" s="91" t="s">
        <v>32</v>
      </c>
      <c r="D17" s="13">
        <v>93460.0</v>
      </c>
      <c r="E17" s="99">
        <v>53712.0</v>
      </c>
      <c r="F17" s="97">
        <f t="shared" ref="F17:F32" si="11">E17-D17</f>
        <v>-39748</v>
      </c>
      <c r="G17" s="36"/>
      <c r="H17" s="15">
        <f t="shared" ref="H17:H34" si="12">E17/D17</f>
        <v>0.5747057565</v>
      </c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129080.0</v>
      </c>
      <c r="F18" s="97">
        <f t="shared" si="11"/>
        <v>-41340</v>
      </c>
      <c r="G18" s="36"/>
      <c r="H18" s="15">
        <f t="shared" si="12"/>
        <v>0.7574228377</v>
      </c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176"/>
      <c r="H19" s="15" t="str">
        <f t="shared" si="12"/>
        <v>#DIV/0!</v>
      </c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121071.0</v>
      </c>
      <c r="F20" s="97">
        <f t="shared" si="11"/>
        <v>-22045</v>
      </c>
      <c r="G20" s="36"/>
      <c r="H20" s="15">
        <f t="shared" si="12"/>
        <v>0.845964113</v>
      </c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5">
        <f t="shared" si="12"/>
        <v>0.3880200703</v>
      </c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136192.0</v>
      </c>
      <c r="F22" s="97">
        <f t="shared" si="11"/>
        <v>-88836</v>
      </c>
      <c r="G22" s="36"/>
      <c r="H22" s="15">
        <f t="shared" si="12"/>
        <v>0.6052224612</v>
      </c>
    </row>
    <row r="23">
      <c r="A23" s="43" t="s">
        <v>44</v>
      </c>
      <c r="B23" s="44">
        <f>B5/B3</f>
        <v>0.8476758419</v>
      </c>
      <c r="C23" s="91" t="s">
        <v>43</v>
      </c>
      <c r="D23" s="13">
        <v>170420.0</v>
      </c>
      <c r="E23" s="99">
        <v>150490.0</v>
      </c>
      <c r="F23" s="97">
        <f t="shared" si="11"/>
        <v>-19930</v>
      </c>
      <c r="G23" s="36"/>
      <c r="H23" s="15">
        <f t="shared" si="12"/>
        <v>0.8830536322</v>
      </c>
    </row>
    <row r="24">
      <c r="A24" s="17" t="s">
        <v>75</v>
      </c>
      <c r="C24" s="91" t="s">
        <v>45</v>
      </c>
      <c r="D24" s="13">
        <v>134416.0</v>
      </c>
      <c r="E24" s="99">
        <v>139663.0</v>
      </c>
      <c r="F24" s="97">
        <f t="shared" si="11"/>
        <v>5247</v>
      </c>
      <c r="G24" s="36"/>
      <c r="H24" s="15">
        <f t="shared" si="12"/>
        <v>1.039035531</v>
      </c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73264.0</v>
      </c>
      <c r="F25" s="97">
        <f t="shared" si="11"/>
        <v>-42548</v>
      </c>
      <c r="G25" s="36"/>
      <c r="H25" s="15">
        <f t="shared" si="12"/>
        <v>0.6326114738</v>
      </c>
    </row>
    <row r="26">
      <c r="A26" s="12" t="s">
        <v>8</v>
      </c>
      <c r="B26" s="102">
        <v>2.0</v>
      </c>
      <c r="C26" s="91" t="s">
        <v>47</v>
      </c>
      <c r="D26" s="13">
        <v>115812.0</v>
      </c>
      <c r="E26" s="99">
        <v>130878.0</v>
      </c>
      <c r="F26" s="97">
        <f t="shared" si="11"/>
        <v>15066</v>
      </c>
      <c r="G26" s="36"/>
      <c r="H26" s="15">
        <f t="shared" si="12"/>
        <v>1.130090146</v>
      </c>
    </row>
    <row r="27">
      <c r="A27" s="12" t="s">
        <v>10</v>
      </c>
      <c r="B27" s="102">
        <v>1.0</v>
      </c>
      <c r="C27" s="91" t="s">
        <v>48</v>
      </c>
      <c r="D27" s="13">
        <v>115812.0</v>
      </c>
      <c r="E27" s="99">
        <v>41983.0</v>
      </c>
      <c r="F27" s="97">
        <f t="shared" si="11"/>
        <v>-73829</v>
      </c>
      <c r="G27" s="36"/>
      <c r="H27" s="15">
        <f t="shared" si="12"/>
        <v>0.3625099299</v>
      </c>
    </row>
    <row r="28">
      <c r="A28" s="12" t="s">
        <v>12</v>
      </c>
      <c r="B28" s="102">
        <v>1.0</v>
      </c>
      <c r="C28" s="91" t="s">
        <v>49</v>
      </c>
      <c r="D28" s="13">
        <v>156768.0</v>
      </c>
      <c r="E28" s="99">
        <v>54828.0</v>
      </c>
      <c r="F28" s="97">
        <f t="shared" si="11"/>
        <v>-101940</v>
      </c>
      <c r="G28" s="36"/>
      <c r="H28" s="15">
        <f t="shared" si="12"/>
        <v>0.3497397428</v>
      </c>
    </row>
    <row r="29">
      <c r="A29" s="12" t="s">
        <v>14</v>
      </c>
      <c r="B29" s="102">
        <v>5.0</v>
      </c>
      <c r="C29" s="91" t="s">
        <v>51</v>
      </c>
      <c r="D29" s="13">
        <v>184072.0</v>
      </c>
      <c r="E29" s="99">
        <v>36819.0</v>
      </c>
      <c r="F29" s="97">
        <f t="shared" si="11"/>
        <v>-147253</v>
      </c>
      <c r="G29" s="36"/>
      <c r="H29" s="15">
        <f t="shared" si="12"/>
        <v>0.2000249902</v>
      </c>
    </row>
    <row r="30">
      <c r="A30" s="12" t="s">
        <v>16</v>
      </c>
      <c r="B30" s="102"/>
      <c r="C30" s="91" t="s">
        <v>52</v>
      </c>
      <c r="D30" s="13">
        <v>184072.0</v>
      </c>
      <c r="E30" s="99">
        <v>157618.0</v>
      </c>
      <c r="F30" s="97">
        <f t="shared" si="11"/>
        <v>-26454</v>
      </c>
      <c r="G30" s="36"/>
      <c r="H30" s="15">
        <f t="shared" si="12"/>
        <v>0.8562844974</v>
      </c>
    </row>
    <row r="31">
      <c r="A31" s="12" t="s">
        <v>18</v>
      </c>
      <c r="B31" s="30">
        <v>1.0</v>
      </c>
      <c r="C31" s="91" t="s">
        <v>53</v>
      </c>
      <c r="D31" s="13">
        <v>179120.0</v>
      </c>
      <c r="E31" s="99">
        <v>125005.0</v>
      </c>
      <c r="F31" s="97">
        <f t="shared" si="11"/>
        <v>-54115</v>
      </c>
      <c r="G31" s="36"/>
      <c r="H31" s="15">
        <f t="shared" si="12"/>
        <v>0.6978841</v>
      </c>
    </row>
    <row r="32">
      <c r="A32" s="12" t="s">
        <v>20</v>
      </c>
      <c r="B32" s="102"/>
      <c r="C32" s="91" t="s">
        <v>55</v>
      </c>
      <c r="D32" s="13">
        <v>148068.0</v>
      </c>
      <c r="E32" s="99">
        <v>120253.0</v>
      </c>
      <c r="F32" s="97">
        <f t="shared" si="11"/>
        <v>-27815</v>
      </c>
      <c r="G32" s="36"/>
      <c r="H32" s="15">
        <f t="shared" si="12"/>
        <v>0.8121471216</v>
      </c>
    </row>
    <row r="33">
      <c r="A33" s="103" t="s">
        <v>79</v>
      </c>
      <c r="B33" s="206"/>
      <c r="C33" s="91" t="s">
        <v>82</v>
      </c>
      <c r="D33" s="13"/>
      <c r="E33" s="99">
        <v>59759.0</v>
      </c>
      <c r="F33" s="97"/>
      <c r="G33" s="36"/>
      <c r="H33" s="15" t="str">
        <f t="shared" si="12"/>
        <v>#DIV/0!</v>
      </c>
    </row>
    <row r="34">
      <c r="A34" s="104" t="s">
        <v>81</v>
      </c>
      <c r="B34" s="127">
        <v>5.0</v>
      </c>
      <c r="C34" s="91" t="s">
        <v>83</v>
      </c>
      <c r="D34" s="13"/>
      <c r="E34" s="99"/>
      <c r="F34" s="97"/>
      <c r="G34" s="36"/>
      <c r="H34" s="15" t="str">
        <f t="shared" si="12"/>
        <v>#DIV/0!</v>
      </c>
    </row>
    <row r="35">
      <c r="A35" s="105" t="s">
        <v>66</v>
      </c>
      <c r="B35" s="106">
        <f>SUM(B26:B34)</f>
        <v>15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1"/>
      <c r="C40" s="221">
        <v>1.0</v>
      </c>
      <c r="D40" s="221"/>
      <c r="E40" s="221"/>
      <c r="F40" s="221"/>
      <c r="G40" s="222"/>
      <c r="H40" s="182"/>
    </row>
    <row r="41">
      <c r="A41" s="91" t="s">
        <v>34</v>
      </c>
      <c r="B41" s="129" t="s">
        <v>94</v>
      </c>
      <c r="C41" s="221">
        <v>8.0</v>
      </c>
      <c r="D41" s="221">
        <v>1.0</v>
      </c>
      <c r="E41" s="221">
        <v>5.0</v>
      </c>
      <c r="F41" s="221">
        <v>21.0</v>
      </c>
      <c r="G41" s="222"/>
      <c r="H41" s="182"/>
    </row>
    <row r="42">
      <c r="A42" s="91" t="s">
        <v>55</v>
      </c>
      <c r="B42" s="121"/>
      <c r="C42" s="221"/>
      <c r="D42" s="221"/>
      <c r="E42" s="221"/>
      <c r="F42" s="221">
        <v>3.0</v>
      </c>
      <c r="G42" s="222"/>
      <c r="H42" s="182"/>
    </row>
    <row r="43">
      <c r="A43" s="91" t="s">
        <v>38</v>
      </c>
      <c r="B43" s="129" t="s">
        <v>94</v>
      </c>
      <c r="C43" s="221">
        <v>4.0</v>
      </c>
      <c r="D43" s="221">
        <v>1.0</v>
      </c>
      <c r="E43" s="221">
        <v>6.0</v>
      </c>
      <c r="F43" s="221">
        <v>9.0</v>
      </c>
      <c r="G43" s="222"/>
      <c r="H43" s="182"/>
    </row>
    <row r="44">
      <c r="A44" s="91" t="s">
        <v>39</v>
      </c>
      <c r="B44" s="121"/>
      <c r="C44" s="222"/>
      <c r="D44" s="222"/>
      <c r="E44" s="222"/>
      <c r="F44" s="222"/>
      <c r="G44" s="222"/>
      <c r="H44" s="182"/>
    </row>
    <row r="45">
      <c r="A45" s="91" t="s">
        <v>41</v>
      </c>
      <c r="B45" s="129" t="s">
        <v>94</v>
      </c>
      <c r="C45" s="221">
        <v>1.0</v>
      </c>
      <c r="D45" s="221"/>
      <c r="E45" s="221"/>
      <c r="F45" s="221">
        <v>6.0</v>
      </c>
      <c r="G45" s="222"/>
      <c r="H45" s="182"/>
    </row>
    <row r="46">
      <c r="A46" s="91" t="s">
        <v>43</v>
      </c>
      <c r="B46" s="129" t="s">
        <v>94</v>
      </c>
      <c r="C46" s="221">
        <v>5.0</v>
      </c>
      <c r="D46" s="221">
        <v>3.0</v>
      </c>
      <c r="E46" s="221">
        <v>19.0</v>
      </c>
      <c r="F46" s="221"/>
      <c r="G46" s="222"/>
      <c r="H46" s="182"/>
    </row>
    <row r="47">
      <c r="A47" s="91" t="s">
        <v>45</v>
      </c>
      <c r="B47" s="121"/>
      <c r="C47" s="221"/>
      <c r="D47" s="221"/>
      <c r="E47" s="221"/>
      <c r="F47" s="221"/>
      <c r="G47" s="222"/>
      <c r="H47" s="182"/>
    </row>
    <row r="48">
      <c r="A48" s="91" t="s">
        <v>46</v>
      </c>
      <c r="B48" s="121"/>
      <c r="C48" s="221"/>
      <c r="D48" s="221"/>
      <c r="E48" s="221"/>
      <c r="F48" s="221">
        <v>2.0</v>
      </c>
      <c r="G48" s="222"/>
      <c r="H48" s="182"/>
    </row>
    <row r="49">
      <c r="A49" s="91" t="s">
        <v>47</v>
      </c>
      <c r="B49" s="129" t="s">
        <v>94</v>
      </c>
      <c r="C49" s="221">
        <v>16.0</v>
      </c>
      <c r="D49" s="221"/>
      <c r="E49" s="221">
        <v>5.0</v>
      </c>
      <c r="F49" s="221">
        <v>21.0</v>
      </c>
      <c r="G49" s="222"/>
      <c r="H49" s="182"/>
    </row>
    <row r="50">
      <c r="A50" s="91" t="s">
        <v>48</v>
      </c>
      <c r="B50" s="129" t="s">
        <v>94</v>
      </c>
      <c r="C50" s="221">
        <v>5.0</v>
      </c>
      <c r="D50" s="221"/>
      <c r="E50" s="221">
        <v>10.0</v>
      </c>
      <c r="F50" s="221">
        <v>11.0</v>
      </c>
      <c r="G50" s="222"/>
      <c r="H50" s="182"/>
    </row>
    <row r="51">
      <c r="A51" s="91" t="s">
        <v>49</v>
      </c>
      <c r="B51" s="129" t="s">
        <v>94</v>
      </c>
      <c r="C51" s="221">
        <v>1.0</v>
      </c>
      <c r="D51" s="221"/>
      <c r="E51" s="221"/>
      <c r="F51" s="221">
        <v>4.0</v>
      </c>
      <c r="G51" s="221"/>
      <c r="H51" s="182"/>
    </row>
    <row r="52">
      <c r="A52" s="91" t="s">
        <v>51</v>
      </c>
      <c r="B52" s="129" t="s">
        <v>94</v>
      </c>
      <c r="C52" s="221">
        <v>19.0</v>
      </c>
      <c r="D52" s="221">
        <v>5.0</v>
      </c>
      <c r="E52" s="221">
        <v>17.0</v>
      </c>
      <c r="F52" s="221">
        <v>12.0</v>
      </c>
      <c r="G52" s="222"/>
      <c r="H52" s="182"/>
    </row>
    <row r="53">
      <c r="A53" s="91" t="s">
        <v>52</v>
      </c>
      <c r="B53" s="121"/>
      <c r="C53" s="221"/>
      <c r="D53" s="221"/>
      <c r="E53" s="221"/>
      <c r="F53" s="221">
        <v>6.0</v>
      </c>
      <c r="G53" s="222"/>
      <c r="H53" s="182"/>
    </row>
    <row r="54">
      <c r="A54" s="91" t="s">
        <v>53</v>
      </c>
      <c r="B54" s="121"/>
      <c r="C54" s="221"/>
      <c r="D54" s="221"/>
      <c r="E54" s="221"/>
      <c r="F54" s="221"/>
      <c r="G54" s="222"/>
      <c r="H54" s="182"/>
    </row>
    <row r="55">
      <c r="A55" s="91" t="s">
        <v>82</v>
      </c>
      <c r="B55" s="129" t="s">
        <v>94</v>
      </c>
      <c r="C55" s="221"/>
      <c r="D55" s="221"/>
      <c r="E55" s="221"/>
      <c r="F55" s="221"/>
      <c r="G55" s="222"/>
      <c r="H55" s="182"/>
    </row>
    <row r="56">
      <c r="A56" s="91" t="s">
        <v>83</v>
      </c>
      <c r="B56" s="121"/>
      <c r="C56" s="222"/>
      <c r="D56" s="222"/>
      <c r="E56" s="222"/>
      <c r="F56" s="222"/>
      <c r="G56" s="222"/>
      <c r="H56" s="182"/>
    </row>
    <row r="57">
      <c r="A57" s="91" t="s">
        <v>80</v>
      </c>
      <c r="B57" s="129" t="s">
        <v>94</v>
      </c>
      <c r="C57" s="221"/>
      <c r="D57" s="221"/>
      <c r="E57" s="221"/>
      <c r="F57" s="221"/>
      <c r="G57" s="222"/>
      <c r="H57" s="182"/>
    </row>
    <row r="58">
      <c r="A58" s="107" t="s">
        <v>78</v>
      </c>
      <c r="B58" s="171"/>
      <c r="C58" s="223"/>
      <c r="D58" s="223"/>
      <c r="E58" s="223"/>
      <c r="F58" s="223"/>
      <c r="G58" s="224"/>
      <c r="H58" s="184"/>
    </row>
    <row r="59">
      <c r="A59" s="107" t="s">
        <v>117</v>
      </c>
      <c r="B59" s="130" t="s">
        <v>94</v>
      </c>
      <c r="C59" s="223"/>
      <c r="D59" s="223"/>
      <c r="E59" s="223"/>
      <c r="F59" s="223"/>
      <c r="G59" s="224"/>
      <c r="H59" s="184"/>
    </row>
    <row r="60">
      <c r="A60" s="131" t="s">
        <v>56</v>
      </c>
      <c r="B60" s="132"/>
      <c r="C60" s="185"/>
      <c r="D60" s="185"/>
      <c r="E60" s="185"/>
      <c r="F60" s="185"/>
      <c r="G60" s="185"/>
      <c r="H60" s="187"/>
    </row>
    <row r="61">
      <c r="A61" s="27" t="s">
        <v>95</v>
      </c>
      <c r="F61" s="28"/>
      <c r="H61" s="18"/>
    </row>
    <row r="62">
      <c r="A62" s="225" t="s">
        <v>25</v>
      </c>
      <c r="B62" s="138" t="s">
        <v>26</v>
      </c>
      <c r="C62" s="142" t="s">
        <v>27</v>
      </c>
      <c r="D62" s="142" t="s">
        <v>28</v>
      </c>
      <c r="E62" s="142" t="s">
        <v>29</v>
      </c>
      <c r="F62" s="226" t="s">
        <v>30</v>
      </c>
      <c r="H62" s="18"/>
    </row>
    <row r="63">
      <c r="A63" s="146" t="s">
        <v>32</v>
      </c>
      <c r="B63" s="241"/>
      <c r="C63" s="87"/>
      <c r="D63" s="87"/>
      <c r="E63" s="242"/>
      <c r="F63" s="243"/>
      <c r="H63" s="18"/>
    </row>
    <row r="64">
      <c r="A64" s="146" t="s">
        <v>34</v>
      </c>
      <c r="B64" s="151">
        <v>2.0</v>
      </c>
      <c r="C64" s="221"/>
      <c r="D64" s="221">
        <v>1.0</v>
      </c>
      <c r="E64" s="221"/>
      <c r="F64" s="102"/>
      <c r="H64" s="18"/>
    </row>
    <row r="65">
      <c r="A65" s="146" t="s">
        <v>55</v>
      </c>
      <c r="B65" s="151"/>
      <c r="C65" s="222"/>
      <c r="D65" s="221"/>
      <c r="E65" s="222"/>
      <c r="F65" s="102"/>
      <c r="H65" s="18"/>
    </row>
    <row r="66">
      <c r="A66" s="146" t="s">
        <v>38</v>
      </c>
      <c r="B66" s="151"/>
      <c r="C66" s="221"/>
      <c r="D66" s="221"/>
      <c r="E66" s="222"/>
      <c r="F66" s="102"/>
      <c r="H66" s="18"/>
    </row>
    <row r="67">
      <c r="A67" s="146" t="s">
        <v>39</v>
      </c>
      <c r="B67" s="151"/>
      <c r="C67" s="221"/>
      <c r="D67" s="221"/>
      <c r="E67" s="222"/>
      <c r="F67" s="102"/>
      <c r="H67" s="18"/>
    </row>
    <row r="68">
      <c r="A68" s="146" t="s">
        <v>41</v>
      </c>
      <c r="B68" s="151"/>
      <c r="C68" s="221"/>
      <c r="D68" s="221"/>
      <c r="E68" s="221"/>
      <c r="F68" s="102"/>
      <c r="H68" s="18"/>
    </row>
    <row r="69">
      <c r="A69" s="146" t="s">
        <v>43</v>
      </c>
      <c r="B69" s="151">
        <v>2.0</v>
      </c>
      <c r="C69" s="221"/>
      <c r="D69" s="221"/>
      <c r="E69" s="222"/>
      <c r="F69" s="102"/>
      <c r="H69" s="18"/>
    </row>
    <row r="70">
      <c r="A70" s="146" t="s">
        <v>45</v>
      </c>
      <c r="B70" s="151"/>
      <c r="C70" s="221"/>
      <c r="D70" s="221"/>
      <c r="E70" s="221"/>
      <c r="F70" s="102"/>
      <c r="H70" s="18"/>
    </row>
    <row r="71">
      <c r="A71" s="146" t="s">
        <v>46</v>
      </c>
      <c r="B71" s="151"/>
      <c r="C71" s="221"/>
      <c r="D71" s="221"/>
      <c r="E71" s="221"/>
      <c r="F71" s="102"/>
      <c r="H71" s="18"/>
    </row>
    <row r="72">
      <c r="A72" s="146" t="s">
        <v>47</v>
      </c>
      <c r="B72" s="151"/>
      <c r="C72" s="221"/>
      <c r="D72" s="221"/>
      <c r="E72" s="221"/>
      <c r="F72" s="102"/>
      <c r="H72" s="18"/>
    </row>
    <row r="73">
      <c r="A73" s="146" t="s">
        <v>48</v>
      </c>
      <c r="B73" s="151"/>
      <c r="C73" s="221"/>
      <c r="D73" s="221"/>
      <c r="E73" s="222"/>
      <c r="F73" s="102"/>
      <c r="H73" s="18"/>
    </row>
    <row r="74">
      <c r="A74" s="146" t="s">
        <v>49</v>
      </c>
      <c r="B74" s="151"/>
      <c r="C74" s="221"/>
      <c r="D74" s="222"/>
      <c r="E74" s="222"/>
      <c r="F74" s="102"/>
      <c r="H74" s="18"/>
    </row>
    <row r="75">
      <c r="A75" s="146" t="s">
        <v>50</v>
      </c>
      <c r="B75" s="244"/>
      <c r="C75" s="222"/>
      <c r="D75" s="222"/>
      <c r="E75" s="222"/>
      <c r="F75" s="182"/>
      <c r="H75" s="18"/>
    </row>
    <row r="76">
      <c r="A76" s="146" t="s">
        <v>51</v>
      </c>
      <c r="B76" s="151">
        <v>1.0</v>
      </c>
      <c r="C76" s="222"/>
      <c r="D76" s="222"/>
      <c r="E76" s="221"/>
      <c r="F76" s="102"/>
      <c r="H76" s="18"/>
    </row>
    <row r="77">
      <c r="A77" s="146" t="s">
        <v>52</v>
      </c>
      <c r="B77" s="151"/>
      <c r="C77" s="221"/>
      <c r="D77" s="221"/>
      <c r="E77" s="222"/>
      <c r="F77" s="102"/>
      <c r="H77" s="18"/>
    </row>
    <row r="78">
      <c r="A78" s="146" t="s">
        <v>53</v>
      </c>
      <c r="B78" s="151"/>
      <c r="C78" s="221"/>
      <c r="D78" s="221"/>
      <c r="E78" s="221"/>
      <c r="F78" s="102"/>
      <c r="H78" s="18"/>
    </row>
    <row r="79">
      <c r="A79" s="146" t="s">
        <v>82</v>
      </c>
      <c r="B79" s="151"/>
      <c r="C79" s="222"/>
      <c r="D79" s="222"/>
      <c r="F79" s="102">
        <v>1.0</v>
      </c>
      <c r="H79" s="18"/>
    </row>
    <row r="80">
      <c r="A80" s="146" t="s">
        <v>83</v>
      </c>
      <c r="B80" s="245"/>
      <c r="C80" s="223"/>
      <c r="D80" s="223"/>
      <c r="E80" s="223"/>
      <c r="F80" s="206"/>
      <c r="H80" s="18"/>
    </row>
    <row r="81">
      <c r="A81" s="146" t="s">
        <v>80</v>
      </c>
      <c r="B81" s="245">
        <v>1.0</v>
      </c>
      <c r="C81" s="223"/>
      <c r="D81" s="223"/>
      <c r="E81" s="223"/>
      <c r="F81" s="206"/>
      <c r="H81" s="18"/>
    </row>
    <row r="82">
      <c r="A82" s="146" t="s">
        <v>78</v>
      </c>
      <c r="B82" s="245"/>
      <c r="C82" s="223"/>
      <c r="D82" s="223"/>
      <c r="E82" s="223"/>
      <c r="F82" s="206"/>
      <c r="H82" s="18"/>
    </row>
    <row r="83">
      <c r="A83" s="227" t="s">
        <v>56</v>
      </c>
      <c r="B83" s="244"/>
      <c r="C83" s="222"/>
      <c r="D83" s="222"/>
      <c r="E83" s="222"/>
      <c r="F83" s="182"/>
      <c r="H83" s="18"/>
    </row>
    <row r="84">
      <c r="A84" s="227" t="s">
        <v>103</v>
      </c>
      <c r="B84" s="151"/>
      <c r="C84" s="222"/>
      <c r="D84" s="221"/>
      <c r="E84" s="221"/>
      <c r="F84" s="102"/>
      <c r="H84" s="18"/>
    </row>
    <row r="85">
      <c r="A85" s="229" t="s">
        <v>118</v>
      </c>
      <c r="B85" s="245"/>
      <c r="C85" s="224"/>
      <c r="D85" s="223"/>
      <c r="E85" s="224"/>
      <c r="F85" s="206"/>
      <c r="H85" s="18"/>
    </row>
    <row r="86">
      <c r="A86" s="229" t="s">
        <v>21</v>
      </c>
      <c r="B86" s="246"/>
      <c r="C86" s="185"/>
      <c r="D86" s="185"/>
      <c r="E86" s="185"/>
      <c r="F86" s="158"/>
      <c r="H86" s="18"/>
    </row>
    <row r="87">
      <c r="A87" s="230" t="s">
        <v>66</v>
      </c>
      <c r="B87" s="163">
        <f t="shared" ref="B87:F87" si="13">SUM(B63:B86)</f>
        <v>6</v>
      </c>
      <c r="C87" s="163">
        <f t="shared" si="13"/>
        <v>0</v>
      </c>
      <c r="D87" s="163">
        <f t="shared" si="13"/>
        <v>1</v>
      </c>
      <c r="E87" s="163">
        <f t="shared" si="13"/>
        <v>0</v>
      </c>
      <c r="F87" s="165">
        <f t="shared" si="13"/>
        <v>1</v>
      </c>
      <c r="G87" s="47"/>
      <c r="H87" s="232"/>
    </row>
  </sheetData>
  <mergeCells count="5">
    <mergeCell ref="A1:G1"/>
    <mergeCell ref="C15:H15"/>
    <mergeCell ref="A24:B24"/>
    <mergeCell ref="A38:H38"/>
    <mergeCell ref="A61:F61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45928.0</v>
      </c>
    </row>
    <row r="2">
      <c r="A2" s="57" t="s">
        <v>58</v>
      </c>
      <c r="B2" s="197">
        <v>45928.0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370817.0</v>
      </c>
      <c r="F3" s="99">
        <v>218412.96</v>
      </c>
      <c r="G3" s="14">
        <f t="shared" ref="G3:H3" si="1">$F3/D3</f>
        <v>0.7384179725</v>
      </c>
      <c r="H3" s="15">
        <f t="shared" si="1"/>
        <v>0.5890047112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316209.0</v>
      </c>
      <c r="F4" s="99">
        <v>151318.09</v>
      </c>
      <c r="G4" s="14">
        <f t="shared" ref="G4:H4" si="2">$F4/D4</f>
        <v>0.7315742679</v>
      </c>
      <c r="H4" s="15">
        <f t="shared" si="2"/>
        <v>0.4785382136</v>
      </c>
    </row>
    <row r="5">
      <c r="A5" s="10" t="s">
        <v>11</v>
      </c>
      <c r="B5" s="70">
        <v>2366950.45</v>
      </c>
      <c r="C5" s="12" t="s">
        <v>61</v>
      </c>
      <c r="D5" s="71">
        <v>313501.0</v>
      </c>
      <c r="E5" s="13">
        <v>385557.0</v>
      </c>
      <c r="F5" s="99">
        <v>517843.47</v>
      </c>
      <c r="G5" s="14">
        <f t="shared" ref="G5:H5" si="3">$F5/D5</f>
        <v>1.651808033</v>
      </c>
      <c r="H5" s="15">
        <f t="shared" si="3"/>
        <v>1.343104833</v>
      </c>
    </row>
    <row r="6">
      <c r="A6" s="10" t="s">
        <v>116</v>
      </c>
      <c r="B6" s="70">
        <v>128351.28</v>
      </c>
      <c r="C6" s="12" t="s">
        <v>12</v>
      </c>
      <c r="D6" s="13">
        <v>354046.0</v>
      </c>
      <c r="E6" s="13">
        <v>370817.0</v>
      </c>
      <c r="F6" s="99">
        <v>390943.91</v>
      </c>
      <c r="G6" s="14">
        <f t="shared" ref="G6:H6" si="4">$F6/D6</f>
        <v>1.104217842</v>
      </c>
      <c r="H6" s="15">
        <f t="shared" si="4"/>
        <v>1.054277204</v>
      </c>
    </row>
    <row r="7">
      <c r="A7" s="32" t="s">
        <v>63</v>
      </c>
      <c r="B7" s="72">
        <f>B5-B3</f>
        <v>-447509.55</v>
      </c>
      <c r="C7" s="12" t="s">
        <v>14</v>
      </c>
      <c r="D7" s="13">
        <v>332189.0</v>
      </c>
      <c r="E7" s="13">
        <v>370817.0</v>
      </c>
      <c r="F7" s="99">
        <v>274022.77</v>
      </c>
      <c r="G7" s="14">
        <f t="shared" ref="G7:H7" si="5">$F7/D7</f>
        <v>0.8249001924</v>
      </c>
      <c r="H7" s="15">
        <f t="shared" si="5"/>
        <v>0.7389703546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316209.0</v>
      </c>
      <c r="F8" s="99">
        <v>183375.8</v>
      </c>
      <c r="G8" s="14">
        <f t="shared" ref="G8:H8" si="6">$F8/D8</f>
        <v>1.493738341</v>
      </c>
      <c r="H8" s="15">
        <f t="shared" si="6"/>
        <v>0.5799196101</v>
      </c>
    </row>
    <row r="9">
      <c r="A9" s="19" t="s">
        <v>17</v>
      </c>
      <c r="B9" s="20">
        <f>(B4-B5)/30</f>
        <v>-11487.78167</v>
      </c>
      <c r="C9" s="12" t="s">
        <v>18</v>
      </c>
      <c r="D9" s="13">
        <v>240004.0</v>
      </c>
      <c r="E9" s="13">
        <v>316209.0</v>
      </c>
      <c r="F9" s="99">
        <v>241031.5</v>
      </c>
      <c r="G9" s="14">
        <f t="shared" ref="G9:G13" si="7">$F9/$D$9</f>
        <v>1.004281179</v>
      </c>
      <c r="H9" s="15">
        <f t="shared" ref="H9:H13" si="8">$F9/E9</f>
        <v>0.7622537625</v>
      </c>
    </row>
    <row r="10">
      <c r="A10" s="19" t="s">
        <v>19</v>
      </c>
      <c r="B10" s="21">
        <f>(B4-B6)/30</f>
        <v>63132.19067</v>
      </c>
      <c r="C10" s="12" t="s">
        <v>20</v>
      </c>
      <c r="D10" s="13">
        <v>0.0</v>
      </c>
      <c r="E10" s="13">
        <v>163824.0</v>
      </c>
      <c r="F10" s="99">
        <v>128351.28</v>
      </c>
      <c r="G10" s="14">
        <f t="shared" si="7"/>
        <v>0.5347880869</v>
      </c>
      <c r="H10" s="15">
        <f t="shared" si="8"/>
        <v>0.7834705538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34409.59</v>
      </c>
      <c r="G11" s="14">
        <f t="shared" si="7"/>
        <v>0.1433709022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85321.29</v>
      </c>
      <c r="G12" s="14">
        <f t="shared" si="7"/>
        <v>0.35549945</v>
      </c>
      <c r="H12" s="15" t="str">
        <f t="shared" si="8"/>
        <v>#DIV/0!</v>
      </c>
    </row>
    <row r="13">
      <c r="A13" s="19" t="s">
        <v>24</v>
      </c>
      <c r="B13" s="21">
        <f>(B3-B5)/(B18-B21)</f>
        <v>-15982.48393</v>
      </c>
      <c r="C13" s="23" t="s">
        <v>21</v>
      </c>
      <c r="D13" s="24">
        <v>61036.0</v>
      </c>
      <c r="E13" s="24">
        <v>204000.0</v>
      </c>
      <c r="F13" s="203">
        <v>141919.79</v>
      </c>
      <c r="G13" s="14">
        <f t="shared" si="7"/>
        <v>0.591322603</v>
      </c>
      <c r="H13" s="26">
        <f t="shared" si="8"/>
        <v>0.6956852451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2814459</v>
      </c>
      <c r="F14" s="212">
        <f t="shared" si="9"/>
        <v>2366950.45</v>
      </c>
      <c r="G14" s="25">
        <f t="shared" ref="G14:H14" si="10">$F14/D14</f>
        <v>1.228842237</v>
      </c>
      <c r="H14" s="26">
        <f t="shared" si="10"/>
        <v>0.8409966001</v>
      </c>
    </row>
    <row r="15">
      <c r="A15" s="19" t="s">
        <v>67</v>
      </c>
      <c r="B15" s="20">
        <f>B5-B14</f>
        <v>-3074338.883</v>
      </c>
      <c r="C15" s="27" t="s">
        <v>68</v>
      </c>
      <c r="H15" s="28"/>
    </row>
    <row r="16">
      <c r="A16" s="19" t="s">
        <v>69</v>
      </c>
      <c r="B16" s="20">
        <f>B5-B4</f>
        <v>344633.45</v>
      </c>
      <c r="D16" s="30" t="s">
        <v>70</v>
      </c>
      <c r="E16" s="30" t="s">
        <v>71</v>
      </c>
      <c r="F16" s="30" t="s">
        <v>72</v>
      </c>
      <c r="G16" s="30" t="s">
        <v>113</v>
      </c>
      <c r="H16" s="9" t="s">
        <v>6</v>
      </c>
    </row>
    <row r="17">
      <c r="A17" s="19" t="s">
        <v>73</v>
      </c>
      <c r="B17" s="20">
        <f>(B5-B4)-B6</f>
        <v>216282.17</v>
      </c>
      <c r="C17" s="91" t="s">
        <v>32</v>
      </c>
      <c r="D17" s="13">
        <v>93460.0</v>
      </c>
      <c r="E17" s="99">
        <v>53712.0</v>
      </c>
      <c r="F17" s="97">
        <f t="shared" ref="F17:F32" si="11">E17-D17</f>
        <v>-39748</v>
      </c>
      <c r="G17" s="36"/>
      <c r="H17" s="15">
        <f t="shared" ref="H17:H34" si="12">E17/D17</f>
        <v>0.5747057565</v>
      </c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129080.0</v>
      </c>
      <c r="F18" s="97">
        <f t="shared" si="11"/>
        <v>-41340</v>
      </c>
      <c r="G18" s="36"/>
      <c r="H18" s="15">
        <f t="shared" si="12"/>
        <v>0.7574228377</v>
      </c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176"/>
      <c r="H19" s="15" t="str">
        <f t="shared" si="12"/>
        <v>#DIV/0!</v>
      </c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121071.0</v>
      </c>
      <c r="F20" s="97">
        <f t="shared" si="11"/>
        <v>-22045</v>
      </c>
      <c r="G20" s="36"/>
      <c r="H20" s="15">
        <f t="shared" si="12"/>
        <v>0.845964113</v>
      </c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5">
        <f t="shared" si="12"/>
        <v>0.3880200703</v>
      </c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136192.0</v>
      </c>
      <c r="F22" s="97">
        <f t="shared" si="11"/>
        <v>-88836</v>
      </c>
      <c r="G22" s="36"/>
      <c r="H22" s="15">
        <f t="shared" si="12"/>
        <v>0.6052224612</v>
      </c>
    </row>
    <row r="23">
      <c r="A23" s="43" t="s">
        <v>44</v>
      </c>
      <c r="B23" s="44">
        <f>B5/B3</f>
        <v>0.8409963012</v>
      </c>
      <c r="C23" s="91" t="s">
        <v>43</v>
      </c>
      <c r="D23" s="13">
        <v>170420.0</v>
      </c>
      <c r="E23" s="99">
        <v>150490.0</v>
      </c>
      <c r="F23" s="97">
        <f t="shared" si="11"/>
        <v>-19930</v>
      </c>
      <c r="G23" s="36"/>
      <c r="H23" s="15">
        <f t="shared" si="12"/>
        <v>0.8830536322</v>
      </c>
    </row>
    <row r="24">
      <c r="A24" s="17" t="s">
        <v>75</v>
      </c>
      <c r="C24" s="91" t="s">
        <v>45</v>
      </c>
      <c r="D24" s="13">
        <v>134416.0</v>
      </c>
      <c r="E24" s="99">
        <v>143158.0</v>
      </c>
      <c r="F24" s="97">
        <f t="shared" si="11"/>
        <v>8742</v>
      </c>
      <c r="G24" s="36"/>
      <c r="H24" s="15">
        <f t="shared" si="12"/>
        <v>1.0650369</v>
      </c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73264.0</v>
      </c>
      <c r="F25" s="97">
        <f t="shared" si="11"/>
        <v>-42548</v>
      </c>
      <c r="G25" s="36"/>
      <c r="H25" s="15">
        <f t="shared" si="12"/>
        <v>0.6326114738</v>
      </c>
    </row>
    <row r="26">
      <c r="A26" s="12" t="s">
        <v>8</v>
      </c>
      <c r="B26" s="102"/>
      <c r="C26" s="91" t="s">
        <v>47</v>
      </c>
      <c r="D26" s="13">
        <v>115812.0</v>
      </c>
      <c r="E26" s="99">
        <v>130523.0</v>
      </c>
      <c r="F26" s="97">
        <f t="shared" si="11"/>
        <v>14711</v>
      </c>
      <c r="G26" s="36"/>
      <c r="H26" s="15">
        <f t="shared" si="12"/>
        <v>1.127024833</v>
      </c>
    </row>
    <row r="27">
      <c r="A27" s="12" t="s">
        <v>10</v>
      </c>
      <c r="B27" s="102"/>
      <c r="C27" s="91" t="s">
        <v>48</v>
      </c>
      <c r="D27" s="13">
        <v>115812.0</v>
      </c>
      <c r="E27" s="99">
        <v>41798.0</v>
      </c>
      <c r="F27" s="97">
        <f t="shared" si="11"/>
        <v>-74014</v>
      </c>
      <c r="G27" s="36"/>
      <c r="H27" s="15">
        <f t="shared" si="12"/>
        <v>0.3609125134</v>
      </c>
    </row>
    <row r="28">
      <c r="A28" s="12" t="s">
        <v>12</v>
      </c>
      <c r="B28" s="102"/>
      <c r="C28" s="91" t="s">
        <v>49</v>
      </c>
      <c r="D28" s="13">
        <v>156768.0</v>
      </c>
      <c r="E28" s="99">
        <v>54828.0</v>
      </c>
      <c r="F28" s="97">
        <f t="shared" si="11"/>
        <v>-101940</v>
      </c>
      <c r="G28" s="36"/>
      <c r="H28" s="15">
        <f t="shared" si="12"/>
        <v>0.3497397428</v>
      </c>
    </row>
    <row r="29">
      <c r="A29" s="12" t="s">
        <v>14</v>
      </c>
      <c r="B29" s="102">
        <v>1.0</v>
      </c>
      <c r="C29" s="91" t="s">
        <v>51</v>
      </c>
      <c r="D29" s="13">
        <v>184072.0</v>
      </c>
      <c r="E29" s="99">
        <v>36819.0</v>
      </c>
      <c r="F29" s="97">
        <f t="shared" si="11"/>
        <v>-147253</v>
      </c>
      <c r="G29" s="36"/>
      <c r="H29" s="15">
        <f t="shared" si="12"/>
        <v>0.2000249902</v>
      </c>
    </row>
    <row r="30">
      <c r="A30" s="12" t="s">
        <v>16</v>
      </c>
      <c r="B30" s="102"/>
      <c r="C30" s="91" t="s">
        <v>52</v>
      </c>
      <c r="D30" s="13">
        <v>184072.0</v>
      </c>
      <c r="E30" s="99">
        <v>157618.0</v>
      </c>
      <c r="F30" s="97">
        <f t="shared" si="11"/>
        <v>-26454</v>
      </c>
      <c r="G30" s="36"/>
      <c r="H30" s="15">
        <f t="shared" si="12"/>
        <v>0.8562844974</v>
      </c>
    </row>
    <row r="31">
      <c r="A31" s="12" t="s">
        <v>18</v>
      </c>
      <c r="B31" s="30">
        <v>1.0</v>
      </c>
      <c r="C31" s="91" t="s">
        <v>53</v>
      </c>
      <c r="D31" s="13">
        <v>179120.0</v>
      </c>
      <c r="E31" s="99">
        <v>125005.0</v>
      </c>
      <c r="F31" s="97">
        <f t="shared" si="11"/>
        <v>-54115</v>
      </c>
      <c r="G31" s="36"/>
      <c r="H31" s="15">
        <f t="shared" si="12"/>
        <v>0.6978841</v>
      </c>
    </row>
    <row r="32">
      <c r="A32" s="12" t="s">
        <v>20</v>
      </c>
      <c r="B32" s="102"/>
      <c r="C32" s="91" t="s">
        <v>55</v>
      </c>
      <c r="D32" s="13">
        <v>148068.0</v>
      </c>
      <c r="E32" s="99">
        <v>120253.0</v>
      </c>
      <c r="F32" s="97">
        <f t="shared" si="11"/>
        <v>-27815</v>
      </c>
      <c r="G32" s="36"/>
      <c r="H32" s="15">
        <f t="shared" si="12"/>
        <v>0.8121471216</v>
      </c>
    </row>
    <row r="33">
      <c r="A33" s="103" t="s">
        <v>79</v>
      </c>
      <c r="B33" s="206"/>
      <c r="C33" s="91" t="s">
        <v>82</v>
      </c>
      <c r="D33" s="13"/>
      <c r="E33" s="99">
        <v>48713.0</v>
      </c>
      <c r="F33" s="97"/>
      <c r="G33" s="36"/>
      <c r="H33" s="15" t="str">
        <f t="shared" si="12"/>
        <v>#DIV/0!</v>
      </c>
    </row>
    <row r="34">
      <c r="A34" s="104" t="s">
        <v>81</v>
      </c>
      <c r="B34" s="127">
        <v>5.0</v>
      </c>
      <c r="C34" s="91" t="s">
        <v>83</v>
      </c>
      <c r="D34" s="13"/>
      <c r="E34" s="99"/>
      <c r="F34" s="97"/>
      <c r="G34" s="36"/>
      <c r="H34" s="15" t="str">
        <f t="shared" si="12"/>
        <v>#DIV/0!</v>
      </c>
    </row>
    <row r="35">
      <c r="A35" s="105" t="s">
        <v>66</v>
      </c>
      <c r="B35" s="106">
        <f>SUM(B26:B34)</f>
        <v>7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9" t="s">
        <v>94</v>
      </c>
      <c r="C40" s="221">
        <v>13.0</v>
      </c>
      <c r="D40" s="221"/>
      <c r="E40" s="221">
        <v>1.0</v>
      </c>
      <c r="F40" s="221"/>
      <c r="G40" s="222"/>
      <c r="H40" s="182"/>
    </row>
    <row r="41">
      <c r="A41" s="91" t="s">
        <v>34</v>
      </c>
      <c r="B41" s="129" t="s">
        <v>94</v>
      </c>
      <c r="C41" s="221">
        <v>4.0</v>
      </c>
      <c r="D41" s="221">
        <v>1.0</v>
      </c>
      <c r="E41" s="221">
        <v>2.0</v>
      </c>
      <c r="F41" s="221">
        <v>9.0</v>
      </c>
      <c r="G41" s="222"/>
      <c r="H41" s="182"/>
    </row>
    <row r="42">
      <c r="A42" s="91" t="s">
        <v>55</v>
      </c>
      <c r="B42" s="129" t="s">
        <v>94</v>
      </c>
      <c r="C42" s="221"/>
      <c r="D42" s="221"/>
      <c r="E42" s="221"/>
      <c r="F42" s="221"/>
      <c r="G42" s="222"/>
      <c r="H42" s="182"/>
    </row>
    <row r="43">
      <c r="A43" s="91" t="s">
        <v>38</v>
      </c>
      <c r="B43" s="129" t="s">
        <v>94</v>
      </c>
      <c r="C43" s="221">
        <v>3.0</v>
      </c>
      <c r="D43" s="221"/>
      <c r="E43" s="221">
        <v>3.0</v>
      </c>
      <c r="F43" s="221">
        <v>30.0</v>
      </c>
      <c r="G43" s="222"/>
      <c r="H43" s="182"/>
    </row>
    <row r="44">
      <c r="A44" s="91" t="s">
        <v>39</v>
      </c>
      <c r="B44" s="129" t="s">
        <v>94</v>
      </c>
      <c r="C44" s="222"/>
      <c r="D44" s="222"/>
      <c r="E44" s="222"/>
      <c r="F44" s="222"/>
      <c r="G44" s="222"/>
      <c r="H44" s="182"/>
    </row>
    <row r="45">
      <c r="A45" s="91" t="s">
        <v>41</v>
      </c>
      <c r="B45" s="129" t="s">
        <v>94</v>
      </c>
      <c r="C45" s="221">
        <v>2.0</v>
      </c>
      <c r="D45" s="221"/>
      <c r="E45" s="221"/>
      <c r="F45" s="221">
        <v>8.0</v>
      </c>
      <c r="G45" s="222"/>
      <c r="H45" s="182"/>
    </row>
    <row r="46">
      <c r="A46" s="91" t="s">
        <v>43</v>
      </c>
      <c r="B46" s="129" t="s">
        <v>94</v>
      </c>
      <c r="C46" s="221"/>
      <c r="D46" s="221">
        <v>2.0</v>
      </c>
      <c r="E46" s="221">
        <v>1.0</v>
      </c>
      <c r="F46" s="221"/>
      <c r="G46" s="222"/>
      <c r="H46" s="182"/>
    </row>
    <row r="47">
      <c r="A47" s="91" t="s">
        <v>45</v>
      </c>
      <c r="B47" s="121"/>
      <c r="C47" s="221"/>
      <c r="D47" s="221">
        <v>1.0</v>
      </c>
      <c r="E47" s="221"/>
      <c r="F47" s="221"/>
      <c r="G47" s="222"/>
      <c r="H47" s="182"/>
    </row>
    <row r="48">
      <c r="A48" s="91" t="s">
        <v>46</v>
      </c>
      <c r="B48" s="129" t="s">
        <v>94</v>
      </c>
      <c r="C48" s="221">
        <v>2.0</v>
      </c>
      <c r="D48" s="221"/>
      <c r="E48" s="221"/>
      <c r="F48" s="221">
        <v>2.0</v>
      </c>
      <c r="G48" s="222"/>
      <c r="H48" s="182"/>
    </row>
    <row r="49">
      <c r="A49" s="91" t="s">
        <v>47</v>
      </c>
      <c r="B49" s="129" t="s">
        <v>94</v>
      </c>
      <c r="C49" s="221">
        <v>1.0</v>
      </c>
      <c r="D49" s="221"/>
      <c r="E49" s="221">
        <v>1.0</v>
      </c>
      <c r="F49" s="221">
        <v>8.0</v>
      </c>
      <c r="G49" s="222"/>
      <c r="H49" s="182"/>
    </row>
    <row r="50">
      <c r="A50" s="91" t="s">
        <v>48</v>
      </c>
      <c r="B50" s="129" t="s">
        <v>94</v>
      </c>
      <c r="C50" s="221">
        <v>4.0</v>
      </c>
      <c r="D50" s="221">
        <v>1.0</v>
      </c>
      <c r="E50" s="221">
        <v>5.0</v>
      </c>
      <c r="F50" s="221">
        <v>6.0</v>
      </c>
      <c r="G50" s="222"/>
      <c r="H50" s="182"/>
    </row>
    <row r="51">
      <c r="A51" s="91" t="s">
        <v>49</v>
      </c>
      <c r="B51" s="129" t="s">
        <v>94</v>
      </c>
      <c r="C51" s="221"/>
      <c r="D51" s="221"/>
      <c r="E51" s="221">
        <v>1.0</v>
      </c>
      <c r="F51" s="221"/>
      <c r="G51" s="221"/>
      <c r="H51" s="182"/>
    </row>
    <row r="52">
      <c r="A52" s="91" t="s">
        <v>51</v>
      </c>
      <c r="B52" s="129" t="s">
        <v>94</v>
      </c>
      <c r="C52" s="221">
        <v>2.0</v>
      </c>
      <c r="D52" s="221">
        <v>2.0</v>
      </c>
      <c r="E52" s="221">
        <v>6.0</v>
      </c>
      <c r="F52" s="221">
        <v>9.0</v>
      </c>
      <c r="G52" s="222"/>
      <c r="H52" s="182"/>
    </row>
    <row r="53">
      <c r="A53" s="91" t="s">
        <v>52</v>
      </c>
      <c r="B53" s="129" t="s">
        <v>94</v>
      </c>
      <c r="C53" s="221">
        <v>4.0</v>
      </c>
      <c r="D53" s="221">
        <v>1.0</v>
      </c>
      <c r="E53" s="221">
        <v>2.0</v>
      </c>
      <c r="F53" s="221"/>
      <c r="G53" s="222"/>
      <c r="H53" s="182"/>
    </row>
    <row r="54">
      <c r="A54" s="91" t="s">
        <v>53</v>
      </c>
      <c r="B54" s="129" t="s">
        <v>94</v>
      </c>
      <c r="C54" s="221">
        <v>4.0</v>
      </c>
      <c r="D54" s="221"/>
      <c r="E54" s="221">
        <v>1.0</v>
      </c>
      <c r="F54" s="221">
        <v>12.0</v>
      </c>
      <c r="G54" s="222"/>
      <c r="H54" s="182"/>
    </row>
    <row r="55">
      <c r="A55" s="91" t="s">
        <v>82</v>
      </c>
      <c r="B55" s="121"/>
      <c r="C55" s="221"/>
      <c r="D55" s="221"/>
      <c r="E55" s="221"/>
      <c r="F55" s="221"/>
      <c r="G55" s="222"/>
      <c r="H55" s="182"/>
    </row>
    <row r="56">
      <c r="A56" s="91" t="s">
        <v>83</v>
      </c>
      <c r="B56" s="121"/>
      <c r="C56" s="222"/>
      <c r="D56" s="222"/>
      <c r="E56" s="222"/>
      <c r="F56" s="222"/>
      <c r="G56" s="222"/>
      <c r="H56" s="182"/>
    </row>
    <row r="57">
      <c r="A57" s="91" t="s">
        <v>80</v>
      </c>
      <c r="B57" s="129" t="s">
        <v>94</v>
      </c>
      <c r="C57" s="221"/>
      <c r="D57" s="221"/>
      <c r="E57" s="221"/>
      <c r="F57" s="221"/>
      <c r="G57" s="222"/>
      <c r="H57" s="182"/>
    </row>
    <row r="58">
      <c r="A58" s="107" t="s">
        <v>78</v>
      </c>
      <c r="B58" s="130" t="s">
        <v>94</v>
      </c>
      <c r="C58" s="223"/>
      <c r="D58" s="223"/>
      <c r="E58" s="223"/>
      <c r="F58" s="223"/>
      <c r="G58" s="224"/>
      <c r="H58" s="184"/>
    </row>
    <row r="59">
      <c r="A59" s="107" t="s">
        <v>117</v>
      </c>
      <c r="B59" s="171"/>
      <c r="C59" s="223"/>
      <c r="D59" s="223"/>
      <c r="E59" s="223"/>
      <c r="F59" s="223"/>
      <c r="G59" s="224"/>
      <c r="H59" s="184"/>
    </row>
    <row r="60">
      <c r="A60" s="131" t="s">
        <v>56</v>
      </c>
      <c r="B60" s="132"/>
      <c r="C60" s="185"/>
      <c r="D60" s="185"/>
      <c r="E60" s="185"/>
      <c r="F60" s="185"/>
      <c r="G60" s="185"/>
      <c r="H60" s="187"/>
    </row>
    <row r="61">
      <c r="A61" s="27" t="s">
        <v>95</v>
      </c>
      <c r="F61" s="28"/>
      <c r="H61" s="18"/>
    </row>
    <row r="62">
      <c r="A62" s="225" t="s">
        <v>25</v>
      </c>
      <c r="B62" s="138" t="s">
        <v>26</v>
      </c>
      <c r="C62" s="142" t="s">
        <v>27</v>
      </c>
      <c r="D62" s="142" t="s">
        <v>28</v>
      </c>
      <c r="E62" s="142" t="s">
        <v>29</v>
      </c>
      <c r="F62" s="226" t="s">
        <v>30</v>
      </c>
      <c r="H62" s="18"/>
    </row>
    <row r="63">
      <c r="A63" s="146" t="s">
        <v>32</v>
      </c>
      <c r="B63" s="241"/>
      <c r="C63" s="87"/>
      <c r="D63" s="87"/>
      <c r="E63" s="242"/>
      <c r="F63" s="243"/>
      <c r="H63" s="18"/>
    </row>
    <row r="64">
      <c r="A64" s="146" t="s">
        <v>34</v>
      </c>
      <c r="B64" s="151">
        <v>1.0</v>
      </c>
      <c r="C64" s="221"/>
      <c r="D64" s="221"/>
      <c r="E64" s="221"/>
      <c r="F64" s="102">
        <v>1.0</v>
      </c>
      <c r="H64" s="18"/>
    </row>
    <row r="65">
      <c r="A65" s="146" t="s">
        <v>55</v>
      </c>
      <c r="B65" s="151"/>
      <c r="C65" s="222"/>
      <c r="D65" s="221"/>
      <c r="E65" s="222"/>
      <c r="F65" s="102"/>
      <c r="H65" s="18"/>
    </row>
    <row r="66">
      <c r="A66" s="146" t="s">
        <v>38</v>
      </c>
      <c r="B66" s="151"/>
      <c r="C66" s="221"/>
      <c r="D66" s="221"/>
      <c r="E66" s="222"/>
      <c r="F66" s="102"/>
      <c r="H66" s="18"/>
    </row>
    <row r="67">
      <c r="A67" s="146" t="s">
        <v>39</v>
      </c>
      <c r="B67" s="151">
        <v>1.0</v>
      </c>
      <c r="C67" s="221"/>
      <c r="D67" s="221"/>
      <c r="E67" s="222"/>
      <c r="F67" s="102"/>
      <c r="H67" s="18"/>
    </row>
    <row r="68">
      <c r="A68" s="146" t="s">
        <v>41</v>
      </c>
      <c r="B68" s="151"/>
      <c r="C68" s="221"/>
      <c r="D68" s="221"/>
      <c r="E68" s="221"/>
      <c r="F68" s="102">
        <v>1.5</v>
      </c>
      <c r="H68" s="18"/>
    </row>
    <row r="69">
      <c r="A69" s="146" t="s">
        <v>43</v>
      </c>
      <c r="B69" s="151"/>
      <c r="C69" s="221"/>
      <c r="D69" s="221"/>
      <c r="E69" s="222"/>
      <c r="F69" s="102">
        <v>1.5</v>
      </c>
      <c r="H69" s="18"/>
    </row>
    <row r="70">
      <c r="A70" s="146" t="s">
        <v>45</v>
      </c>
      <c r="B70" s="151"/>
      <c r="C70" s="221"/>
      <c r="D70" s="221"/>
      <c r="E70" s="221"/>
      <c r="F70" s="102"/>
      <c r="H70" s="18"/>
    </row>
    <row r="71">
      <c r="A71" s="146" t="s">
        <v>46</v>
      </c>
      <c r="B71" s="151"/>
      <c r="C71" s="221"/>
      <c r="D71" s="221"/>
      <c r="E71" s="221"/>
      <c r="F71" s="102"/>
      <c r="H71" s="18"/>
    </row>
    <row r="72">
      <c r="A72" s="146" t="s">
        <v>47</v>
      </c>
      <c r="B72" s="151"/>
      <c r="C72" s="221"/>
      <c r="D72" s="221"/>
      <c r="E72" s="221"/>
      <c r="F72" s="102"/>
      <c r="H72" s="18"/>
    </row>
    <row r="73">
      <c r="A73" s="146" t="s">
        <v>48</v>
      </c>
      <c r="B73" s="151"/>
      <c r="C73" s="221"/>
      <c r="D73" s="221"/>
      <c r="E73" s="222"/>
      <c r="F73" s="102"/>
      <c r="H73" s="18"/>
    </row>
    <row r="74">
      <c r="A74" s="146" t="s">
        <v>49</v>
      </c>
      <c r="B74" s="151"/>
      <c r="C74" s="221"/>
      <c r="D74" s="222"/>
      <c r="E74" s="222"/>
      <c r="F74" s="102">
        <v>1.0</v>
      </c>
      <c r="H74" s="18"/>
    </row>
    <row r="75">
      <c r="A75" s="146" t="s">
        <v>50</v>
      </c>
      <c r="B75" s="244"/>
      <c r="C75" s="222"/>
      <c r="D75" s="222"/>
      <c r="E75" s="222"/>
      <c r="F75" s="182"/>
      <c r="H75" s="18"/>
    </row>
    <row r="76">
      <c r="A76" s="146" t="s">
        <v>51</v>
      </c>
      <c r="B76" s="151"/>
      <c r="C76" s="222"/>
      <c r="D76" s="222"/>
      <c r="E76" s="221"/>
      <c r="F76" s="102"/>
      <c r="H76" s="18"/>
    </row>
    <row r="77">
      <c r="A77" s="146" t="s">
        <v>52</v>
      </c>
      <c r="B77" s="151"/>
      <c r="C77" s="221"/>
      <c r="D77" s="221"/>
      <c r="E77" s="222"/>
      <c r="F77" s="102"/>
      <c r="H77" s="18"/>
    </row>
    <row r="78">
      <c r="A78" s="146" t="s">
        <v>53</v>
      </c>
      <c r="B78" s="151"/>
      <c r="C78" s="221"/>
      <c r="D78" s="221"/>
      <c r="E78" s="221"/>
      <c r="F78" s="102"/>
      <c r="H78" s="18"/>
    </row>
    <row r="79">
      <c r="A79" s="146" t="s">
        <v>82</v>
      </c>
      <c r="B79" s="151"/>
      <c r="C79" s="222"/>
      <c r="D79" s="222"/>
      <c r="F79" s="102"/>
      <c r="H79" s="18"/>
    </row>
    <row r="80">
      <c r="A80" s="146" t="s">
        <v>83</v>
      </c>
      <c r="B80" s="245"/>
      <c r="C80" s="223"/>
      <c r="D80" s="223"/>
      <c r="E80" s="223"/>
      <c r="F80" s="206"/>
      <c r="H80" s="18"/>
    </row>
    <row r="81">
      <c r="A81" s="146" t="s">
        <v>80</v>
      </c>
      <c r="B81" s="245"/>
      <c r="C81" s="223"/>
      <c r="D81" s="223"/>
      <c r="E81" s="223"/>
      <c r="F81" s="206"/>
      <c r="H81" s="18"/>
    </row>
    <row r="82">
      <c r="A82" s="146" t="s">
        <v>78</v>
      </c>
      <c r="B82" s="245"/>
      <c r="C82" s="223"/>
      <c r="D82" s="223"/>
      <c r="E82" s="223"/>
      <c r="F82" s="206"/>
      <c r="H82" s="18"/>
    </row>
    <row r="83">
      <c r="A83" s="227" t="s">
        <v>56</v>
      </c>
      <c r="B83" s="244"/>
      <c r="C83" s="222"/>
      <c r="D83" s="222"/>
      <c r="E83" s="222"/>
      <c r="F83" s="182"/>
      <c r="H83" s="18"/>
    </row>
    <row r="84">
      <c r="A84" s="227" t="s">
        <v>103</v>
      </c>
      <c r="B84" s="151"/>
      <c r="C84" s="222"/>
      <c r="D84" s="221"/>
      <c r="E84" s="221"/>
      <c r="F84" s="102"/>
      <c r="H84" s="18"/>
    </row>
    <row r="85">
      <c r="A85" s="229" t="s">
        <v>118</v>
      </c>
      <c r="B85" s="245"/>
      <c r="C85" s="224"/>
      <c r="D85" s="223"/>
      <c r="E85" s="224"/>
      <c r="F85" s="206"/>
      <c r="H85" s="18"/>
    </row>
    <row r="86">
      <c r="A86" s="229" t="s">
        <v>21</v>
      </c>
      <c r="B86" s="246"/>
      <c r="C86" s="185"/>
      <c r="D86" s="185"/>
      <c r="E86" s="185"/>
      <c r="F86" s="158">
        <v>1.0</v>
      </c>
      <c r="H86" s="18"/>
    </row>
    <row r="87">
      <c r="A87" s="230" t="s">
        <v>66</v>
      </c>
      <c r="B87" s="163">
        <f t="shared" ref="B87:F87" si="13">SUM(B63:B86)</f>
        <v>2</v>
      </c>
      <c r="C87" s="163">
        <f t="shared" si="13"/>
        <v>0</v>
      </c>
      <c r="D87" s="163">
        <f t="shared" si="13"/>
        <v>0</v>
      </c>
      <c r="E87" s="163">
        <f t="shared" si="13"/>
        <v>0</v>
      </c>
      <c r="F87" s="165">
        <f t="shared" si="13"/>
        <v>6</v>
      </c>
      <c r="G87" s="47"/>
      <c r="H87" s="232"/>
    </row>
  </sheetData>
  <mergeCells count="5">
    <mergeCell ref="A1:G1"/>
    <mergeCell ref="C15:H15"/>
    <mergeCell ref="A24:B24"/>
    <mergeCell ref="A38:H38"/>
    <mergeCell ref="A61:F61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45927.0</v>
      </c>
    </row>
    <row r="2">
      <c r="A2" s="57" t="s">
        <v>58</v>
      </c>
      <c r="B2" s="197">
        <v>45927.0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196659.98</v>
      </c>
      <c r="G3" s="14">
        <f t="shared" ref="G3:H3" si="1">$F3/D3</f>
        <v>0.664874757</v>
      </c>
      <c r="H3" s="15">
        <f t="shared" si="1"/>
        <v>0.5583552566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150936.18</v>
      </c>
      <c r="G4" s="14">
        <f t="shared" ref="G4:H4" si="2">$F4/D4</f>
        <v>0.729727856</v>
      </c>
      <c r="H4" s="15">
        <f t="shared" si="2"/>
        <v>0.5071695032</v>
      </c>
    </row>
    <row r="5">
      <c r="A5" s="10" t="s">
        <v>11</v>
      </c>
      <c r="B5" s="70">
        <v>2270964.85</v>
      </c>
      <c r="C5" s="12" t="s">
        <v>61</v>
      </c>
      <c r="D5" s="71">
        <v>313501.0</v>
      </c>
      <c r="E5" s="13">
        <v>348234.0</v>
      </c>
      <c r="F5" s="99">
        <v>515695.58</v>
      </c>
      <c r="G5" s="14">
        <f t="shared" ref="G5:H5" si="3">$F5/D5</f>
        <v>1.644956731</v>
      </c>
      <c r="H5" s="15">
        <f t="shared" si="3"/>
        <v>1.480888081</v>
      </c>
    </row>
    <row r="6">
      <c r="A6" s="10" t="s">
        <v>116</v>
      </c>
      <c r="B6" s="70">
        <v>128351.28</v>
      </c>
      <c r="C6" s="12" t="s">
        <v>12</v>
      </c>
      <c r="D6" s="13">
        <v>354046.0</v>
      </c>
      <c r="E6" s="13">
        <v>352213.0</v>
      </c>
      <c r="F6" s="99">
        <v>364017.93</v>
      </c>
      <c r="G6" s="14">
        <f t="shared" ref="G6:H6" si="4">$F6/D6</f>
        <v>1.028165634</v>
      </c>
      <c r="H6" s="15">
        <f t="shared" si="4"/>
        <v>1.033516452</v>
      </c>
    </row>
    <row r="7">
      <c r="A7" s="32" t="s">
        <v>63</v>
      </c>
      <c r="B7" s="72">
        <f>B5-B3</f>
        <v>-543495.15</v>
      </c>
      <c r="C7" s="12" t="s">
        <v>14</v>
      </c>
      <c r="D7" s="13">
        <v>332189.0</v>
      </c>
      <c r="E7" s="13">
        <v>394226.0</v>
      </c>
      <c r="F7" s="99">
        <v>273630.86</v>
      </c>
      <c r="G7" s="14">
        <f t="shared" ref="G7:H7" si="5">$F7/D7</f>
        <v>0.8237204122</v>
      </c>
      <c r="H7" s="15">
        <f t="shared" si="5"/>
        <v>0.694096432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169337.83</v>
      </c>
      <c r="G8" s="14">
        <f t="shared" ref="G8:H8" si="6">$F8/D8</f>
        <v>1.379388171</v>
      </c>
      <c r="H8" s="15">
        <f t="shared" si="6"/>
        <v>1.385097213</v>
      </c>
    </row>
    <row r="9">
      <c r="A9" s="19" t="s">
        <v>17</v>
      </c>
      <c r="B9" s="20">
        <f>(B4-B5)/30</f>
        <v>-8288.261667</v>
      </c>
      <c r="C9" s="12" t="s">
        <v>18</v>
      </c>
      <c r="D9" s="13">
        <v>240004.0</v>
      </c>
      <c r="E9" s="13">
        <v>163342.0</v>
      </c>
      <c r="F9" s="99">
        <v>241031.5</v>
      </c>
      <c r="G9" s="14">
        <f t="shared" ref="G9:G13" si="7">$F9/$D$9</f>
        <v>1.004281179</v>
      </c>
      <c r="H9" s="15">
        <f t="shared" ref="H9:H13" si="8">$F9/E9</f>
        <v>1.475624763</v>
      </c>
    </row>
    <row r="10">
      <c r="A10" s="19" t="s">
        <v>19</v>
      </c>
      <c r="B10" s="21">
        <f>(B4-B6)/30</f>
        <v>63132.19067</v>
      </c>
      <c r="C10" s="12" t="s">
        <v>20</v>
      </c>
      <c r="D10" s="13">
        <v>0.0</v>
      </c>
      <c r="E10" s="13">
        <v>108447.0</v>
      </c>
      <c r="F10" s="99">
        <v>128351.28</v>
      </c>
      <c r="G10" s="14">
        <f t="shared" si="7"/>
        <v>0.5347880869</v>
      </c>
      <c r="H10" s="15">
        <f t="shared" si="8"/>
        <v>1.18353924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34409.59</v>
      </c>
      <c r="G11" s="14">
        <f t="shared" si="7"/>
        <v>0.1433709022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85222.29</v>
      </c>
      <c r="G12" s="14">
        <f t="shared" si="7"/>
        <v>0.3550869569</v>
      </c>
      <c r="H12" s="15" t="str">
        <f t="shared" si="8"/>
        <v>#DIV/0!</v>
      </c>
    </row>
    <row r="13">
      <c r="A13" s="19" t="s">
        <v>24</v>
      </c>
      <c r="B13" s="21">
        <f>(B3-B5)/(B18-B21)</f>
        <v>-19410.54107</v>
      </c>
      <c r="C13" s="23" t="s">
        <v>21</v>
      </c>
      <c r="D13" s="24">
        <v>61036.0</v>
      </c>
      <c r="E13" s="24">
        <v>108447.0</v>
      </c>
      <c r="F13" s="203">
        <v>111671.82</v>
      </c>
      <c r="G13" s="14">
        <f t="shared" si="7"/>
        <v>0.4652914951</v>
      </c>
      <c r="H13" s="26">
        <f t="shared" si="8"/>
        <v>1.029736369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2270964.84</v>
      </c>
      <c r="G14" s="25">
        <f t="shared" ref="G14:H14" si="10">$F14/D14</f>
        <v>1.179009689</v>
      </c>
      <c r="H14" s="26">
        <f t="shared" si="10"/>
        <v>1.010672457</v>
      </c>
    </row>
    <row r="15">
      <c r="A15" s="19" t="s">
        <v>67</v>
      </c>
      <c r="B15" s="20">
        <f>B5-B14</f>
        <v>-3170324.483</v>
      </c>
      <c r="C15" s="27" t="s">
        <v>68</v>
      </c>
      <c r="H15" s="28"/>
    </row>
    <row r="16">
      <c r="A16" s="19" t="s">
        <v>69</v>
      </c>
      <c r="B16" s="20">
        <f>B5-B4</f>
        <v>248647.85</v>
      </c>
      <c r="D16" s="30" t="s">
        <v>70</v>
      </c>
      <c r="E16" s="30" t="s">
        <v>71</v>
      </c>
      <c r="F16" s="30" t="s">
        <v>72</v>
      </c>
      <c r="G16" s="30" t="s">
        <v>113</v>
      </c>
      <c r="H16" s="9" t="s">
        <v>6</v>
      </c>
    </row>
    <row r="17">
      <c r="A17" s="19" t="s">
        <v>73</v>
      </c>
      <c r="B17" s="20">
        <f>(B5-B4)-B6</f>
        <v>120296.57</v>
      </c>
      <c r="C17" s="91" t="s">
        <v>32</v>
      </c>
      <c r="D17" s="13">
        <v>93460.0</v>
      </c>
      <c r="E17" s="99">
        <v>53712.0</v>
      </c>
      <c r="F17" s="97">
        <f t="shared" ref="F17:F32" si="11">E17-D17</f>
        <v>-39748</v>
      </c>
      <c r="G17" s="36"/>
      <c r="H17" s="15">
        <f t="shared" ref="H17:H34" si="12">E17/D17</f>
        <v>0.5747057565</v>
      </c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107357.0</v>
      </c>
      <c r="F18" s="97">
        <f t="shared" si="11"/>
        <v>-63063</v>
      </c>
      <c r="G18" s="36"/>
      <c r="H18" s="15">
        <f t="shared" si="12"/>
        <v>0.6299554043</v>
      </c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176"/>
      <c r="H19" s="15" t="str">
        <f t="shared" si="12"/>
        <v>#DIV/0!</v>
      </c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121071.0</v>
      </c>
      <c r="F20" s="97">
        <f t="shared" si="11"/>
        <v>-22045</v>
      </c>
      <c r="G20" s="36"/>
      <c r="H20" s="15">
        <f t="shared" si="12"/>
        <v>0.845964113</v>
      </c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5">
        <f t="shared" si="12"/>
        <v>0.3880200703</v>
      </c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113243.0</v>
      </c>
      <c r="F22" s="97">
        <f t="shared" si="11"/>
        <v>-111785</v>
      </c>
      <c r="G22" s="36"/>
      <c r="H22" s="15">
        <f t="shared" si="12"/>
        <v>0.5032395969</v>
      </c>
    </row>
    <row r="23">
      <c r="A23" s="43" t="s">
        <v>44</v>
      </c>
      <c r="B23" s="44">
        <f>B5/B3</f>
        <v>0.8068918549</v>
      </c>
      <c r="C23" s="91" t="s">
        <v>43</v>
      </c>
      <c r="D23" s="13">
        <v>170420.0</v>
      </c>
      <c r="E23" s="99">
        <v>114509.0</v>
      </c>
      <c r="F23" s="97">
        <f t="shared" si="11"/>
        <v>-55911</v>
      </c>
      <c r="G23" s="36"/>
      <c r="H23" s="15">
        <f t="shared" si="12"/>
        <v>0.6719223096</v>
      </c>
    </row>
    <row r="24">
      <c r="A24" s="17" t="s">
        <v>75</v>
      </c>
      <c r="C24" s="91" t="s">
        <v>45</v>
      </c>
      <c r="D24" s="13">
        <v>134416.0</v>
      </c>
      <c r="E24" s="99">
        <v>143158.0</v>
      </c>
      <c r="F24" s="97">
        <f t="shared" si="11"/>
        <v>8742</v>
      </c>
      <c r="G24" s="36"/>
      <c r="H24" s="15">
        <f t="shared" si="12"/>
        <v>1.0650369</v>
      </c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73159.0</v>
      </c>
      <c r="F25" s="97">
        <f t="shared" si="11"/>
        <v>-42653</v>
      </c>
      <c r="G25" s="36"/>
      <c r="H25" s="15">
        <f t="shared" si="12"/>
        <v>0.631704832</v>
      </c>
    </row>
    <row r="26">
      <c r="A26" s="12" t="s">
        <v>8</v>
      </c>
      <c r="B26" s="102"/>
      <c r="C26" s="91" t="s">
        <v>47</v>
      </c>
      <c r="D26" s="13">
        <v>115812.0</v>
      </c>
      <c r="E26" s="99">
        <v>130664.0</v>
      </c>
      <c r="F26" s="97">
        <f t="shared" si="11"/>
        <v>14852</v>
      </c>
      <c r="G26" s="36"/>
      <c r="H26" s="15">
        <f t="shared" si="12"/>
        <v>1.128242324</v>
      </c>
    </row>
    <row r="27">
      <c r="A27" s="12" t="s">
        <v>10</v>
      </c>
      <c r="B27" s="102"/>
      <c r="C27" s="91" t="s">
        <v>48</v>
      </c>
      <c r="D27" s="13">
        <v>115812.0</v>
      </c>
      <c r="E27" s="99">
        <v>41570.0</v>
      </c>
      <c r="F27" s="97">
        <f t="shared" si="11"/>
        <v>-74242</v>
      </c>
      <c r="G27" s="36"/>
      <c r="H27" s="15">
        <f t="shared" si="12"/>
        <v>0.3589438055</v>
      </c>
    </row>
    <row r="28">
      <c r="A28" s="12" t="s">
        <v>12</v>
      </c>
      <c r="B28" s="102"/>
      <c r="C28" s="91" t="s">
        <v>49</v>
      </c>
      <c r="D28" s="13">
        <v>156768.0</v>
      </c>
      <c r="E28" s="99">
        <v>40790.0</v>
      </c>
      <c r="F28" s="97">
        <f t="shared" si="11"/>
        <v>-115978</v>
      </c>
      <c r="G28" s="36"/>
      <c r="H28" s="15">
        <f t="shared" si="12"/>
        <v>0.2601934068</v>
      </c>
    </row>
    <row r="29">
      <c r="A29" s="12" t="s">
        <v>14</v>
      </c>
      <c r="B29" s="102"/>
      <c r="C29" s="91" t="s">
        <v>51</v>
      </c>
      <c r="D29" s="13">
        <v>184072.0</v>
      </c>
      <c r="E29" s="99">
        <v>36819.0</v>
      </c>
      <c r="F29" s="97">
        <f t="shared" si="11"/>
        <v>-147253</v>
      </c>
      <c r="G29" s="36"/>
      <c r="H29" s="15">
        <f t="shared" si="12"/>
        <v>0.2000249902</v>
      </c>
    </row>
    <row r="30">
      <c r="A30" s="12" t="s">
        <v>16</v>
      </c>
      <c r="B30" s="102"/>
      <c r="C30" s="91" t="s">
        <v>52</v>
      </c>
      <c r="D30" s="13">
        <v>184072.0</v>
      </c>
      <c r="E30" s="99">
        <v>157618.0</v>
      </c>
      <c r="F30" s="97">
        <f t="shared" si="11"/>
        <v>-26454</v>
      </c>
      <c r="G30" s="36"/>
      <c r="H30" s="15">
        <f t="shared" si="12"/>
        <v>0.8562844974</v>
      </c>
    </row>
    <row r="31">
      <c r="A31" s="12" t="s">
        <v>18</v>
      </c>
      <c r="B31" s="30">
        <v>3.0</v>
      </c>
      <c r="C31" s="91" t="s">
        <v>53</v>
      </c>
      <c r="D31" s="13">
        <v>179120.0</v>
      </c>
      <c r="E31" s="99">
        <v>125005.0</v>
      </c>
      <c r="F31" s="97">
        <f t="shared" si="11"/>
        <v>-54115</v>
      </c>
      <c r="G31" s="36"/>
      <c r="H31" s="15">
        <f t="shared" si="12"/>
        <v>0.6978841</v>
      </c>
    </row>
    <row r="32">
      <c r="A32" s="12" t="s">
        <v>20</v>
      </c>
      <c r="B32" s="102"/>
      <c r="C32" s="91" t="s">
        <v>55</v>
      </c>
      <c r="D32" s="13">
        <v>148068.0</v>
      </c>
      <c r="E32" s="99">
        <v>120253.0</v>
      </c>
      <c r="F32" s="97">
        <f t="shared" si="11"/>
        <v>-27815</v>
      </c>
      <c r="G32" s="36"/>
      <c r="H32" s="15">
        <f t="shared" si="12"/>
        <v>0.8121471216</v>
      </c>
    </row>
    <row r="33">
      <c r="A33" s="103" t="s">
        <v>79</v>
      </c>
      <c r="B33" s="206"/>
      <c r="C33" s="91" t="s">
        <v>82</v>
      </c>
      <c r="D33" s="13"/>
      <c r="E33" s="99">
        <v>48713.0</v>
      </c>
      <c r="F33" s="97"/>
      <c r="G33" s="36"/>
      <c r="H33" s="15" t="str">
        <f t="shared" si="12"/>
        <v>#DIV/0!</v>
      </c>
    </row>
    <row r="34">
      <c r="A34" s="104" t="s">
        <v>81</v>
      </c>
      <c r="B34" s="127"/>
      <c r="C34" s="91" t="s">
        <v>83</v>
      </c>
      <c r="D34" s="13"/>
      <c r="E34" s="99"/>
      <c r="F34" s="97"/>
      <c r="G34" s="36"/>
      <c r="H34" s="15" t="str">
        <f t="shared" si="12"/>
        <v>#DIV/0!</v>
      </c>
    </row>
    <row r="35">
      <c r="A35" s="105" t="s">
        <v>66</v>
      </c>
      <c r="B35" s="106">
        <f>SUM(B26:B34)</f>
        <v>3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9" t="s">
        <v>94</v>
      </c>
      <c r="C40" s="221">
        <v>20.0</v>
      </c>
      <c r="D40" s="221"/>
      <c r="E40" s="221">
        <v>1.0</v>
      </c>
      <c r="F40" s="221"/>
      <c r="G40" s="222"/>
      <c r="H40" s="182"/>
    </row>
    <row r="41">
      <c r="A41" s="91" t="s">
        <v>34</v>
      </c>
      <c r="B41" s="129" t="s">
        <v>94</v>
      </c>
      <c r="C41" s="221">
        <v>18.0</v>
      </c>
      <c r="D41" s="221"/>
      <c r="E41" s="221">
        <v>24.0</v>
      </c>
      <c r="F41" s="221">
        <v>6.0</v>
      </c>
      <c r="G41" s="222"/>
      <c r="H41" s="182"/>
    </row>
    <row r="42">
      <c r="A42" s="91" t="s">
        <v>55</v>
      </c>
      <c r="B42" s="129" t="s">
        <v>94</v>
      </c>
      <c r="C42" s="221">
        <v>4.0</v>
      </c>
      <c r="D42" s="221">
        <v>2.0</v>
      </c>
      <c r="E42" s="221">
        <v>8.0</v>
      </c>
      <c r="F42" s="221">
        <v>9.0</v>
      </c>
      <c r="G42" s="222"/>
      <c r="H42" s="182"/>
    </row>
    <row r="43">
      <c r="A43" s="91" t="s">
        <v>38</v>
      </c>
      <c r="B43" s="129" t="s">
        <v>94</v>
      </c>
      <c r="C43" s="221">
        <v>16.0</v>
      </c>
      <c r="D43" s="221">
        <v>3.0</v>
      </c>
      <c r="E43" s="221">
        <v>37.0</v>
      </c>
      <c r="F43" s="221">
        <v>61.0</v>
      </c>
      <c r="G43" s="222"/>
      <c r="H43" s="182"/>
    </row>
    <row r="44">
      <c r="A44" s="91" t="s">
        <v>39</v>
      </c>
      <c r="B44" s="129" t="s">
        <v>94</v>
      </c>
      <c r="C44" s="222"/>
      <c r="D44" s="222"/>
      <c r="E44" s="222"/>
      <c r="F44" s="222"/>
      <c r="G44" s="222"/>
      <c r="H44" s="182"/>
    </row>
    <row r="45">
      <c r="A45" s="91" t="s">
        <v>41</v>
      </c>
      <c r="B45" s="129" t="s">
        <v>94</v>
      </c>
      <c r="C45" s="221"/>
      <c r="D45" s="221"/>
      <c r="E45" s="221"/>
      <c r="F45" s="221"/>
      <c r="G45" s="222"/>
      <c r="H45" s="182"/>
    </row>
    <row r="46">
      <c r="A46" s="91" t="s">
        <v>43</v>
      </c>
      <c r="B46" s="129" t="s">
        <v>94</v>
      </c>
      <c r="C46" s="221">
        <v>2.0</v>
      </c>
      <c r="D46" s="221"/>
      <c r="E46" s="221">
        <v>13.0</v>
      </c>
      <c r="F46" s="221"/>
      <c r="G46" s="222"/>
      <c r="H46" s="182"/>
    </row>
    <row r="47">
      <c r="A47" s="91" t="s">
        <v>45</v>
      </c>
      <c r="B47" s="129" t="s">
        <v>94</v>
      </c>
      <c r="C47" s="221"/>
      <c r="D47" s="221">
        <v>2.0</v>
      </c>
      <c r="E47" s="221">
        <v>3.0</v>
      </c>
      <c r="F47" s="221"/>
      <c r="G47" s="222"/>
      <c r="H47" s="182"/>
    </row>
    <row r="48">
      <c r="A48" s="91" t="s">
        <v>46</v>
      </c>
      <c r="B48" s="129" t="s">
        <v>94</v>
      </c>
      <c r="C48" s="221">
        <v>10.0</v>
      </c>
      <c r="D48" s="221">
        <v>1.0</v>
      </c>
      <c r="E48" s="221">
        <v>2.0</v>
      </c>
      <c r="F48" s="221">
        <v>6.0</v>
      </c>
      <c r="G48" s="222"/>
      <c r="H48" s="182"/>
    </row>
    <row r="49">
      <c r="A49" s="91" t="s">
        <v>47</v>
      </c>
      <c r="B49" s="129" t="s">
        <v>94</v>
      </c>
      <c r="C49" s="221">
        <v>3.0</v>
      </c>
      <c r="D49" s="221"/>
      <c r="E49" s="221">
        <v>8.0</v>
      </c>
      <c r="F49" s="221">
        <v>4.0</v>
      </c>
      <c r="G49" s="222"/>
      <c r="H49" s="182"/>
    </row>
    <row r="50">
      <c r="A50" s="91" t="s">
        <v>48</v>
      </c>
      <c r="B50" s="129" t="s">
        <v>94</v>
      </c>
      <c r="C50" s="221">
        <v>8.0</v>
      </c>
      <c r="D50" s="221"/>
      <c r="E50" s="221">
        <v>6.0</v>
      </c>
      <c r="F50" s="221">
        <v>18.0</v>
      </c>
      <c r="G50" s="222"/>
      <c r="H50" s="182"/>
    </row>
    <row r="51">
      <c r="A51" s="91" t="s">
        <v>49</v>
      </c>
      <c r="B51" s="129" t="s">
        <v>94</v>
      </c>
      <c r="C51" s="221"/>
      <c r="D51" s="221"/>
      <c r="E51" s="221"/>
      <c r="F51" s="221"/>
      <c r="G51" s="221"/>
      <c r="H51" s="182"/>
    </row>
    <row r="52">
      <c r="A52" s="91" t="s">
        <v>51</v>
      </c>
      <c r="B52" s="129" t="s">
        <v>94</v>
      </c>
      <c r="C52" s="221">
        <v>6.0</v>
      </c>
      <c r="D52" s="221">
        <v>3.0</v>
      </c>
      <c r="E52" s="221">
        <v>12.0</v>
      </c>
      <c r="F52" s="221">
        <v>7.0</v>
      </c>
      <c r="G52" s="222"/>
      <c r="H52" s="182"/>
    </row>
    <row r="53">
      <c r="A53" s="91" t="s">
        <v>52</v>
      </c>
      <c r="B53" s="129" t="s">
        <v>94</v>
      </c>
      <c r="C53" s="221"/>
      <c r="D53" s="221"/>
      <c r="E53" s="221"/>
      <c r="F53" s="221">
        <v>26.0</v>
      </c>
      <c r="G53" s="222"/>
      <c r="H53" s="182"/>
    </row>
    <row r="54">
      <c r="A54" s="91" t="s">
        <v>53</v>
      </c>
      <c r="B54" s="129" t="s">
        <v>94</v>
      </c>
      <c r="C54" s="221">
        <v>2.0</v>
      </c>
      <c r="D54" s="221"/>
      <c r="E54" s="221">
        <v>6.0</v>
      </c>
      <c r="F54" s="221">
        <v>4.0</v>
      </c>
      <c r="G54" s="222"/>
      <c r="H54" s="182"/>
    </row>
    <row r="55">
      <c r="A55" s="91" t="s">
        <v>82</v>
      </c>
      <c r="B55" s="129" t="s">
        <v>94</v>
      </c>
      <c r="C55" s="221"/>
      <c r="D55" s="221"/>
      <c r="E55" s="221"/>
      <c r="F55" s="221"/>
      <c r="G55" s="222"/>
      <c r="H55" s="182"/>
    </row>
    <row r="56">
      <c r="A56" s="91" t="s">
        <v>83</v>
      </c>
      <c r="B56" s="129" t="s">
        <v>94</v>
      </c>
      <c r="C56" s="222"/>
      <c r="D56" s="222"/>
      <c r="E56" s="222"/>
      <c r="F56" s="222"/>
      <c r="G56" s="222"/>
      <c r="H56" s="182"/>
    </row>
    <row r="57">
      <c r="A57" s="91" t="s">
        <v>80</v>
      </c>
      <c r="B57" s="129" t="s">
        <v>94</v>
      </c>
      <c r="C57" s="221"/>
      <c r="D57" s="221"/>
      <c r="E57" s="221"/>
      <c r="F57" s="221"/>
      <c r="G57" s="222"/>
      <c r="H57" s="182"/>
    </row>
    <row r="58">
      <c r="A58" s="107" t="s">
        <v>78</v>
      </c>
      <c r="B58" s="130" t="s">
        <v>94</v>
      </c>
      <c r="C58" s="223"/>
      <c r="D58" s="223"/>
      <c r="E58" s="223"/>
      <c r="F58" s="223"/>
      <c r="G58" s="224"/>
      <c r="H58" s="184"/>
    </row>
    <row r="59">
      <c r="A59" s="107" t="s">
        <v>117</v>
      </c>
      <c r="B59" s="130" t="s">
        <v>94</v>
      </c>
      <c r="C59" s="223"/>
      <c r="D59" s="223"/>
      <c r="E59" s="223"/>
      <c r="F59" s="223"/>
      <c r="G59" s="224"/>
      <c r="H59" s="184"/>
    </row>
    <row r="60">
      <c r="A60" s="131" t="s">
        <v>56</v>
      </c>
      <c r="B60" s="132"/>
      <c r="C60" s="185"/>
      <c r="D60" s="185"/>
      <c r="E60" s="185"/>
      <c r="F60" s="185"/>
      <c r="G60" s="185"/>
      <c r="H60" s="187"/>
    </row>
    <row r="61">
      <c r="A61" s="27" t="s">
        <v>95</v>
      </c>
      <c r="F61" s="28"/>
      <c r="H61" s="18"/>
    </row>
    <row r="62">
      <c r="A62" s="225" t="s">
        <v>25</v>
      </c>
      <c r="B62" s="138" t="s">
        <v>26</v>
      </c>
      <c r="C62" s="142" t="s">
        <v>27</v>
      </c>
      <c r="D62" s="142" t="s">
        <v>28</v>
      </c>
      <c r="E62" s="142" t="s">
        <v>29</v>
      </c>
      <c r="F62" s="226" t="s">
        <v>30</v>
      </c>
      <c r="H62" s="18"/>
    </row>
    <row r="63">
      <c r="A63" s="146" t="s">
        <v>32</v>
      </c>
      <c r="B63" s="241">
        <v>1.0</v>
      </c>
      <c r="C63" s="87"/>
      <c r="D63" s="87"/>
      <c r="E63" s="242"/>
      <c r="F63" s="243">
        <v>1.0</v>
      </c>
      <c r="H63" s="18"/>
    </row>
    <row r="64">
      <c r="A64" s="146" t="s">
        <v>34</v>
      </c>
      <c r="B64" s="151"/>
      <c r="C64" s="221"/>
      <c r="D64" s="221"/>
      <c r="E64" s="221"/>
      <c r="F64" s="102">
        <v>1.0</v>
      </c>
      <c r="H64" s="18"/>
    </row>
    <row r="65">
      <c r="A65" s="146" t="s">
        <v>55</v>
      </c>
      <c r="B65" s="151"/>
      <c r="C65" s="222"/>
      <c r="D65" s="221"/>
      <c r="E65" s="222"/>
      <c r="F65" s="102"/>
      <c r="H65" s="18"/>
    </row>
    <row r="66">
      <c r="A66" s="146" t="s">
        <v>38</v>
      </c>
      <c r="B66" s="151"/>
      <c r="C66" s="221"/>
      <c r="D66" s="221"/>
      <c r="E66" s="222"/>
      <c r="F66" s="102"/>
      <c r="H66" s="18"/>
    </row>
    <row r="67">
      <c r="A67" s="146" t="s">
        <v>39</v>
      </c>
      <c r="B67" s="151"/>
      <c r="C67" s="221"/>
      <c r="D67" s="221"/>
      <c r="E67" s="222"/>
      <c r="F67" s="102"/>
      <c r="H67" s="18"/>
    </row>
    <row r="68">
      <c r="A68" s="146" t="s">
        <v>41</v>
      </c>
      <c r="B68" s="151"/>
      <c r="C68" s="221"/>
      <c r="D68" s="221"/>
      <c r="E68" s="221"/>
      <c r="F68" s="102">
        <v>0.5</v>
      </c>
      <c r="H68" s="18"/>
    </row>
    <row r="69">
      <c r="A69" s="146" t="s">
        <v>43</v>
      </c>
      <c r="B69" s="151"/>
      <c r="C69" s="221"/>
      <c r="D69" s="221"/>
      <c r="E69" s="222"/>
      <c r="F69" s="102">
        <v>1.0</v>
      </c>
      <c r="H69" s="18"/>
    </row>
    <row r="70">
      <c r="A70" s="146" t="s">
        <v>45</v>
      </c>
      <c r="B70" s="151">
        <v>1.0</v>
      </c>
      <c r="C70" s="221"/>
      <c r="D70" s="221">
        <v>1.0</v>
      </c>
      <c r="E70" s="221"/>
      <c r="F70" s="102">
        <v>2.5</v>
      </c>
      <c r="H70" s="18"/>
    </row>
    <row r="71">
      <c r="A71" s="146" t="s">
        <v>46</v>
      </c>
      <c r="B71" s="151"/>
      <c r="C71" s="221"/>
      <c r="D71" s="221"/>
      <c r="E71" s="221"/>
      <c r="F71" s="102"/>
      <c r="H71" s="18"/>
    </row>
    <row r="72">
      <c r="A72" s="146" t="s">
        <v>47</v>
      </c>
      <c r="B72" s="151">
        <v>1.0</v>
      </c>
      <c r="C72" s="221"/>
      <c r="D72" s="221">
        <v>1.0</v>
      </c>
      <c r="E72" s="221">
        <v>1.0</v>
      </c>
      <c r="F72" s="102">
        <v>3.0</v>
      </c>
      <c r="H72" s="18"/>
    </row>
    <row r="73">
      <c r="A73" s="146" t="s">
        <v>48</v>
      </c>
      <c r="B73" s="151">
        <v>1.0</v>
      </c>
      <c r="C73" s="221"/>
      <c r="D73" s="221">
        <v>1.0</v>
      </c>
      <c r="E73" s="222"/>
      <c r="F73" s="102"/>
      <c r="H73" s="18"/>
    </row>
    <row r="74">
      <c r="A74" s="146" t="s">
        <v>49</v>
      </c>
      <c r="B74" s="151"/>
      <c r="C74" s="221"/>
      <c r="D74" s="222"/>
      <c r="E74" s="222"/>
      <c r="F74" s="102"/>
      <c r="H74" s="18"/>
    </row>
    <row r="75">
      <c r="A75" s="146" t="s">
        <v>50</v>
      </c>
      <c r="B75" s="244"/>
      <c r="C75" s="222"/>
      <c r="D75" s="222"/>
      <c r="E75" s="222"/>
      <c r="F75" s="182"/>
      <c r="H75" s="18"/>
    </row>
    <row r="76">
      <c r="A76" s="146" t="s">
        <v>51</v>
      </c>
      <c r="B76" s="151">
        <v>1.0</v>
      </c>
      <c r="C76" s="222"/>
      <c r="D76" s="222"/>
      <c r="E76" s="221"/>
      <c r="F76" s="102"/>
      <c r="H76" s="18"/>
    </row>
    <row r="77">
      <c r="A77" s="146" t="s">
        <v>52</v>
      </c>
      <c r="B77" s="151"/>
      <c r="C77" s="221"/>
      <c r="D77" s="221"/>
      <c r="E77" s="222"/>
      <c r="F77" s="102"/>
      <c r="H77" s="18"/>
    </row>
    <row r="78">
      <c r="A78" s="146" t="s">
        <v>53</v>
      </c>
      <c r="B78" s="151"/>
      <c r="C78" s="221"/>
      <c r="D78" s="221"/>
      <c r="E78" s="221"/>
      <c r="F78" s="102"/>
      <c r="H78" s="18"/>
    </row>
    <row r="79">
      <c r="A79" s="146" t="s">
        <v>82</v>
      </c>
      <c r="B79" s="151"/>
      <c r="C79" s="222"/>
      <c r="D79" s="222"/>
      <c r="F79" s="102"/>
      <c r="H79" s="18"/>
    </row>
    <row r="80">
      <c r="A80" s="146" t="s">
        <v>83</v>
      </c>
      <c r="B80" s="245"/>
      <c r="C80" s="223"/>
      <c r="D80" s="223"/>
      <c r="E80" s="223"/>
      <c r="F80" s="206"/>
      <c r="H80" s="18"/>
    </row>
    <row r="81">
      <c r="A81" s="146" t="s">
        <v>80</v>
      </c>
      <c r="B81" s="245"/>
      <c r="C81" s="223"/>
      <c r="D81" s="223"/>
      <c r="E81" s="223"/>
      <c r="F81" s="206"/>
      <c r="H81" s="18"/>
    </row>
    <row r="82">
      <c r="A82" s="146" t="s">
        <v>78</v>
      </c>
      <c r="B82" s="245"/>
      <c r="C82" s="223"/>
      <c r="D82" s="223"/>
      <c r="E82" s="223"/>
      <c r="F82" s="206"/>
      <c r="H82" s="18"/>
    </row>
    <row r="83">
      <c r="A83" s="227" t="s">
        <v>56</v>
      </c>
      <c r="B83" s="244"/>
      <c r="C83" s="222"/>
      <c r="D83" s="222"/>
      <c r="E83" s="222"/>
      <c r="F83" s="182"/>
      <c r="H83" s="18"/>
    </row>
    <row r="84">
      <c r="A84" s="227" t="s">
        <v>103</v>
      </c>
      <c r="B84" s="151"/>
      <c r="C84" s="222"/>
      <c r="D84" s="221"/>
      <c r="E84" s="221"/>
      <c r="F84" s="102"/>
      <c r="H84" s="18"/>
    </row>
    <row r="85">
      <c r="A85" s="229" t="s">
        <v>118</v>
      </c>
      <c r="B85" s="245"/>
      <c r="C85" s="224"/>
      <c r="D85" s="223"/>
      <c r="E85" s="224"/>
      <c r="F85" s="206"/>
      <c r="G85" s="32" t="s">
        <v>119</v>
      </c>
      <c r="H85" s="18"/>
    </row>
    <row r="86">
      <c r="A86" s="229" t="s">
        <v>21</v>
      </c>
      <c r="B86" s="246"/>
      <c r="C86" s="185"/>
      <c r="D86" s="185"/>
      <c r="E86" s="185"/>
      <c r="F86" s="158"/>
      <c r="H86" s="18"/>
    </row>
    <row r="87">
      <c r="A87" s="230" t="s">
        <v>66</v>
      </c>
      <c r="B87" s="163">
        <f t="shared" ref="B87:F87" si="13">SUM(B63:B86)</f>
        <v>5</v>
      </c>
      <c r="C87" s="163">
        <f t="shared" si="13"/>
        <v>0</v>
      </c>
      <c r="D87" s="163">
        <f t="shared" si="13"/>
        <v>3</v>
      </c>
      <c r="E87" s="163">
        <f t="shared" si="13"/>
        <v>1</v>
      </c>
      <c r="F87" s="165">
        <f t="shared" si="13"/>
        <v>9</v>
      </c>
      <c r="G87" s="47"/>
      <c r="H87" s="232"/>
    </row>
  </sheetData>
  <mergeCells count="5">
    <mergeCell ref="A1:G1"/>
    <mergeCell ref="C15:H15"/>
    <mergeCell ref="A24:B24"/>
    <mergeCell ref="A38:H38"/>
    <mergeCell ref="A61:F61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45926.0</v>
      </c>
    </row>
    <row r="2">
      <c r="A2" s="57" t="s">
        <v>58</v>
      </c>
      <c r="B2" s="197">
        <v>45926.0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169287.83</v>
      </c>
      <c r="G3" s="14">
        <f t="shared" ref="G3:H3" si="1">$F3/D3</f>
        <v>0.5723340602</v>
      </c>
      <c r="H3" s="15">
        <f t="shared" si="1"/>
        <v>0.4806404931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150936.18</v>
      </c>
      <c r="G4" s="14">
        <f t="shared" ref="G4:H4" si="2">$F4/D4</f>
        <v>0.729727856</v>
      </c>
      <c r="H4" s="15">
        <f t="shared" si="2"/>
        <v>0.5071695032</v>
      </c>
    </row>
    <row r="5">
      <c r="A5" s="10" t="s">
        <v>11</v>
      </c>
      <c r="B5" s="70">
        <v>2085541.9</v>
      </c>
      <c r="C5" s="12" t="s">
        <v>61</v>
      </c>
      <c r="D5" s="71">
        <v>313501.0</v>
      </c>
      <c r="E5" s="13">
        <v>348234.0</v>
      </c>
      <c r="F5" s="99">
        <v>515695.58</v>
      </c>
      <c r="G5" s="14">
        <f t="shared" ref="G5:H5" si="3">$F5/D5</f>
        <v>1.644956731</v>
      </c>
      <c r="H5" s="15">
        <f t="shared" si="3"/>
        <v>1.480888081</v>
      </c>
    </row>
    <row r="6">
      <c r="A6" s="10" t="s">
        <v>116</v>
      </c>
      <c r="B6" s="70">
        <v>128308.3</v>
      </c>
      <c r="C6" s="12" t="s">
        <v>12</v>
      </c>
      <c r="D6" s="13">
        <v>354046.0</v>
      </c>
      <c r="E6" s="13">
        <v>352213.0</v>
      </c>
      <c r="F6" s="99">
        <v>305478.05</v>
      </c>
      <c r="G6" s="14">
        <f t="shared" ref="G6:H6" si="4">$F6/D6</f>
        <v>0.8628202268</v>
      </c>
      <c r="H6" s="15">
        <f t="shared" si="4"/>
        <v>0.8673105479</v>
      </c>
    </row>
    <row r="7">
      <c r="A7" s="32" t="s">
        <v>63</v>
      </c>
      <c r="B7" s="72">
        <f>B5-B3</f>
        <v>-728918.1</v>
      </c>
      <c r="C7" s="12" t="s">
        <v>14</v>
      </c>
      <c r="D7" s="13">
        <v>332189.0</v>
      </c>
      <c r="E7" s="13">
        <v>394226.0</v>
      </c>
      <c r="F7" s="99">
        <v>215076.0</v>
      </c>
      <c r="G7" s="14">
        <f t="shared" ref="G7:H7" si="5">$F7/D7</f>
        <v>0.6474506982</v>
      </c>
      <c r="H7" s="15">
        <f t="shared" si="5"/>
        <v>0.5455652342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169124.59</v>
      </c>
      <c r="G8" s="14">
        <f t="shared" ref="G8:H8" si="6">$F8/D8</f>
        <v>1.377651165</v>
      </c>
      <c r="H8" s="15">
        <f t="shared" si="6"/>
        <v>1.383353019</v>
      </c>
    </row>
    <row r="9">
      <c r="A9" s="19" t="s">
        <v>17</v>
      </c>
      <c r="B9" s="20">
        <f>(B4-B5)/30</f>
        <v>-2107.496667</v>
      </c>
      <c r="C9" s="12" t="s">
        <v>18</v>
      </c>
      <c r="D9" s="13">
        <v>240004.0</v>
      </c>
      <c r="E9" s="13">
        <v>163342.0</v>
      </c>
      <c r="F9" s="99">
        <v>241031.5</v>
      </c>
      <c r="G9" s="14">
        <f t="shared" ref="G9:G13" si="7">$F9/$D$9</f>
        <v>1.004281179</v>
      </c>
      <c r="H9" s="15">
        <f t="shared" ref="H9:H13" si="8">$F9/E9</f>
        <v>1.475624763</v>
      </c>
    </row>
    <row r="10">
      <c r="A10" s="19" t="s">
        <v>19</v>
      </c>
      <c r="B10" s="21">
        <f>(B4-B6)/30</f>
        <v>63133.62333</v>
      </c>
      <c r="C10" s="12" t="s">
        <v>20</v>
      </c>
      <c r="D10" s="13">
        <v>0.0</v>
      </c>
      <c r="E10" s="13">
        <v>108447.0</v>
      </c>
      <c r="F10" s="99">
        <v>128308.3</v>
      </c>
      <c r="G10" s="14">
        <f t="shared" si="7"/>
        <v>0.5346090065</v>
      </c>
      <c r="H10" s="15">
        <f t="shared" si="8"/>
        <v>1.183142918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17008.64</v>
      </c>
      <c r="G11" s="14">
        <f t="shared" si="7"/>
        <v>0.0708681522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84871.38</v>
      </c>
      <c r="G12" s="14">
        <f t="shared" si="7"/>
        <v>0.3536248563</v>
      </c>
      <c r="H12" s="15" t="str">
        <f t="shared" si="8"/>
        <v>#DIV/0!</v>
      </c>
    </row>
    <row r="13">
      <c r="A13" s="19" t="s">
        <v>24</v>
      </c>
      <c r="B13" s="21">
        <f>(B3-B5)/(B18-B21)</f>
        <v>-26032.78929</v>
      </c>
      <c r="C13" s="23" t="s">
        <v>21</v>
      </c>
      <c r="D13" s="24">
        <v>61036.0</v>
      </c>
      <c r="E13" s="24">
        <v>108447.0</v>
      </c>
      <c r="F13" s="203">
        <v>88723.85</v>
      </c>
      <c r="G13" s="14">
        <f t="shared" si="7"/>
        <v>0.3696765471</v>
      </c>
      <c r="H13" s="26">
        <f t="shared" si="8"/>
        <v>0.8181309764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2085541.9</v>
      </c>
      <c r="G14" s="25">
        <f t="shared" ref="G14:H14" si="10">$F14/D14</f>
        <v>1.082744243</v>
      </c>
      <c r="H14" s="26">
        <f t="shared" si="10"/>
        <v>0.9281516468</v>
      </c>
    </row>
    <row r="15">
      <c r="A15" s="19" t="s">
        <v>67</v>
      </c>
      <c r="B15" s="20">
        <f>B5-B14</f>
        <v>-3355747.433</v>
      </c>
      <c r="C15" s="27" t="s">
        <v>68</v>
      </c>
      <c r="H15" s="28"/>
    </row>
    <row r="16">
      <c r="A16" s="19" t="s">
        <v>69</v>
      </c>
      <c r="B16" s="20">
        <f>B5-B4</f>
        <v>63224.9</v>
      </c>
      <c r="D16" s="30" t="s">
        <v>70</v>
      </c>
      <c r="E16" s="30" t="s">
        <v>71</v>
      </c>
      <c r="F16" s="30" t="s">
        <v>72</v>
      </c>
      <c r="G16" s="30" t="s">
        <v>113</v>
      </c>
      <c r="H16" s="9" t="s">
        <v>6</v>
      </c>
    </row>
    <row r="17">
      <c r="A17" s="19" t="s">
        <v>73</v>
      </c>
      <c r="B17" s="20">
        <f>(B5-B4)-B6</f>
        <v>-65083.4</v>
      </c>
      <c r="C17" s="91" t="s">
        <v>32</v>
      </c>
      <c r="D17" s="13">
        <v>93460.0</v>
      </c>
      <c r="E17" s="99">
        <v>46397.0</v>
      </c>
      <c r="F17" s="97">
        <f t="shared" ref="F17:F32" si="11">E17-D17</f>
        <v>-47063</v>
      </c>
      <c r="G17" s="36"/>
      <c r="H17" s="15">
        <f t="shared" ref="H17:H34" si="12">E17/D17</f>
        <v>0.4964369784</v>
      </c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87679.0</v>
      </c>
      <c r="F18" s="97">
        <f t="shared" si="11"/>
        <v>-82741</v>
      </c>
      <c r="G18" s="36"/>
      <c r="H18" s="15">
        <f t="shared" si="12"/>
        <v>0.5144877362</v>
      </c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176"/>
      <c r="H19" s="15" t="str">
        <f t="shared" si="12"/>
        <v>#DIV/0!</v>
      </c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121071.0</v>
      </c>
      <c r="F20" s="97">
        <f t="shared" si="11"/>
        <v>-22045</v>
      </c>
      <c r="G20" s="36"/>
      <c r="H20" s="15">
        <f t="shared" si="12"/>
        <v>0.845964113</v>
      </c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5">
        <f t="shared" si="12"/>
        <v>0.3880200703</v>
      </c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101769.0</v>
      </c>
      <c r="F22" s="97">
        <f t="shared" si="11"/>
        <v>-123259</v>
      </c>
      <c r="G22" s="36"/>
      <c r="H22" s="15">
        <f t="shared" si="12"/>
        <v>0.4522503866</v>
      </c>
    </row>
    <row r="23">
      <c r="A23" s="43" t="s">
        <v>44</v>
      </c>
      <c r="B23" s="44">
        <f>B5/B3</f>
        <v>0.7410096075</v>
      </c>
      <c r="C23" s="91" t="s">
        <v>43</v>
      </c>
      <c r="D23" s="13">
        <v>170420.0</v>
      </c>
      <c r="E23" s="99">
        <v>97090.0</v>
      </c>
      <c r="F23" s="97">
        <f t="shared" si="11"/>
        <v>-73330</v>
      </c>
      <c r="G23" s="36"/>
      <c r="H23" s="15">
        <f t="shared" si="12"/>
        <v>0.5697101279</v>
      </c>
    </row>
    <row r="24">
      <c r="A24" s="17" t="s">
        <v>75</v>
      </c>
      <c r="C24" s="91" t="s">
        <v>45</v>
      </c>
      <c r="D24" s="13">
        <v>134416.0</v>
      </c>
      <c r="E24" s="99">
        <v>91817.0</v>
      </c>
      <c r="F24" s="97">
        <f t="shared" si="11"/>
        <v>-42599</v>
      </c>
      <c r="G24" s="36"/>
      <c r="H24" s="15">
        <f t="shared" si="12"/>
        <v>0.6830808832</v>
      </c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73138.0</v>
      </c>
      <c r="F25" s="97">
        <f t="shared" si="11"/>
        <v>-42674</v>
      </c>
      <c r="G25" s="36"/>
      <c r="H25" s="15">
        <f t="shared" si="12"/>
        <v>0.6315235036</v>
      </c>
    </row>
    <row r="26">
      <c r="A26" s="12" t="s">
        <v>8</v>
      </c>
      <c r="B26" s="102"/>
      <c r="C26" s="91" t="s">
        <v>47</v>
      </c>
      <c r="D26" s="13">
        <v>115812.0</v>
      </c>
      <c r="E26" s="99">
        <v>72482.0</v>
      </c>
      <c r="F26" s="97">
        <f t="shared" si="11"/>
        <v>-43330</v>
      </c>
      <c r="G26" s="36"/>
      <c r="H26" s="15">
        <f t="shared" si="12"/>
        <v>0.625859151</v>
      </c>
    </row>
    <row r="27">
      <c r="A27" s="12" t="s">
        <v>10</v>
      </c>
      <c r="B27" s="102"/>
      <c r="C27" s="91" t="s">
        <v>48</v>
      </c>
      <c r="D27" s="13">
        <v>115812.0</v>
      </c>
      <c r="E27" s="99">
        <v>41018.0</v>
      </c>
      <c r="F27" s="97">
        <f t="shared" si="11"/>
        <v>-74794</v>
      </c>
      <c r="G27" s="36"/>
      <c r="H27" s="15">
        <f t="shared" si="12"/>
        <v>0.35417746</v>
      </c>
    </row>
    <row r="28">
      <c r="A28" s="12" t="s">
        <v>12</v>
      </c>
      <c r="B28" s="102">
        <v>1.0</v>
      </c>
      <c r="C28" s="91" t="s">
        <v>49</v>
      </c>
      <c r="D28" s="13">
        <v>156768.0</v>
      </c>
      <c r="E28" s="99">
        <v>40790.0</v>
      </c>
      <c r="F28" s="97">
        <f t="shared" si="11"/>
        <v>-115978</v>
      </c>
      <c r="G28" s="36"/>
      <c r="H28" s="15">
        <f t="shared" si="12"/>
        <v>0.2601934068</v>
      </c>
    </row>
    <row r="29">
      <c r="A29" s="12" t="s">
        <v>14</v>
      </c>
      <c r="B29" s="102">
        <v>2.0</v>
      </c>
      <c r="C29" s="91" t="s">
        <v>51</v>
      </c>
      <c r="D29" s="13">
        <v>184072.0</v>
      </c>
      <c r="E29" s="99">
        <v>36819.0</v>
      </c>
      <c r="F29" s="97">
        <f t="shared" si="11"/>
        <v>-147253</v>
      </c>
      <c r="G29" s="36"/>
      <c r="H29" s="15">
        <f t="shared" si="12"/>
        <v>0.2000249902</v>
      </c>
    </row>
    <row r="30">
      <c r="A30" s="12" t="s">
        <v>16</v>
      </c>
      <c r="B30" s="102">
        <v>1.0</v>
      </c>
      <c r="C30" s="91" t="s">
        <v>52</v>
      </c>
      <c r="D30" s="13">
        <v>184072.0</v>
      </c>
      <c r="E30" s="99">
        <v>157618.0</v>
      </c>
      <c r="F30" s="97">
        <f t="shared" si="11"/>
        <v>-26454</v>
      </c>
      <c r="G30" s="36"/>
      <c r="H30" s="15">
        <f t="shared" si="12"/>
        <v>0.8562844974</v>
      </c>
    </row>
    <row r="31">
      <c r="A31" s="12" t="s">
        <v>18</v>
      </c>
      <c r="B31" s="30">
        <v>3.0</v>
      </c>
      <c r="C31" s="91" t="s">
        <v>53</v>
      </c>
      <c r="D31" s="13">
        <v>179120.0</v>
      </c>
      <c r="E31" s="99">
        <v>125005.0</v>
      </c>
      <c r="F31" s="97">
        <f t="shared" si="11"/>
        <v>-54115</v>
      </c>
      <c r="G31" s="36"/>
      <c r="H31" s="15">
        <f t="shared" si="12"/>
        <v>0.6978841</v>
      </c>
    </row>
    <row r="32">
      <c r="A32" s="12" t="s">
        <v>20</v>
      </c>
      <c r="B32" s="102"/>
      <c r="C32" s="91" t="s">
        <v>55</v>
      </c>
      <c r="D32" s="13">
        <v>148068.0</v>
      </c>
      <c r="E32" s="99">
        <v>120253.0</v>
      </c>
      <c r="F32" s="97">
        <f t="shared" si="11"/>
        <v>-27815</v>
      </c>
      <c r="G32" s="36"/>
      <c r="H32" s="15">
        <f t="shared" si="12"/>
        <v>0.8121471216</v>
      </c>
    </row>
    <row r="33">
      <c r="A33" s="103" t="s">
        <v>79</v>
      </c>
      <c r="B33" s="206"/>
      <c r="C33" s="91" t="s">
        <v>82</v>
      </c>
      <c r="D33" s="13"/>
      <c r="E33" s="99">
        <v>48299.0</v>
      </c>
      <c r="F33" s="97"/>
      <c r="G33" s="36"/>
      <c r="H33" s="15" t="str">
        <f t="shared" si="12"/>
        <v>#DIV/0!</v>
      </c>
    </row>
    <row r="34">
      <c r="A34" s="104" t="s">
        <v>81</v>
      </c>
      <c r="B34" s="127">
        <v>1.0</v>
      </c>
      <c r="C34" s="91" t="s">
        <v>83</v>
      </c>
      <c r="D34" s="13"/>
      <c r="E34" s="99"/>
      <c r="F34" s="97"/>
      <c r="G34" s="36"/>
      <c r="H34" s="15" t="str">
        <f t="shared" si="12"/>
        <v>#DIV/0!</v>
      </c>
    </row>
    <row r="35">
      <c r="A35" s="105" t="s">
        <v>66</v>
      </c>
      <c r="B35" s="106">
        <f>SUM(B26:B34)</f>
        <v>8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9" t="s">
        <v>94</v>
      </c>
      <c r="C40" s="221">
        <v>12.0</v>
      </c>
      <c r="D40" s="221"/>
      <c r="E40" s="221"/>
      <c r="F40" s="221"/>
      <c r="G40" s="222"/>
      <c r="H40" s="182"/>
    </row>
    <row r="41">
      <c r="A41" s="91" t="s">
        <v>34</v>
      </c>
      <c r="B41" s="129" t="s">
        <v>94</v>
      </c>
      <c r="C41" s="221">
        <v>2.0</v>
      </c>
      <c r="D41" s="221"/>
      <c r="E41" s="221">
        <v>2.0</v>
      </c>
      <c r="F41" s="221">
        <v>9.0</v>
      </c>
      <c r="G41" s="222"/>
      <c r="H41" s="182"/>
    </row>
    <row r="42">
      <c r="A42" s="91" t="s">
        <v>55</v>
      </c>
      <c r="B42" s="129" t="s">
        <v>94</v>
      </c>
      <c r="C42" s="221">
        <v>3.0</v>
      </c>
      <c r="D42" s="221"/>
      <c r="E42" s="221"/>
      <c r="F42" s="221"/>
      <c r="G42" s="222"/>
      <c r="H42" s="182"/>
    </row>
    <row r="43">
      <c r="A43" s="91" t="s">
        <v>38</v>
      </c>
      <c r="B43" s="129" t="s">
        <v>94</v>
      </c>
      <c r="C43" s="221">
        <v>11.0</v>
      </c>
      <c r="D43" s="221"/>
      <c r="E43" s="221">
        <v>7.0</v>
      </c>
      <c r="F43" s="221">
        <v>16.0</v>
      </c>
      <c r="G43" s="222"/>
      <c r="H43" s="182"/>
    </row>
    <row r="44">
      <c r="A44" s="91" t="s">
        <v>39</v>
      </c>
      <c r="B44" s="129" t="s">
        <v>94</v>
      </c>
      <c r="C44" s="222"/>
      <c r="D44" s="222"/>
      <c r="E44" s="222"/>
      <c r="F44" s="222"/>
      <c r="G44" s="222"/>
      <c r="H44" s="182"/>
    </row>
    <row r="45">
      <c r="A45" s="91" t="s">
        <v>41</v>
      </c>
      <c r="B45" s="129" t="s">
        <v>94</v>
      </c>
      <c r="C45" s="221"/>
      <c r="D45" s="221"/>
      <c r="E45" s="221"/>
      <c r="F45" s="221"/>
      <c r="G45" s="222"/>
      <c r="H45" s="182"/>
    </row>
    <row r="46">
      <c r="A46" s="91" t="s">
        <v>43</v>
      </c>
      <c r="B46" s="129" t="s">
        <v>94</v>
      </c>
      <c r="C46" s="221"/>
      <c r="D46" s="221">
        <v>1.0</v>
      </c>
      <c r="E46" s="221">
        <v>25.0</v>
      </c>
      <c r="F46" s="221"/>
      <c r="G46" s="222"/>
      <c r="H46" s="182"/>
    </row>
    <row r="47">
      <c r="A47" s="91" t="s">
        <v>45</v>
      </c>
      <c r="B47" s="129" t="s">
        <v>94</v>
      </c>
      <c r="C47" s="221"/>
      <c r="D47" s="221"/>
      <c r="E47" s="221"/>
      <c r="F47" s="221"/>
      <c r="G47" s="222"/>
      <c r="H47" s="182"/>
    </row>
    <row r="48">
      <c r="A48" s="91" t="s">
        <v>46</v>
      </c>
      <c r="B48" s="129" t="s">
        <v>94</v>
      </c>
      <c r="C48" s="221">
        <v>4.0</v>
      </c>
      <c r="D48" s="221">
        <v>1.0</v>
      </c>
      <c r="E48" s="221">
        <v>1.0</v>
      </c>
      <c r="F48" s="221">
        <v>6.0</v>
      </c>
      <c r="G48" s="222"/>
      <c r="H48" s="182"/>
    </row>
    <row r="49">
      <c r="A49" s="91" t="s">
        <v>47</v>
      </c>
      <c r="B49" s="129" t="s">
        <v>94</v>
      </c>
      <c r="C49" s="221">
        <v>6.0</v>
      </c>
      <c r="D49" s="221">
        <v>1.0</v>
      </c>
      <c r="E49" s="221">
        <v>7.0</v>
      </c>
      <c r="F49" s="221">
        <v>10.0</v>
      </c>
      <c r="G49" s="222"/>
      <c r="H49" s="182"/>
    </row>
    <row r="50">
      <c r="A50" s="91" t="s">
        <v>48</v>
      </c>
      <c r="B50" s="129" t="s">
        <v>94</v>
      </c>
      <c r="C50" s="221">
        <v>6.0</v>
      </c>
      <c r="D50" s="221"/>
      <c r="E50" s="221">
        <v>2.0</v>
      </c>
      <c r="F50" s="221">
        <v>11.0</v>
      </c>
      <c r="G50" s="222"/>
      <c r="H50" s="182"/>
    </row>
    <row r="51">
      <c r="A51" s="91" t="s">
        <v>49</v>
      </c>
      <c r="B51" s="129" t="s">
        <v>94</v>
      </c>
      <c r="C51" s="221">
        <v>3.0</v>
      </c>
      <c r="D51" s="221">
        <v>1.0</v>
      </c>
      <c r="E51" s="221">
        <v>1.0</v>
      </c>
      <c r="F51" s="221">
        <v>21.0</v>
      </c>
      <c r="G51" s="221"/>
      <c r="H51" s="182"/>
    </row>
    <row r="52">
      <c r="A52" s="91" t="s">
        <v>51</v>
      </c>
      <c r="B52" s="129" t="s">
        <v>94</v>
      </c>
      <c r="C52" s="221">
        <v>2.0</v>
      </c>
      <c r="D52" s="221">
        <v>3.0</v>
      </c>
      <c r="E52" s="221">
        <v>15.0</v>
      </c>
      <c r="F52" s="221">
        <v>21.0</v>
      </c>
      <c r="G52" s="222"/>
      <c r="H52" s="182"/>
    </row>
    <row r="53">
      <c r="A53" s="91" t="s">
        <v>52</v>
      </c>
      <c r="B53" s="129" t="s">
        <v>94</v>
      </c>
      <c r="C53" s="221">
        <v>2.0</v>
      </c>
      <c r="D53" s="221">
        <v>1.0</v>
      </c>
      <c r="E53" s="221">
        <v>5.0</v>
      </c>
      <c r="F53" s="221">
        <v>20.0</v>
      </c>
      <c r="G53" s="222"/>
      <c r="H53" s="182"/>
    </row>
    <row r="54">
      <c r="A54" s="91" t="s">
        <v>53</v>
      </c>
      <c r="B54" s="129" t="s">
        <v>94</v>
      </c>
      <c r="C54" s="221">
        <v>10.0</v>
      </c>
      <c r="D54" s="221">
        <v>2.0</v>
      </c>
      <c r="E54" s="221">
        <v>7.0</v>
      </c>
      <c r="F54" s="221">
        <v>2.0</v>
      </c>
      <c r="G54" s="222"/>
      <c r="H54" s="182"/>
    </row>
    <row r="55">
      <c r="A55" s="91" t="s">
        <v>82</v>
      </c>
      <c r="B55" s="129" t="s">
        <v>94</v>
      </c>
      <c r="C55" s="221"/>
      <c r="D55" s="221"/>
      <c r="E55" s="221"/>
      <c r="F55" s="221"/>
      <c r="G55" s="222"/>
      <c r="H55" s="182"/>
    </row>
    <row r="56">
      <c r="A56" s="91" t="s">
        <v>83</v>
      </c>
      <c r="B56" s="129" t="s">
        <v>94</v>
      </c>
      <c r="C56" s="222"/>
      <c r="D56" s="222"/>
      <c r="E56" s="222"/>
      <c r="F56" s="222"/>
      <c r="G56" s="222"/>
      <c r="H56" s="182"/>
    </row>
    <row r="57">
      <c r="A57" s="91" t="s">
        <v>80</v>
      </c>
      <c r="B57" s="129" t="s">
        <v>94</v>
      </c>
      <c r="C57" s="221"/>
      <c r="D57" s="221"/>
      <c r="E57" s="221"/>
      <c r="F57" s="221"/>
      <c r="G57" s="222"/>
      <c r="H57" s="182"/>
    </row>
    <row r="58">
      <c r="A58" s="107" t="s">
        <v>78</v>
      </c>
      <c r="B58" s="130" t="s">
        <v>94</v>
      </c>
      <c r="C58" s="223"/>
      <c r="D58" s="223"/>
      <c r="E58" s="223"/>
      <c r="F58" s="223"/>
      <c r="G58" s="224"/>
      <c r="H58" s="184"/>
    </row>
    <row r="59">
      <c r="A59" s="107" t="s">
        <v>117</v>
      </c>
      <c r="B59" s="171"/>
      <c r="C59" s="223"/>
      <c r="D59" s="223"/>
      <c r="E59" s="223"/>
      <c r="F59" s="223"/>
      <c r="G59" s="224"/>
      <c r="H59" s="184"/>
    </row>
    <row r="60">
      <c r="A60" s="131" t="s">
        <v>56</v>
      </c>
      <c r="B60" s="132"/>
      <c r="C60" s="185"/>
      <c r="D60" s="185"/>
      <c r="E60" s="185"/>
      <c r="F60" s="185"/>
      <c r="G60" s="185"/>
      <c r="H60" s="187"/>
    </row>
    <row r="61">
      <c r="A61" s="27" t="s">
        <v>95</v>
      </c>
      <c r="F61" s="28"/>
      <c r="H61" s="18"/>
    </row>
    <row r="62">
      <c r="A62" s="225" t="s">
        <v>25</v>
      </c>
      <c r="B62" s="138" t="s">
        <v>26</v>
      </c>
      <c r="C62" s="142" t="s">
        <v>27</v>
      </c>
      <c r="D62" s="142" t="s">
        <v>28</v>
      </c>
      <c r="E62" s="142" t="s">
        <v>29</v>
      </c>
      <c r="F62" s="226" t="s">
        <v>30</v>
      </c>
      <c r="H62" s="18"/>
    </row>
    <row r="63">
      <c r="A63" s="146" t="s">
        <v>32</v>
      </c>
      <c r="B63" s="241"/>
      <c r="C63" s="87"/>
      <c r="D63" s="87"/>
      <c r="E63" s="242"/>
      <c r="F63" s="243"/>
      <c r="H63" s="18"/>
    </row>
    <row r="64">
      <c r="A64" s="146" t="s">
        <v>34</v>
      </c>
      <c r="B64" s="151">
        <v>1.0</v>
      </c>
      <c r="C64" s="221"/>
      <c r="D64" s="221"/>
      <c r="E64" s="221"/>
      <c r="F64" s="102"/>
      <c r="H64" s="18"/>
    </row>
    <row r="65">
      <c r="A65" s="146" t="s">
        <v>55</v>
      </c>
      <c r="B65" s="151"/>
      <c r="C65" s="222"/>
      <c r="D65" s="221"/>
      <c r="E65" s="222"/>
      <c r="F65" s="102"/>
      <c r="H65" s="18"/>
    </row>
    <row r="66">
      <c r="A66" s="146" t="s">
        <v>38</v>
      </c>
      <c r="B66" s="151"/>
      <c r="C66" s="221"/>
      <c r="D66" s="221"/>
      <c r="E66" s="222"/>
      <c r="F66" s="102"/>
      <c r="H66" s="18"/>
    </row>
    <row r="67">
      <c r="A67" s="146" t="s">
        <v>39</v>
      </c>
      <c r="B67" s="151"/>
      <c r="C67" s="221"/>
      <c r="D67" s="221"/>
      <c r="E67" s="222"/>
      <c r="F67" s="102"/>
      <c r="H67" s="18"/>
    </row>
    <row r="68">
      <c r="A68" s="146" t="s">
        <v>41</v>
      </c>
      <c r="B68" s="151"/>
      <c r="C68" s="221"/>
      <c r="D68" s="221"/>
      <c r="E68" s="221"/>
      <c r="F68" s="102"/>
      <c r="H68" s="18"/>
    </row>
    <row r="69">
      <c r="A69" s="146" t="s">
        <v>43</v>
      </c>
      <c r="B69" s="151">
        <v>1.0</v>
      </c>
      <c r="C69" s="221"/>
      <c r="D69" s="221"/>
      <c r="E69" s="222"/>
      <c r="F69" s="102"/>
      <c r="H69" s="18"/>
    </row>
    <row r="70">
      <c r="A70" s="146" t="s">
        <v>45</v>
      </c>
      <c r="B70" s="151">
        <v>1.0</v>
      </c>
      <c r="C70" s="221"/>
      <c r="D70" s="221"/>
      <c r="E70" s="221"/>
      <c r="F70" s="102"/>
      <c r="H70" s="18"/>
    </row>
    <row r="71">
      <c r="A71" s="146" t="s">
        <v>46</v>
      </c>
      <c r="B71" s="151">
        <v>1.0</v>
      </c>
      <c r="C71" s="221"/>
      <c r="D71" s="221"/>
      <c r="E71" s="221"/>
      <c r="F71" s="102">
        <v>0.5</v>
      </c>
      <c r="H71" s="18"/>
    </row>
    <row r="72">
      <c r="A72" s="146" t="s">
        <v>47</v>
      </c>
      <c r="B72" s="151"/>
      <c r="C72" s="221"/>
      <c r="D72" s="221"/>
      <c r="E72" s="221"/>
      <c r="F72" s="102"/>
      <c r="H72" s="18"/>
    </row>
    <row r="73">
      <c r="A73" s="146" t="s">
        <v>48</v>
      </c>
      <c r="B73" s="151">
        <v>1.0</v>
      </c>
      <c r="C73" s="221"/>
      <c r="D73" s="221"/>
      <c r="E73" s="222"/>
      <c r="F73" s="102"/>
      <c r="H73" s="18"/>
    </row>
    <row r="74">
      <c r="A74" s="146" t="s">
        <v>49</v>
      </c>
      <c r="B74" s="151"/>
      <c r="C74" s="221"/>
      <c r="D74" s="222"/>
      <c r="E74" s="222"/>
      <c r="F74" s="102"/>
      <c r="H74" s="18"/>
    </row>
    <row r="75">
      <c r="A75" s="146" t="s">
        <v>50</v>
      </c>
      <c r="B75" s="244"/>
      <c r="C75" s="222"/>
      <c r="D75" s="222"/>
      <c r="E75" s="222"/>
      <c r="F75" s="182"/>
      <c r="H75" s="18"/>
    </row>
    <row r="76">
      <c r="A76" s="146" t="s">
        <v>51</v>
      </c>
      <c r="B76" s="151"/>
      <c r="C76" s="222"/>
      <c r="D76" s="222"/>
      <c r="E76" s="221"/>
      <c r="F76" s="102"/>
      <c r="H76" s="18"/>
    </row>
    <row r="77">
      <c r="A77" s="146" t="s">
        <v>52</v>
      </c>
      <c r="B77" s="151"/>
      <c r="C77" s="221"/>
      <c r="D77" s="221"/>
      <c r="E77" s="222"/>
      <c r="F77" s="102"/>
      <c r="H77" s="18"/>
    </row>
    <row r="78">
      <c r="A78" s="146" t="s">
        <v>53</v>
      </c>
      <c r="B78" s="151">
        <v>1.0</v>
      </c>
      <c r="C78" s="221"/>
      <c r="D78" s="221"/>
      <c r="E78" s="221"/>
      <c r="F78" s="102"/>
      <c r="H78" s="18"/>
    </row>
    <row r="79">
      <c r="A79" s="146" t="s">
        <v>82</v>
      </c>
      <c r="B79" s="151"/>
      <c r="C79" s="222"/>
      <c r="D79" s="222"/>
      <c r="F79" s="102"/>
      <c r="H79" s="18"/>
    </row>
    <row r="80">
      <c r="A80" s="146" t="s">
        <v>83</v>
      </c>
      <c r="B80" s="245"/>
      <c r="C80" s="223"/>
      <c r="D80" s="223"/>
      <c r="E80" s="223"/>
      <c r="F80" s="206"/>
      <c r="H80" s="18"/>
    </row>
    <row r="81">
      <c r="A81" s="146" t="s">
        <v>80</v>
      </c>
      <c r="B81" s="245"/>
      <c r="C81" s="223"/>
      <c r="D81" s="223"/>
      <c r="E81" s="223"/>
      <c r="F81" s="206"/>
      <c r="H81" s="18"/>
    </row>
    <row r="82">
      <c r="A82" s="146" t="s">
        <v>78</v>
      </c>
      <c r="B82" s="245"/>
      <c r="C82" s="223"/>
      <c r="D82" s="223"/>
      <c r="E82" s="223"/>
      <c r="F82" s="206"/>
      <c r="H82" s="18"/>
    </row>
    <row r="83">
      <c r="A83" s="227" t="s">
        <v>56</v>
      </c>
      <c r="B83" s="244"/>
      <c r="C83" s="222"/>
      <c r="D83" s="222"/>
      <c r="E83" s="222"/>
      <c r="F83" s="182"/>
      <c r="H83" s="18"/>
    </row>
    <row r="84">
      <c r="A84" s="227" t="s">
        <v>103</v>
      </c>
      <c r="B84" s="151"/>
      <c r="C84" s="222"/>
      <c r="D84" s="221"/>
      <c r="E84" s="221"/>
      <c r="F84" s="102"/>
      <c r="H84" s="18"/>
    </row>
    <row r="85">
      <c r="A85" s="229" t="s">
        <v>118</v>
      </c>
      <c r="B85" s="245"/>
      <c r="C85" s="224"/>
      <c r="D85" s="223"/>
      <c r="E85" s="224"/>
      <c r="F85" s="206"/>
      <c r="H85" s="18"/>
    </row>
    <row r="86">
      <c r="A86" s="229" t="s">
        <v>21</v>
      </c>
      <c r="B86" s="246"/>
      <c r="C86" s="185"/>
      <c r="D86" s="185"/>
      <c r="E86" s="185"/>
      <c r="F86" s="158"/>
      <c r="H86" s="18"/>
    </row>
    <row r="87">
      <c r="A87" s="230" t="s">
        <v>66</v>
      </c>
      <c r="B87" s="163">
        <f t="shared" ref="B87:F87" si="13">SUM(B63:B86)</f>
        <v>6</v>
      </c>
      <c r="C87" s="163">
        <f t="shared" si="13"/>
        <v>0</v>
      </c>
      <c r="D87" s="163">
        <f t="shared" si="13"/>
        <v>0</v>
      </c>
      <c r="E87" s="163">
        <f t="shared" si="13"/>
        <v>0</v>
      </c>
      <c r="F87" s="165">
        <f t="shared" si="13"/>
        <v>0.5</v>
      </c>
      <c r="G87" s="47"/>
      <c r="H87" s="232"/>
    </row>
  </sheetData>
  <mergeCells count="5">
    <mergeCell ref="A1:G1"/>
    <mergeCell ref="C15:H15"/>
    <mergeCell ref="A24:B24"/>
    <mergeCell ref="A38:H38"/>
    <mergeCell ref="A61:F61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45925.0</v>
      </c>
    </row>
    <row r="2">
      <c r="A2" s="57" t="s">
        <v>58</v>
      </c>
      <c r="B2" s="197">
        <v>45925.0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168950.94</v>
      </c>
      <c r="G3" s="14">
        <f t="shared" ref="G3:H3" si="1">$F3/D3</f>
        <v>0.571195091</v>
      </c>
      <c r="H3" s="15">
        <f t="shared" si="1"/>
        <v>0.479683998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150857.19</v>
      </c>
      <c r="G4" s="14">
        <f t="shared" ref="G4:H4" si="2">$F4/D4</f>
        <v>0.7293459647</v>
      </c>
      <c r="H4" s="15">
        <f t="shared" si="2"/>
        <v>0.5069040843</v>
      </c>
    </row>
    <row r="5">
      <c r="A5" s="10" t="s">
        <v>11</v>
      </c>
      <c r="B5" s="70">
        <v>2069116.52</v>
      </c>
      <c r="C5" s="12" t="s">
        <v>61</v>
      </c>
      <c r="D5" s="71">
        <v>313501.0</v>
      </c>
      <c r="E5" s="13">
        <v>348234.0</v>
      </c>
      <c r="F5" s="99">
        <v>505448.79</v>
      </c>
      <c r="G5" s="14">
        <f t="shared" ref="G5:H5" si="3">$F5/D5</f>
        <v>1.612271699</v>
      </c>
      <c r="H5" s="15">
        <f t="shared" si="3"/>
        <v>1.451463068</v>
      </c>
    </row>
    <row r="6">
      <c r="A6" s="10" t="s">
        <v>116</v>
      </c>
      <c r="B6" s="70">
        <v>128308.3</v>
      </c>
      <c r="C6" s="12" t="s">
        <v>12</v>
      </c>
      <c r="D6" s="13">
        <v>354046.0</v>
      </c>
      <c r="E6" s="13">
        <v>352213.0</v>
      </c>
      <c r="F6" s="99">
        <v>305364.11</v>
      </c>
      <c r="G6" s="14">
        <f t="shared" ref="G6:H6" si="4">$F6/D6</f>
        <v>0.8624984042</v>
      </c>
      <c r="H6" s="15">
        <f t="shared" si="4"/>
        <v>0.8669870504</v>
      </c>
    </row>
    <row r="7">
      <c r="A7" s="32" t="s">
        <v>63</v>
      </c>
      <c r="B7" s="72">
        <f>B5-B3</f>
        <v>-745343.48</v>
      </c>
      <c r="C7" s="12" t="s">
        <v>14</v>
      </c>
      <c r="D7" s="13">
        <v>332189.0</v>
      </c>
      <c r="E7" s="13">
        <v>394226.0</v>
      </c>
      <c r="F7" s="99">
        <v>214968.04</v>
      </c>
      <c r="G7" s="14">
        <f t="shared" ref="G7:H7" si="5">$F7/D7</f>
        <v>0.6471257025</v>
      </c>
      <c r="H7" s="15">
        <f t="shared" si="5"/>
        <v>0.5452913811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165958.65</v>
      </c>
      <c r="G8" s="14">
        <f t="shared" ref="G8:H8" si="6">$F8/D8</f>
        <v>1.351862125</v>
      </c>
      <c r="H8" s="15">
        <f t="shared" si="6"/>
        <v>1.357457242</v>
      </c>
    </row>
    <row r="9">
      <c r="A9" s="19" t="s">
        <v>17</v>
      </c>
      <c r="B9" s="20">
        <f>(B4-B5)/30</f>
        <v>-1559.984</v>
      </c>
      <c r="C9" s="12" t="s">
        <v>18</v>
      </c>
      <c r="D9" s="13">
        <v>240004.0</v>
      </c>
      <c r="E9" s="13">
        <v>163342.0</v>
      </c>
      <c r="F9" s="99">
        <v>240678.55</v>
      </c>
      <c r="G9" s="14">
        <f t="shared" ref="G9:G13" si="7">$F9/$D$9</f>
        <v>1.002810578</v>
      </c>
      <c r="H9" s="15">
        <f t="shared" ref="H9:H13" si="8">$F9/E9</f>
        <v>1.473463959</v>
      </c>
    </row>
    <row r="10">
      <c r="A10" s="19" t="s">
        <v>19</v>
      </c>
      <c r="B10" s="21">
        <f>(B4-B6)/30</f>
        <v>63133.62333</v>
      </c>
      <c r="C10" s="12" t="s">
        <v>20</v>
      </c>
      <c r="D10" s="13">
        <v>0.0</v>
      </c>
      <c r="E10" s="13">
        <v>108447.0</v>
      </c>
      <c r="F10" s="99">
        <v>128308.3</v>
      </c>
      <c r="G10" s="14">
        <f t="shared" si="7"/>
        <v>0.5346090065</v>
      </c>
      <c r="H10" s="15">
        <f t="shared" si="8"/>
        <v>1.183142918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16632.67</v>
      </c>
      <c r="G11" s="14">
        <f t="shared" si="7"/>
        <v>0.06930163664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83225.43</v>
      </c>
      <c r="G12" s="14">
        <f t="shared" si="7"/>
        <v>0.3467668456</v>
      </c>
      <c r="H12" s="15" t="str">
        <f t="shared" si="8"/>
        <v>#DIV/0!</v>
      </c>
    </row>
    <row r="13">
      <c r="A13" s="19" t="s">
        <v>24</v>
      </c>
      <c r="B13" s="21">
        <f>(B3-B5)/(B18-B21)</f>
        <v>-26619.41</v>
      </c>
      <c r="C13" s="23" t="s">
        <v>21</v>
      </c>
      <c r="D13" s="24">
        <v>61036.0</v>
      </c>
      <c r="E13" s="24">
        <v>108447.0</v>
      </c>
      <c r="F13" s="203">
        <v>88723.85</v>
      </c>
      <c r="G13" s="14">
        <f t="shared" si="7"/>
        <v>0.3696765471</v>
      </c>
      <c r="H13" s="26">
        <f t="shared" si="8"/>
        <v>0.8181309764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2069116.52</v>
      </c>
      <c r="G14" s="25">
        <f t="shared" ref="G14:H14" si="10">$F14/D14</f>
        <v>1.07421673</v>
      </c>
      <c r="H14" s="26">
        <f t="shared" si="10"/>
        <v>0.9208416793</v>
      </c>
    </row>
    <row r="15">
      <c r="A15" s="19" t="s">
        <v>67</v>
      </c>
      <c r="B15" s="20">
        <f>B5-B14</f>
        <v>-3372172.813</v>
      </c>
      <c r="C15" s="27" t="s">
        <v>68</v>
      </c>
      <c r="H15" s="28"/>
    </row>
    <row r="16">
      <c r="A16" s="19" t="s">
        <v>69</v>
      </c>
      <c r="B16" s="20">
        <f>B5-B4</f>
        <v>46799.52</v>
      </c>
      <c r="D16" s="30" t="s">
        <v>70</v>
      </c>
      <c r="E16" s="30" t="s">
        <v>71</v>
      </c>
      <c r="F16" s="30" t="s">
        <v>72</v>
      </c>
      <c r="G16" s="30" t="s">
        <v>113</v>
      </c>
      <c r="H16" s="9" t="s">
        <v>6</v>
      </c>
    </row>
    <row r="17">
      <c r="A17" s="19" t="s">
        <v>73</v>
      </c>
      <c r="B17" s="20">
        <f>(B5-B4)-B6</f>
        <v>-81508.78</v>
      </c>
      <c r="C17" s="91" t="s">
        <v>32</v>
      </c>
      <c r="D17" s="13">
        <v>93460.0</v>
      </c>
      <c r="E17" s="99">
        <v>46397.0</v>
      </c>
      <c r="F17" s="97">
        <f t="shared" ref="F17:F32" si="11">E17-D17</f>
        <v>-47063</v>
      </c>
      <c r="G17" s="36"/>
      <c r="H17" s="15">
        <f t="shared" ref="H17:H34" si="12">E17/D17</f>
        <v>0.4964369784</v>
      </c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87679.0</v>
      </c>
      <c r="F18" s="97">
        <f t="shared" si="11"/>
        <v>-82741</v>
      </c>
      <c r="G18" s="36"/>
      <c r="H18" s="15">
        <f t="shared" si="12"/>
        <v>0.5144877362</v>
      </c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176"/>
      <c r="H19" s="15" t="str">
        <f t="shared" si="12"/>
        <v>#DIV/0!</v>
      </c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121071.0</v>
      </c>
      <c r="F20" s="97">
        <f t="shared" si="11"/>
        <v>-22045</v>
      </c>
      <c r="G20" s="36"/>
      <c r="H20" s="15">
        <f t="shared" si="12"/>
        <v>0.845964113</v>
      </c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5">
        <f t="shared" si="12"/>
        <v>0.3880200703</v>
      </c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101769.0</v>
      </c>
      <c r="F22" s="97">
        <f t="shared" si="11"/>
        <v>-123259</v>
      </c>
      <c r="G22" s="36"/>
      <c r="H22" s="15">
        <f t="shared" si="12"/>
        <v>0.4522503866</v>
      </c>
    </row>
    <row r="23">
      <c r="A23" s="43" t="s">
        <v>44</v>
      </c>
      <c r="B23" s="44">
        <f>B5/B3</f>
        <v>0.7351735395</v>
      </c>
      <c r="C23" s="91" t="s">
        <v>43</v>
      </c>
      <c r="D23" s="13">
        <v>170420.0</v>
      </c>
      <c r="E23" s="99">
        <v>97090.0</v>
      </c>
      <c r="F23" s="97">
        <f t="shared" si="11"/>
        <v>-73330</v>
      </c>
      <c r="G23" s="36"/>
      <c r="H23" s="15">
        <f t="shared" si="12"/>
        <v>0.5697101279</v>
      </c>
    </row>
    <row r="24">
      <c r="A24" s="17" t="s">
        <v>75</v>
      </c>
      <c r="C24" s="91" t="s">
        <v>45</v>
      </c>
      <c r="D24" s="13">
        <v>134416.0</v>
      </c>
      <c r="E24" s="99">
        <v>91817.0</v>
      </c>
      <c r="F24" s="97">
        <f t="shared" si="11"/>
        <v>-42599</v>
      </c>
      <c r="G24" s="36"/>
      <c r="H24" s="15">
        <f t="shared" si="12"/>
        <v>0.6830808832</v>
      </c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66806.0</v>
      </c>
      <c r="F25" s="97">
        <f t="shared" si="11"/>
        <v>-49006</v>
      </c>
      <c r="G25" s="36"/>
      <c r="H25" s="15">
        <f t="shared" si="12"/>
        <v>0.5768486858</v>
      </c>
    </row>
    <row r="26">
      <c r="A26" s="12" t="s">
        <v>8</v>
      </c>
      <c r="B26" s="102"/>
      <c r="C26" s="91" t="s">
        <v>47</v>
      </c>
      <c r="D26" s="13">
        <v>115812.0</v>
      </c>
      <c r="E26" s="99">
        <v>78706.0</v>
      </c>
      <c r="F26" s="97">
        <f t="shared" si="11"/>
        <v>-37106</v>
      </c>
      <c r="G26" s="36"/>
      <c r="H26" s="15">
        <f t="shared" si="12"/>
        <v>0.679601423</v>
      </c>
    </row>
    <row r="27">
      <c r="A27" s="12" t="s">
        <v>10</v>
      </c>
      <c r="B27" s="102"/>
      <c r="C27" s="91" t="s">
        <v>48</v>
      </c>
      <c r="D27" s="13">
        <v>115812.0</v>
      </c>
      <c r="E27" s="99">
        <v>41018.0</v>
      </c>
      <c r="F27" s="97">
        <f t="shared" si="11"/>
        <v>-74794</v>
      </c>
      <c r="G27" s="36"/>
      <c r="H27" s="15">
        <f t="shared" si="12"/>
        <v>0.35417746</v>
      </c>
    </row>
    <row r="28">
      <c r="A28" s="12" t="s">
        <v>12</v>
      </c>
      <c r="B28" s="102"/>
      <c r="C28" s="91" t="s">
        <v>49</v>
      </c>
      <c r="D28" s="13">
        <v>156768.0</v>
      </c>
      <c r="E28" s="99">
        <v>39123.0</v>
      </c>
      <c r="F28" s="97">
        <f t="shared" si="11"/>
        <v>-117645</v>
      </c>
      <c r="G28" s="36"/>
      <c r="H28" s="15">
        <f t="shared" si="12"/>
        <v>0.2495598592</v>
      </c>
    </row>
    <row r="29">
      <c r="A29" s="12" t="s">
        <v>14</v>
      </c>
      <c r="B29" s="102"/>
      <c r="C29" s="91" t="s">
        <v>51</v>
      </c>
      <c r="D29" s="13">
        <v>184072.0</v>
      </c>
      <c r="E29" s="99">
        <v>36819.0</v>
      </c>
      <c r="F29" s="97">
        <f t="shared" si="11"/>
        <v>-147253</v>
      </c>
      <c r="G29" s="36"/>
      <c r="H29" s="15">
        <f t="shared" si="12"/>
        <v>0.2000249902</v>
      </c>
    </row>
    <row r="30">
      <c r="A30" s="12" t="s">
        <v>16</v>
      </c>
      <c r="B30" s="102">
        <v>2.0</v>
      </c>
      <c r="C30" s="91" t="s">
        <v>52</v>
      </c>
      <c r="D30" s="13">
        <v>184072.0</v>
      </c>
      <c r="E30" s="99">
        <v>157618.0</v>
      </c>
      <c r="F30" s="97">
        <f t="shared" si="11"/>
        <v>-26454</v>
      </c>
      <c r="G30" s="36"/>
      <c r="H30" s="15">
        <f t="shared" si="12"/>
        <v>0.8562844974</v>
      </c>
    </row>
    <row r="31">
      <c r="A31" s="12" t="s">
        <v>18</v>
      </c>
      <c r="B31" s="30"/>
      <c r="C31" s="91" t="s">
        <v>53</v>
      </c>
      <c r="D31" s="13">
        <v>179120.0</v>
      </c>
      <c r="E31" s="99">
        <v>125005.0</v>
      </c>
      <c r="F31" s="97">
        <f t="shared" si="11"/>
        <v>-54115</v>
      </c>
      <c r="G31" s="36"/>
      <c r="H31" s="15">
        <f t="shared" si="12"/>
        <v>0.6978841</v>
      </c>
    </row>
    <row r="32">
      <c r="A32" s="12" t="s">
        <v>20</v>
      </c>
      <c r="B32" s="102"/>
      <c r="C32" s="91" t="s">
        <v>55</v>
      </c>
      <c r="D32" s="13">
        <v>148068.0</v>
      </c>
      <c r="E32" s="99">
        <v>120253.0</v>
      </c>
      <c r="F32" s="97">
        <f t="shared" si="11"/>
        <v>-27815</v>
      </c>
      <c r="G32" s="36"/>
      <c r="H32" s="15">
        <f t="shared" si="12"/>
        <v>0.8121471216</v>
      </c>
    </row>
    <row r="33">
      <c r="A33" s="103" t="s">
        <v>79</v>
      </c>
      <c r="B33" s="206"/>
      <c r="C33" s="91" t="s">
        <v>82</v>
      </c>
      <c r="D33" s="13"/>
      <c r="E33" s="99">
        <v>48193.0</v>
      </c>
      <c r="F33" s="97"/>
      <c r="G33" s="36"/>
      <c r="H33" s="15" t="str">
        <f t="shared" si="12"/>
        <v>#DIV/0!</v>
      </c>
    </row>
    <row r="34">
      <c r="A34" s="104" t="s">
        <v>81</v>
      </c>
      <c r="B34" s="127">
        <v>1.0</v>
      </c>
      <c r="C34" s="91" t="s">
        <v>83</v>
      </c>
      <c r="D34" s="13"/>
      <c r="E34" s="99"/>
      <c r="F34" s="97"/>
      <c r="G34" s="36"/>
      <c r="H34" s="15" t="str">
        <f t="shared" si="12"/>
        <v>#DIV/0!</v>
      </c>
    </row>
    <row r="35">
      <c r="A35" s="105" t="s">
        <v>66</v>
      </c>
      <c r="B35" s="106">
        <f>SUM(B26:B34)</f>
        <v>3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1"/>
      <c r="C40" s="221"/>
      <c r="D40" s="221"/>
      <c r="E40" s="221"/>
      <c r="F40" s="221"/>
      <c r="G40" s="222"/>
      <c r="H40" s="182"/>
    </row>
    <row r="41">
      <c r="A41" s="91" t="s">
        <v>34</v>
      </c>
      <c r="B41" s="121"/>
      <c r="C41" s="221">
        <v>2.0</v>
      </c>
      <c r="D41" s="221"/>
      <c r="E41" s="221"/>
      <c r="F41" s="221">
        <v>5.0</v>
      </c>
      <c r="G41" s="222"/>
      <c r="H41" s="182"/>
    </row>
    <row r="42">
      <c r="A42" s="91" t="s">
        <v>55</v>
      </c>
      <c r="B42" s="129" t="s">
        <v>94</v>
      </c>
      <c r="C42" s="221">
        <v>4.0</v>
      </c>
      <c r="D42" s="221"/>
      <c r="E42" s="221">
        <v>5.0</v>
      </c>
      <c r="F42" s="221">
        <v>9.0</v>
      </c>
      <c r="G42" s="222"/>
      <c r="H42" s="182"/>
    </row>
    <row r="43">
      <c r="A43" s="91" t="s">
        <v>38</v>
      </c>
      <c r="B43" s="121"/>
      <c r="C43" s="221"/>
      <c r="D43" s="221"/>
      <c r="E43" s="221"/>
      <c r="F43" s="221"/>
      <c r="G43" s="222"/>
      <c r="H43" s="182"/>
    </row>
    <row r="44">
      <c r="A44" s="91" t="s">
        <v>39</v>
      </c>
      <c r="B44" s="129" t="s">
        <v>94</v>
      </c>
      <c r="C44" s="222"/>
      <c r="D44" s="222"/>
      <c r="E44" s="222"/>
      <c r="F44" s="222"/>
      <c r="G44" s="222"/>
      <c r="H44" s="182"/>
    </row>
    <row r="45">
      <c r="A45" s="91" t="s">
        <v>41</v>
      </c>
      <c r="B45" s="129" t="s">
        <v>94</v>
      </c>
      <c r="C45" s="221"/>
      <c r="D45" s="221"/>
      <c r="E45" s="221"/>
      <c r="F45" s="221"/>
      <c r="G45" s="222"/>
      <c r="H45" s="182"/>
    </row>
    <row r="46">
      <c r="A46" s="91" t="s">
        <v>43</v>
      </c>
      <c r="B46" s="121"/>
      <c r="C46" s="221">
        <v>1.0</v>
      </c>
      <c r="D46" s="221"/>
      <c r="E46" s="221"/>
      <c r="F46" s="221"/>
      <c r="G46" s="222"/>
      <c r="H46" s="182"/>
    </row>
    <row r="47">
      <c r="A47" s="91" t="s">
        <v>45</v>
      </c>
      <c r="B47" s="129" t="s">
        <v>94</v>
      </c>
      <c r="C47" s="221"/>
      <c r="D47" s="221"/>
      <c r="E47" s="221"/>
      <c r="F47" s="221"/>
      <c r="G47" s="222"/>
      <c r="H47" s="182"/>
    </row>
    <row r="48">
      <c r="A48" s="91" t="s">
        <v>46</v>
      </c>
      <c r="B48" s="129" t="s">
        <v>94</v>
      </c>
      <c r="C48" s="221">
        <v>6.0</v>
      </c>
      <c r="D48" s="221">
        <v>3.0</v>
      </c>
      <c r="E48" s="221">
        <v>11.0</v>
      </c>
      <c r="F48" s="221">
        <v>23.0</v>
      </c>
      <c r="G48" s="222"/>
      <c r="H48" s="182"/>
    </row>
    <row r="49">
      <c r="A49" s="91" t="s">
        <v>47</v>
      </c>
      <c r="B49" s="121"/>
      <c r="C49" s="221"/>
      <c r="D49" s="221"/>
      <c r="E49" s="221"/>
      <c r="F49" s="221"/>
      <c r="G49" s="222"/>
      <c r="H49" s="182"/>
    </row>
    <row r="50">
      <c r="A50" s="91" t="s">
        <v>48</v>
      </c>
      <c r="B50" s="129" t="s">
        <v>94</v>
      </c>
      <c r="C50" s="221">
        <v>7.0</v>
      </c>
      <c r="D50" s="221">
        <v>3.0</v>
      </c>
      <c r="E50" s="221">
        <v>16.0</v>
      </c>
      <c r="F50" s="221">
        <v>16.0</v>
      </c>
      <c r="G50" s="222"/>
      <c r="H50" s="182"/>
    </row>
    <row r="51">
      <c r="A51" s="91" t="s">
        <v>49</v>
      </c>
      <c r="B51" s="129" t="s">
        <v>94</v>
      </c>
      <c r="C51" s="221">
        <v>2.0</v>
      </c>
      <c r="D51" s="221"/>
      <c r="E51" s="221">
        <v>2.0</v>
      </c>
      <c r="F51" s="221">
        <v>16.0</v>
      </c>
      <c r="G51" s="221"/>
      <c r="H51" s="182"/>
    </row>
    <row r="52">
      <c r="A52" s="91" t="s">
        <v>51</v>
      </c>
      <c r="B52" s="121"/>
      <c r="C52" s="221"/>
      <c r="D52" s="221"/>
      <c r="E52" s="221">
        <v>7.0</v>
      </c>
      <c r="F52" s="221">
        <v>9.0</v>
      </c>
      <c r="G52" s="222"/>
      <c r="H52" s="182"/>
    </row>
    <row r="53">
      <c r="A53" s="91" t="s">
        <v>52</v>
      </c>
      <c r="B53" s="129" t="s">
        <v>94</v>
      </c>
      <c r="C53" s="221">
        <v>1.0</v>
      </c>
      <c r="D53" s="221"/>
      <c r="E53" s="221">
        <v>1.0</v>
      </c>
      <c r="F53" s="221">
        <v>70.0</v>
      </c>
      <c r="G53" s="222"/>
      <c r="H53" s="182"/>
    </row>
    <row r="54">
      <c r="A54" s="91" t="s">
        <v>53</v>
      </c>
      <c r="B54" s="129" t="s">
        <v>94</v>
      </c>
      <c r="C54" s="221">
        <v>8.0</v>
      </c>
      <c r="D54" s="221">
        <v>1.0</v>
      </c>
      <c r="E54" s="221">
        <v>3.0</v>
      </c>
      <c r="F54" s="221">
        <v>2.0</v>
      </c>
      <c r="G54" s="222"/>
      <c r="H54" s="182"/>
    </row>
    <row r="55">
      <c r="A55" s="91" t="s">
        <v>82</v>
      </c>
      <c r="B55" s="129" t="s">
        <v>94</v>
      </c>
      <c r="C55" s="221"/>
      <c r="D55" s="221"/>
      <c r="E55" s="221"/>
      <c r="F55" s="221"/>
      <c r="G55" s="222"/>
      <c r="H55" s="182"/>
    </row>
    <row r="56">
      <c r="A56" s="91" t="s">
        <v>83</v>
      </c>
      <c r="B56" s="129" t="s">
        <v>94</v>
      </c>
      <c r="C56" s="222"/>
      <c r="D56" s="222"/>
      <c r="E56" s="222"/>
      <c r="F56" s="222"/>
      <c r="G56" s="222"/>
      <c r="H56" s="182"/>
    </row>
    <row r="57">
      <c r="A57" s="91" t="s">
        <v>80</v>
      </c>
      <c r="B57" s="121"/>
      <c r="C57" s="221"/>
      <c r="D57" s="221"/>
      <c r="E57" s="221"/>
      <c r="F57" s="221"/>
      <c r="G57" s="222"/>
      <c r="H57" s="182"/>
    </row>
    <row r="58">
      <c r="A58" s="107" t="s">
        <v>78</v>
      </c>
      <c r="B58" s="171"/>
      <c r="C58" s="223"/>
      <c r="D58" s="223"/>
      <c r="E58" s="223"/>
      <c r="F58" s="223"/>
      <c r="G58" s="224"/>
      <c r="H58" s="184"/>
    </row>
    <row r="59">
      <c r="A59" s="107" t="s">
        <v>117</v>
      </c>
      <c r="B59" s="171"/>
      <c r="C59" s="223"/>
      <c r="D59" s="223"/>
      <c r="E59" s="223"/>
      <c r="F59" s="223"/>
      <c r="G59" s="224"/>
      <c r="H59" s="184"/>
    </row>
    <row r="60">
      <c r="A60" s="131" t="s">
        <v>56</v>
      </c>
      <c r="B60" s="132"/>
      <c r="C60" s="185"/>
      <c r="D60" s="185"/>
      <c r="E60" s="185"/>
      <c r="F60" s="185"/>
      <c r="G60" s="185"/>
      <c r="H60" s="187"/>
    </row>
    <row r="61">
      <c r="A61" s="27" t="s">
        <v>95</v>
      </c>
      <c r="F61" s="28"/>
      <c r="H61" s="18"/>
    </row>
    <row r="62">
      <c r="A62" s="225" t="s">
        <v>25</v>
      </c>
      <c r="B62" s="138" t="s">
        <v>26</v>
      </c>
      <c r="C62" s="142" t="s">
        <v>27</v>
      </c>
      <c r="D62" s="142" t="s">
        <v>28</v>
      </c>
      <c r="E62" s="142" t="s">
        <v>29</v>
      </c>
      <c r="F62" s="226" t="s">
        <v>30</v>
      </c>
      <c r="H62" s="18"/>
    </row>
    <row r="63">
      <c r="A63" s="146" t="s">
        <v>32</v>
      </c>
      <c r="B63" s="241"/>
      <c r="C63" s="87"/>
      <c r="D63" s="87"/>
      <c r="E63" s="242"/>
      <c r="F63" s="243"/>
      <c r="H63" s="18"/>
    </row>
    <row r="64">
      <c r="A64" s="146" t="s">
        <v>34</v>
      </c>
      <c r="B64" s="151"/>
      <c r="C64" s="221"/>
      <c r="D64" s="221"/>
      <c r="E64" s="221"/>
      <c r="F64" s="102"/>
      <c r="H64" s="18"/>
    </row>
    <row r="65">
      <c r="A65" s="146" t="s">
        <v>55</v>
      </c>
      <c r="B65" s="151"/>
      <c r="C65" s="222"/>
      <c r="D65" s="221"/>
      <c r="E65" s="222"/>
      <c r="F65" s="102"/>
      <c r="H65" s="18"/>
    </row>
    <row r="66">
      <c r="A66" s="146" t="s">
        <v>38</v>
      </c>
      <c r="B66" s="151"/>
      <c r="C66" s="221"/>
      <c r="D66" s="221"/>
      <c r="E66" s="222"/>
      <c r="F66" s="102"/>
      <c r="H66" s="18"/>
    </row>
    <row r="67">
      <c r="A67" s="146" t="s">
        <v>39</v>
      </c>
      <c r="B67" s="151">
        <v>1.0</v>
      </c>
      <c r="C67" s="221"/>
      <c r="D67" s="221"/>
      <c r="E67" s="222"/>
      <c r="F67" s="102"/>
      <c r="H67" s="18"/>
    </row>
    <row r="68">
      <c r="A68" s="146" t="s">
        <v>41</v>
      </c>
      <c r="B68" s="151"/>
      <c r="C68" s="221"/>
      <c r="D68" s="221"/>
      <c r="E68" s="221"/>
      <c r="F68" s="102"/>
      <c r="H68" s="18"/>
    </row>
    <row r="69">
      <c r="A69" s="146" t="s">
        <v>43</v>
      </c>
      <c r="B69" s="151"/>
      <c r="C69" s="221"/>
      <c r="D69" s="221"/>
      <c r="E69" s="222"/>
      <c r="F69" s="102"/>
      <c r="H69" s="18"/>
    </row>
    <row r="70">
      <c r="A70" s="146" t="s">
        <v>45</v>
      </c>
      <c r="B70" s="151"/>
      <c r="C70" s="221"/>
      <c r="D70" s="221"/>
      <c r="E70" s="221"/>
      <c r="F70" s="102"/>
      <c r="H70" s="18"/>
    </row>
    <row r="71">
      <c r="A71" s="146" t="s">
        <v>46</v>
      </c>
      <c r="B71" s="151"/>
      <c r="C71" s="221"/>
      <c r="D71" s="221"/>
      <c r="E71" s="221"/>
      <c r="F71" s="102"/>
      <c r="H71" s="18"/>
    </row>
    <row r="72">
      <c r="A72" s="146" t="s">
        <v>47</v>
      </c>
      <c r="B72" s="151"/>
      <c r="C72" s="221"/>
      <c r="D72" s="221"/>
      <c r="E72" s="221"/>
      <c r="F72" s="102">
        <v>1.0</v>
      </c>
      <c r="H72" s="18"/>
    </row>
    <row r="73">
      <c r="A73" s="146" t="s">
        <v>48</v>
      </c>
      <c r="B73" s="151"/>
      <c r="C73" s="221"/>
      <c r="D73" s="221"/>
      <c r="E73" s="222"/>
      <c r="F73" s="102"/>
      <c r="H73" s="18"/>
    </row>
    <row r="74">
      <c r="A74" s="146" t="s">
        <v>49</v>
      </c>
      <c r="B74" s="151"/>
      <c r="C74" s="221"/>
      <c r="D74" s="222"/>
      <c r="E74" s="222"/>
      <c r="F74" s="102"/>
      <c r="H74" s="18"/>
    </row>
    <row r="75">
      <c r="A75" s="146" t="s">
        <v>50</v>
      </c>
      <c r="B75" s="244"/>
      <c r="C75" s="222"/>
      <c r="D75" s="222"/>
      <c r="E75" s="222"/>
      <c r="F75" s="182"/>
      <c r="H75" s="18"/>
    </row>
    <row r="76">
      <c r="A76" s="146" t="s">
        <v>51</v>
      </c>
      <c r="B76" s="151"/>
      <c r="C76" s="222"/>
      <c r="D76" s="222"/>
      <c r="E76" s="221"/>
      <c r="F76" s="102"/>
      <c r="H76" s="18"/>
    </row>
    <row r="77">
      <c r="A77" s="146" t="s">
        <v>52</v>
      </c>
      <c r="B77" s="151"/>
      <c r="C77" s="221"/>
      <c r="D77" s="221"/>
      <c r="E77" s="222"/>
      <c r="F77" s="102"/>
      <c r="H77" s="18"/>
    </row>
    <row r="78">
      <c r="A78" s="146" t="s">
        <v>53</v>
      </c>
      <c r="B78" s="151"/>
      <c r="C78" s="221"/>
      <c r="D78" s="221"/>
      <c r="E78" s="221"/>
      <c r="F78" s="102"/>
      <c r="H78" s="18"/>
    </row>
    <row r="79">
      <c r="A79" s="146" t="s">
        <v>82</v>
      </c>
      <c r="B79" s="151"/>
      <c r="C79" s="222"/>
      <c r="D79" s="222"/>
      <c r="F79" s="102"/>
      <c r="H79" s="18"/>
    </row>
    <row r="80">
      <c r="A80" s="146" t="s">
        <v>83</v>
      </c>
      <c r="B80" s="245"/>
      <c r="C80" s="223"/>
      <c r="D80" s="223"/>
      <c r="E80" s="223"/>
      <c r="F80" s="206"/>
      <c r="H80" s="18"/>
    </row>
    <row r="81">
      <c r="A81" s="146" t="s">
        <v>80</v>
      </c>
      <c r="B81" s="245"/>
      <c r="C81" s="223"/>
      <c r="D81" s="223"/>
      <c r="E81" s="223"/>
      <c r="F81" s="206"/>
      <c r="H81" s="18"/>
    </row>
    <row r="82">
      <c r="A82" s="146" t="s">
        <v>78</v>
      </c>
      <c r="B82" s="245"/>
      <c r="C82" s="223"/>
      <c r="D82" s="223"/>
      <c r="E82" s="223"/>
      <c r="F82" s="206"/>
      <c r="H82" s="18"/>
    </row>
    <row r="83">
      <c r="A83" s="227" t="s">
        <v>56</v>
      </c>
      <c r="B83" s="244"/>
      <c r="C83" s="222"/>
      <c r="D83" s="222"/>
      <c r="E83" s="222"/>
      <c r="F83" s="182"/>
      <c r="H83" s="18"/>
    </row>
    <row r="84">
      <c r="A84" s="227" t="s">
        <v>103</v>
      </c>
      <c r="B84" s="151"/>
      <c r="C84" s="222"/>
      <c r="D84" s="221"/>
      <c r="E84" s="221"/>
      <c r="F84" s="102"/>
      <c r="H84" s="18"/>
    </row>
    <row r="85">
      <c r="A85" s="229" t="s">
        <v>118</v>
      </c>
      <c r="B85" s="245"/>
      <c r="C85" s="224"/>
      <c r="D85" s="223"/>
      <c r="E85" s="224"/>
      <c r="F85" s="206"/>
      <c r="H85" s="18"/>
    </row>
    <row r="86">
      <c r="A86" s="229" t="s">
        <v>21</v>
      </c>
      <c r="B86" s="246"/>
      <c r="C86" s="185"/>
      <c r="D86" s="185"/>
      <c r="E86" s="185"/>
      <c r="F86" s="158">
        <v>1.0</v>
      </c>
      <c r="H86" s="18"/>
    </row>
    <row r="87">
      <c r="A87" s="230" t="s">
        <v>66</v>
      </c>
      <c r="B87" s="163">
        <f t="shared" ref="B87:F87" si="13">SUM(B63:B86)</f>
        <v>1</v>
      </c>
      <c r="C87" s="163">
        <f t="shared" si="13"/>
        <v>0</v>
      </c>
      <c r="D87" s="163">
        <f t="shared" si="13"/>
        <v>0</v>
      </c>
      <c r="E87" s="163">
        <f t="shared" si="13"/>
        <v>0</v>
      </c>
      <c r="F87" s="165">
        <f t="shared" si="13"/>
        <v>2</v>
      </c>
      <c r="G87" s="47"/>
      <c r="H87" s="232"/>
    </row>
  </sheetData>
  <mergeCells count="5">
    <mergeCell ref="A1:G1"/>
    <mergeCell ref="C15:H15"/>
    <mergeCell ref="A24:B24"/>
    <mergeCell ref="A38:H38"/>
    <mergeCell ref="A61:F61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45924.0</v>
      </c>
    </row>
    <row r="2">
      <c r="A2" s="57" t="s">
        <v>58</v>
      </c>
      <c r="B2" s="197">
        <v>45924.0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167336.77</v>
      </c>
      <c r="G3" s="14">
        <f t="shared" ref="G3:H3" si="1">$F3/D3</f>
        <v>0.5657378501</v>
      </c>
      <c r="H3" s="15">
        <f t="shared" si="1"/>
        <v>0.475101061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149898.32</v>
      </c>
      <c r="G4" s="14">
        <f t="shared" ref="G4:H4" si="2">$F4/D4</f>
        <v>0.7247101369</v>
      </c>
      <c r="H4" s="15">
        <f t="shared" si="2"/>
        <v>0.503682129</v>
      </c>
    </row>
    <row r="5">
      <c r="A5" s="10" t="s">
        <v>11</v>
      </c>
      <c r="B5" s="70">
        <v>2036598.2</v>
      </c>
      <c r="C5" s="12" t="s">
        <v>61</v>
      </c>
      <c r="D5" s="71">
        <v>313501.0</v>
      </c>
      <c r="E5" s="13">
        <v>348234.0</v>
      </c>
      <c r="F5" s="99">
        <v>501400.63</v>
      </c>
      <c r="G5" s="14">
        <f t="shared" ref="G5:H5" si="3">$F5/D5</f>
        <v>1.599358949</v>
      </c>
      <c r="H5" s="15">
        <f t="shared" si="3"/>
        <v>1.439838241</v>
      </c>
    </row>
    <row r="6">
      <c r="A6" s="10" t="s">
        <v>116</v>
      </c>
      <c r="B6" s="70">
        <v>128296.31</v>
      </c>
      <c r="C6" s="12" t="s">
        <v>12</v>
      </c>
      <c r="D6" s="13">
        <v>354046.0</v>
      </c>
      <c r="E6" s="13">
        <v>352213.0</v>
      </c>
      <c r="F6" s="99">
        <v>305845.35</v>
      </c>
      <c r="G6" s="14">
        <f t="shared" ref="G6:H6" si="4">$F6/D6</f>
        <v>0.8638576626</v>
      </c>
      <c r="H6" s="15">
        <f t="shared" si="4"/>
        <v>0.8683533828</v>
      </c>
    </row>
    <row r="7">
      <c r="A7" s="32" t="s">
        <v>63</v>
      </c>
      <c r="B7" s="72">
        <f>B5-B3</f>
        <v>-777861.8</v>
      </c>
      <c r="C7" s="12" t="s">
        <v>14</v>
      </c>
      <c r="D7" s="13">
        <v>332189.0</v>
      </c>
      <c r="E7" s="13">
        <v>394226.0</v>
      </c>
      <c r="F7" s="99">
        <v>201705.01</v>
      </c>
      <c r="G7" s="14">
        <f t="shared" ref="G7:H7" si="5">$F7/D7</f>
        <v>0.607199546</v>
      </c>
      <c r="H7" s="15">
        <f t="shared" si="5"/>
        <v>0.5116481663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165442.09</v>
      </c>
      <c r="G8" s="14">
        <f t="shared" ref="G8:H8" si="6">$F8/D8</f>
        <v>1.347654342</v>
      </c>
      <c r="H8" s="15">
        <f t="shared" si="6"/>
        <v>1.353232044</v>
      </c>
    </row>
    <row r="9">
      <c r="A9" s="19" t="s">
        <v>17</v>
      </c>
      <c r="B9" s="20">
        <f>(B4-B5)/30</f>
        <v>-476.04</v>
      </c>
      <c r="C9" s="12" t="s">
        <v>18</v>
      </c>
      <c r="D9" s="13">
        <v>240004.0</v>
      </c>
      <c r="E9" s="13">
        <v>163342.0</v>
      </c>
      <c r="F9" s="99">
        <v>240433.61</v>
      </c>
      <c r="G9" s="14">
        <f t="shared" ref="G9:G13" si="7">$F9/$D$9</f>
        <v>1.001790012</v>
      </c>
      <c r="H9" s="15">
        <f t="shared" ref="H9:H13" si="8">$F9/E9</f>
        <v>1.471964406</v>
      </c>
    </row>
    <row r="10">
      <c r="A10" s="19" t="s">
        <v>19</v>
      </c>
      <c r="B10" s="21">
        <f>(B4-B6)/30</f>
        <v>63134.023</v>
      </c>
      <c r="C10" s="12" t="s">
        <v>20</v>
      </c>
      <c r="D10" s="13">
        <v>0.0</v>
      </c>
      <c r="E10" s="13">
        <v>108447.0</v>
      </c>
      <c r="F10" s="99">
        <v>128296.31</v>
      </c>
      <c r="G10" s="14">
        <f t="shared" si="7"/>
        <v>0.534559049</v>
      </c>
      <c r="H10" s="15">
        <f t="shared" si="8"/>
        <v>1.183032357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16632.67</v>
      </c>
      <c r="G11" s="14">
        <f t="shared" si="7"/>
        <v>0.06930163664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82774.45</v>
      </c>
      <c r="G12" s="14">
        <f t="shared" si="7"/>
        <v>0.3448877935</v>
      </c>
      <c r="H12" s="15" t="str">
        <f t="shared" si="8"/>
        <v>#DIV/0!</v>
      </c>
    </row>
    <row r="13">
      <c r="A13" s="19" t="s">
        <v>24</v>
      </c>
      <c r="B13" s="21">
        <f>(B3-B5)/(B18-B21)</f>
        <v>-27780.77857</v>
      </c>
      <c r="C13" s="23" t="s">
        <v>21</v>
      </c>
      <c r="D13" s="24">
        <v>61036.0</v>
      </c>
      <c r="E13" s="24">
        <v>108447.0</v>
      </c>
      <c r="F13" s="203">
        <v>77124.88</v>
      </c>
      <c r="G13" s="14">
        <f t="shared" si="7"/>
        <v>0.3213483109</v>
      </c>
      <c r="H13" s="26">
        <f t="shared" si="8"/>
        <v>0.7111757817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2036890.09</v>
      </c>
      <c r="G14" s="25">
        <f t="shared" ref="G14:H14" si="10">$F14/D14</f>
        <v>1.057485836</v>
      </c>
      <c r="H14" s="26">
        <f t="shared" si="10"/>
        <v>0.9064995968</v>
      </c>
    </row>
    <row r="15">
      <c r="A15" s="19" t="s">
        <v>67</v>
      </c>
      <c r="B15" s="20">
        <f>B5-B14</f>
        <v>-3404691.133</v>
      </c>
      <c r="C15" s="27" t="s">
        <v>68</v>
      </c>
      <c r="H15" s="28"/>
    </row>
    <row r="16">
      <c r="A16" s="19" t="s">
        <v>69</v>
      </c>
      <c r="B16" s="20">
        <f>B5-B4</f>
        <v>14281.2</v>
      </c>
      <c r="D16" s="30" t="s">
        <v>70</v>
      </c>
      <c r="E16" s="30" t="s">
        <v>71</v>
      </c>
      <c r="F16" s="30" t="s">
        <v>72</v>
      </c>
      <c r="G16" s="30" t="s">
        <v>113</v>
      </c>
      <c r="H16" s="9" t="s">
        <v>6</v>
      </c>
    </row>
    <row r="17">
      <c r="A17" s="19" t="s">
        <v>73</v>
      </c>
      <c r="B17" s="20">
        <f>(B5-B4)-B6</f>
        <v>-114015.11</v>
      </c>
      <c r="C17" s="91" t="s">
        <v>32</v>
      </c>
      <c r="D17" s="13">
        <v>93460.0</v>
      </c>
      <c r="E17" s="99">
        <v>46397.0</v>
      </c>
      <c r="F17" s="97">
        <f t="shared" ref="F17:F32" si="11">E17-D17</f>
        <v>-47063</v>
      </c>
      <c r="G17" s="36"/>
      <c r="H17" s="15">
        <f t="shared" ref="H17:H34" si="12">E17/D17</f>
        <v>0.4964369784</v>
      </c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87679.0</v>
      </c>
      <c r="F18" s="97">
        <f t="shared" si="11"/>
        <v>-82741</v>
      </c>
      <c r="G18" s="36"/>
      <c r="H18" s="15">
        <f t="shared" si="12"/>
        <v>0.5144877362</v>
      </c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176"/>
      <c r="H19" s="15" t="str">
        <f t="shared" si="12"/>
        <v>#DIV/0!</v>
      </c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121071.0</v>
      </c>
      <c r="F20" s="97">
        <f t="shared" si="11"/>
        <v>-22045</v>
      </c>
      <c r="G20" s="36"/>
      <c r="H20" s="15">
        <f t="shared" si="12"/>
        <v>0.845964113</v>
      </c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5">
        <f t="shared" si="12"/>
        <v>0.3880200703</v>
      </c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90170.0</v>
      </c>
      <c r="F22" s="97">
        <f t="shared" si="11"/>
        <v>-134858</v>
      </c>
      <c r="G22" s="36"/>
      <c r="H22" s="15">
        <f t="shared" si="12"/>
        <v>0.40070569</v>
      </c>
    </row>
    <row r="23">
      <c r="A23" s="43" t="s">
        <v>44</v>
      </c>
      <c r="B23" s="44">
        <f>B5/B3</f>
        <v>0.723619522</v>
      </c>
      <c r="C23" s="91" t="s">
        <v>43</v>
      </c>
      <c r="D23" s="13">
        <v>170420.0</v>
      </c>
      <c r="E23" s="99">
        <v>97090.0</v>
      </c>
      <c r="F23" s="97">
        <f t="shared" si="11"/>
        <v>-73330</v>
      </c>
      <c r="G23" s="36"/>
      <c r="H23" s="15">
        <f t="shared" si="12"/>
        <v>0.5697101279</v>
      </c>
    </row>
    <row r="24">
      <c r="A24" s="17" t="s">
        <v>75</v>
      </c>
      <c r="C24" s="91" t="s">
        <v>45</v>
      </c>
      <c r="D24" s="13">
        <v>134416.0</v>
      </c>
      <c r="E24" s="99">
        <v>92532.0</v>
      </c>
      <c r="F24" s="97">
        <f t="shared" si="11"/>
        <v>-41884</v>
      </c>
      <c r="G24" s="36"/>
      <c r="H24" s="15">
        <f t="shared" si="12"/>
        <v>0.6884001905</v>
      </c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66106.0</v>
      </c>
      <c r="F25" s="97">
        <f t="shared" si="11"/>
        <v>-49706</v>
      </c>
      <c r="G25" s="36"/>
      <c r="H25" s="15">
        <f t="shared" si="12"/>
        <v>0.5708044071</v>
      </c>
    </row>
    <row r="26">
      <c r="A26" s="12" t="s">
        <v>8</v>
      </c>
      <c r="B26" s="102"/>
      <c r="C26" s="91" t="s">
        <v>47</v>
      </c>
      <c r="D26" s="13">
        <v>115812.0</v>
      </c>
      <c r="E26" s="99">
        <v>66257.0</v>
      </c>
      <c r="F26" s="97">
        <f t="shared" si="11"/>
        <v>-49555</v>
      </c>
      <c r="G26" s="36"/>
      <c r="H26" s="15">
        <f t="shared" si="12"/>
        <v>0.5721082444</v>
      </c>
    </row>
    <row r="27">
      <c r="A27" s="12" t="s">
        <v>10</v>
      </c>
      <c r="B27" s="102">
        <v>1.0</v>
      </c>
      <c r="C27" s="91" t="s">
        <v>48</v>
      </c>
      <c r="D27" s="13">
        <v>115812.0</v>
      </c>
      <c r="E27" s="99">
        <v>40904.0</v>
      </c>
      <c r="F27" s="97">
        <f t="shared" si="11"/>
        <v>-74908</v>
      </c>
      <c r="G27" s="36"/>
      <c r="H27" s="15">
        <f t="shared" si="12"/>
        <v>0.3531931061</v>
      </c>
    </row>
    <row r="28">
      <c r="A28" s="12" t="s">
        <v>12</v>
      </c>
      <c r="B28" s="102">
        <v>3.0</v>
      </c>
      <c r="C28" s="91" t="s">
        <v>49</v>
      </c>
      <c r="D28" s="13">
        <v>156768.0</v>
      </c>
      <c r="E28" s="99">
        <v>38607.0</v>
      </c>
      <c r="F28" s="97">
        <f t="shared" si="11"/>
        <v>-118161</v>
      </c>
      <c r="G28" s="36"/>
      <c r="H28" s="15">
        <f t="shared" si="12"/>
        <v>0.2462683711</v>
      </c>
    </row>
    <row r="29">
      <c r="A29" s="12" t="s">
        <v>14</v>
      </c>
      <c r="B29" s="102">
        <v>3.0</v>
      </c>
      <c r="C29" s="91" t="s">
        <v>51</v>
      </c>
      <c r="D29" s="13">
        <v>184072.0</v>
      </c>
      <c r="E29" s="99">
        <v>36819.0</v>
      </c>
      <c r="F29" s="97">
        <f t="shared" si="11"/>
        <v>-147253</v>
      </c>
      <c r="G29" s="36"/>
      <c r="H29" s="15">
        <f t="shared" si="12"/>
        <v>0.2000249902</v>
      </c>
    </row>
    <row r="30">
      <c r="A30" s="12" t="s">
        <v>16</v>
      </c>
      <c r="B30" s="102"/>
      <c r="C30" s="91" t="s">
        <v>52</v>
      </c>
      <c r="D30" s="13">
        <v>184072.0</v>
      </c>
      <c r="E30" s="99">
        <v>157618.0</v>
      </c>
      <c r="F30" s="97">
        <f t="shared" si="11"/>
        <v>-26454</v>
      </c>
      <c r="G30" s="36"/>
      <c r="H30" s="15">
        <f t="shared" si="12"/>
        <v>0.8562844974</v>
      </c>
    </row>
    <row r="31">
      <c r="A31" s="12" t="s">
        <v>18</v>
      </c>
      <c r="B31" s="30">
        <v>1.0</v>
      </c>
      <c r="C31" s="91" t="s">
        <v>53</v>
      </c>
      <c r="D31" s="13">
        <v>179120.0</v>
      </c>
      <c r="E31" s="99">
        <v>124993.0</v>
      </c>
      <c r="F31" s="97">
        <f t="shared" si="11"/>
        <v>-54127</v>
      </c>
      <c r="G31" s="36"/>
      <c r="H31" s="15">
        <f t="shared" si="12"/>
        <v>0.6978171059</v>
      </c>
    </row>
    <row r="32">
      <c r="A32" s="12" t="s">
        <v>20</v>
      </c>
      <c r="B32" s="102">
        <v>1.0</v>
      </c>
      <c r="C32" s="91" t="s">
        <v>55</v>
      </c>
      <c r="D32" s="13">
        <v>148068.0</v>
      </c>
      <c r="E32" s="99">
        <v>120253.0</v>
      </c>
      <c r="F32" s="97">
        <f t="shared" si="11"/>
        <v>-27815</v>
      </c>
      <c r="G32" s="36"/>
      <c r="H32" s="15">
        <f t="shared" si="12"/>
        <v>0.8121471216</v>
      </c>
    </row>
    <row r="33">
      <c r="A33" s="103" t="s">
        <v>79</v>
      </c>
      <c r="B33" s="206"/>
      <c r="C33" s="91" t="s">
        <v>82</v>
      </c>
      <c r="D33" s="13"/>
      <c r="E33" s="99">
        <v>48117.0</v>
      </c>
      <c r="F33" s="97"/>
      <c r="G33" s="36"/>
      <c r="H33" s="15" t="str">
        <f t="shared" si="12"/>
        <v>#DIV/0!</v>
      </c>
    </row>
    <row r="34">
      <c r="A34" s="104" t="s">
        <v>81</v>
      </c>
      <c r="B34" s="127"/>
      <c r="C34" s="91" t="s">
        <v>83</v>
      </c>
      <c r="D34" s="13"/>
      <c r="E34" s="99"/>
      <c r="F34" s="97"/>
      <c r="G34" s="36"/>
      <c r="H34" s="15" t="str">
        <f t="shared" si="12"/>
        <v>#DIV/0!</v>
      </c>
    </row>
    <row r="35">
      <c r="A35" s="105" t="s">
        <v>66</v>
      </c>
      <c r="B35" s="106">
        <f>SUM(B26:B34)</f>
        <v>9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1"/>
      <c r="C40" s="221"/>
      <c r="D40" s="221"/>
      <c r="E40" s="221"/>
      <c r="F40" s="221"/>
      <c r="G40" s="222"/>
      <c r="H40" s="182"/>
    </row>
    <row r="41">
      <c r="A41" s="91" t="s">
        <v>34</v>
      </c>
      <c r="B41" s="121"/>
      <c r="C41" s="221">
        <v>1.0</v>
      </c>
      <c r="D41" s="221"/>
      <c r="E41" s="221"/>
      <c r="F41" s="221">
        <v>5.0</v>
      </c>
      <c r="G41" s="222"/>
      <c r="H41" s="182"/>
    </row>
    <row r="42">
      <c r="A42" s="91" t="s">
        <v>55</v>
      </c>
      <c r="B42" s="129" t="s">
        <v>94</v>
      </c>
      <c r="C42" s="221">
        <v>2.0</v>
      </c>
      <c r="D42" s="221">
        <v>8.0</v>
      </c>
      <c r="E42" s="221">
        <v>15.0</v>
      </c>
      <c r="F42" s="221">
        <v>18.0</v>
      </c>
      <c r="G42" s="222"/>
      <c r="H42" s="182"/>
    </row>
    <row r="43">
      <c r="A43" s="91" t="s">
        <v>38</v>
      </c>
      <c r="B43" s="121"/>
      <c r="C43" s="221">
        <v>1.0</v>
      </c>
      <c r="D43" s="221"/>
      <c r="E43" s="221"/>
      <c r="F43" s="221">
        <v>1.0</v>
      </c>
      <c r="G43" s="222"/>
      <c r="H43" s="182"/>
    </row>
    <row r="44">
      <c r="A44" s="91" t="s">
        <v>39</v>
      </c>
      <c r="B44" s="129" t="s">
        <v>94</v>
      </c>
      <c r="C44" s="222"/>
      <c r="D44" s="222"/>
      <c r="E44" s="222"/>
      <c r="F44" s="222"/>
      <c r="G44" s="222"/>
      <c r="H44" s="182"/>
    </row>
    <row r="45">
      <c r="A45" s="91" t="s">
        <v>41</v>
      </c>
      <c r="B45" s="129" t="s">
        <v>94</v>
      </c>
      <c r="C45" s="221">
        <v>5.0</v>
      </c>
      <c r="D45" s="221"/>
      <c r="E45" s="221">
        <v>1.0</v>
      </c>
      <c r="F45" s="221">
        <v>6.0</v>
      </c>
      <c r="G45" s="222"/>
      <c r="H45" s="182"/>
    </row>
    <row r="46">
      <c r="A46" s="91" t="s">
        <v>43</v>
      </c>
      <c r="B46" s="121"/>
      <c r="C46" s="221"/>
      <c r="D46" s="221"/>
      <c r="E46" s="221"/>
      <c r="F46" s="221"/>
      <c r="G46" s="222"/>
      <c r="H46" s="182"/>
    </row>
    <row r="47">
      <c r="A47" s="91" t="s">
        <v>45</v>
      </c>
      <c r="B47" s="129" t="s">
        <v>94</v>
      </c>
      <c r="C47" s="221">
        <v>2.0</v>
      </c>
      <c r="D47" s="221">
        <v>3.0</v>
      </c>
      <c r="E47" s="221">
        <v>7.0</v>
      </c>
      <c r="F47" s="221"/>
      <c r="G47" s="222"/>
      <c r="H47" s="182"/>
    </row>
    <row r="48">
      <c r="A48" s="91" t="s">
        <v>46</v>
      </c>
      <c r="B48" s="129" t="s">
        <v>94</v>
      </c>
      <c r="C48" s="221">
        <v>11.0</v>
      </c>
      <c r="D48" s="221">
        <v>1.0</v>
      </c>
      <c r="E48" s="221">
        <v>7.0</v>
      </c>
      <c r="F48" s="221">
        <v>26.0</v>
      </c>
      <c r="G48" s="222"/>
      <c r="H48" s="182"/>
    </row>
    <row r="49">
      <c r="A49" s="91" t="s">
        <v>47</v>
      </c>
      <c r="B49" s="121"/>
      <c r="C49" s="221">
        <v>1.0</v>
      </c>
      <c r="D49" s="221">
        <v>1.0</v>
      </c>
      <c r="E49" s="221">
        <v>1.0</v>
      </c>
      <c r="F49" s="221"/>
      <c r="G49" s="222"/>
      <c r="H49" s="182"/>
    </row>
    <row r="50">
      <c r="A50" s="91" t="s">
        <v>48</v>
      </c>
      <c r="B50" s="121"/>
      <c r="C50" s="221"/>
      <c r="D50" s="221"/>
      <c r="E50" s="221"/>
      <c r="F50" s="221"/>
      <c r="G50" s="222"/>
      <c r="H50" s="182"/>
    </row>
    <row r="51">
      <c r="A51" s="91" t="s">
        <v>49</v>
      </c>
      <c r="B51" s="129" t="s">
        <v>94</v>
      </c>
      <c r="C51" s="221">
        <v>2.0</v>
      </c>
      <c r="D51" s="221"/>
      <c r="E51" s="221">
        <v>3.0</v>
      </c>
      <c r="F51" s="221">
        <v>31.0</v>
      </c>
      <c r="G51" s="221"/>
      <c r="H51" s="182"/>
    </row>
    <row r="52">
      <c r="A52" s="91" t="s">
        <v>51</v>
      </c>
      <c r="B52" s="121"/>
      <c r="C52" s="221">
        <v>2.0</v>
      </c>
      <c r="D52" s="221"/>
      <c r="E52" s="221">
        <v>7.0</v>
      </c>
      <c r="F52" s="221">
        <v>5.0</v>
      </c>
      <c r="G52" s="222"/>
      <c r="H52" s="182"/>
    </row>
    <row r="53">
      <c r="A53" s="91" t="s">
        <v>52</v>
      </c>
      <c r="B53" s="129" t="s">
        <v>94</v>
      </c>
      <c r="C53" s="221">
        <v>4.0</v>
      </c>
      <c r="D53" s="221"/>
      <c r="E53" s="221">
        <v>6.0</v>
      </c>
      <c r="F53" s="221">
        <v>57.0</v>
      </c>
      <c r="G53" s="222"/>
      <c r="H53" s="182"/>
    </row>
    <row r="54">
      <c r="A54" s="91" t="s">
        <v>53</v>
      </c>
      <c r="B54" s="129" t="s">
        <v>94</v>
      </c>
      <c r="C54" s="221">
        <v>12.0</v>
      </c>
      <c r="D54" s="221">
        <v>1.0</v>
      </c>
      <c r="E54" s="221">
        <v>4.0</v>
      </c>
      <c r="F54" s="221">
        <v>5.0</v>
      </c>
      <c r="G54" s="222"/>
      <c r="H54" s="182"/>
    </row>
    <row r="55">
      <c r="A55" s="91" t="s">
        <v>82</v>
      </c>
      <c r="B55" s="129" t="s">
        <v>94</v>
      </c>
      <c r="C55" s="221"/>
      <c r="D55" s="221"/>
      <c r="E55" s="221"/>
      <c r="F55" s="221"/>
      <c r="G55" s="222"/>
      <c r="H55" s="182"/>
    </row>
    <row r="56">
      <c r="A56" s="91" t="s">
        <v>83</v>
      </c>
      <c r="B56" s="129" t="s">
        <v>94</v>
      </c>
      <c r="C56" s="222"/>
      <c r="D56" s="222"/>
      <c r="E56" s="222"/>
      <c r="F56" s="222"/>
      <c r="G56" s="222"/>
      <c r="H56" s="182"/>
    </row>
    <row r="57">
      <c r="A57" s="91" t="s">
        <v>80</v>
      </c>
      <c r="B57" s="121"/>
      <c r="C57" s="221"/>
      <c r="D57" s="221"/>
      <c r="E57" s="221"/>
      <c r="F57" s="221"/>
      <c r="G57" s="222"/>
      <c r="H57" s="182"/>
    </row>
    <row r="58">
      <c r="A58" s="107" t="s">
        <v>78</v>
      </c>
      <c r="B58" s="130" t="s">
        <v>94</v>
      </c>
      <c r="C58" s="223"/>
      <c r="D58" s="223"/>
      <c r="E58" s="223"/>
      <c r="F58" s="223"/>
      <c r="G58" s="224"/>
      <c r="H58" s="184"/>
    </row>
    <row r="59">
      <c r="A59" s="107" t="s">
        <v>117</v>
      </c>
      <c r="B59" s="130" t="s">
        <v>94</v>
      </c>
      <c r="C59" s="223"/>
      <c r="D59" s="223"/>
      <c r="E59" s="223"/>
      <c r="F59" s="223"/>
      <c r="G59" s="224"/>
      <c r="H59" s="184"/>
    </row>
    <row r="60">
      <c r="A60" s="131" t="s">
        <v>56</v>
      </c>
      <c r="B60" s="132"/>
      <c r="C60" s="185"/>
      <c r="D60" s="185"/>
      <c r="E60" s="185"/>
      <c r="F60" s="185"/>
      <c r="G60" s="185"/>
      <c r="H60" s="187"/>
    </row>
    <row r="61">
      <c r="A61" s="27" t="s">
        <v>95</v>
      </c>
      <c r="F61" s="28"/>
      <c r="H61" s="18"/>
    </row>
    <row r="62">
      <c r="A62" s="225" t="s">
        <v>25</v>
      </c>
      <c r="B62" s="138" t="s">
        <v>26</v>
      </c>
      <c r="C62" s="142" t="s">
        <v>27</v>
      </c>
      <c r="D62" s="142" t="s">
        <v>28</v>
      </c>
      <c r="E62" s="142" t="s">
        <v>29</v>
      </c>
      <c r="F62" s="226" t="s">
        <v>30</v>
      </c>
      <c r="H62" s="18"/>
    </row>
    <row r="63">
      <c r="A63" s="146" t="s">
        <v>32</v>
      </c>
      <c r="B63" s="241"/>
      <c r="C63" s="87"/>
      <c r="D63" s="87"/>
      <c r="E63" s="242"/>
      <c r="F63" s="243"/>
      <c r="H63" s="18"/>
    </row>
    <row r="64">
      <c r="A64" s="146" t="s">
        <v>34</v>
      </c>
      <c r="B64" s="151"/>
      <c r="C64" s="221"/>
      <c r="D64" s="221"/>
      <c r="E64" s="221"/>
      <c r="F64" s="102"/>
      <c r="H64" s="18"/>
    </row>
    <row r="65">
      <c r="A65" s="146" t="s">
        <v>55</v>
      </c>
      <c r="B65" s="151">
        <v>1.0</v>
      </c>
      <c r="C65" s="222"/>
      <c r="D65" s="221"/>
      <c r="E65" s="222"/>
      <c r="F65" s="102">
        <v>1.0</v>
      </c>
      <c r="H65" s="18"/>
    </row>
    <row r="66">
      <c r="A66" s="146" t="s">
        <v>38</v>
      </c>
      <c r="B66" s="151"/>
      <c r="C66" s="221"/>
      <c r="D66" s="221"/>
      <c r="E66" s="222"/>
      <c r="F66" s="102"/>
      <c r="H66" s="18"/>
    </row>
    <row r="67">
      <c r="A67" s="146" t="s">
        <v>39</v>
      </c>
      <c r="B67" s="151"/>
      <c r="C67" s="221"/>
      <c r="D67" s="221"/>
      <c r="E67" s="222"/>
      <c r="F67" s="102"/>
      <c r="H67" s="18"/>
    </row>
    <row r="68">
      <c r="A68" s="146" t="s">
        <v>41</v>
      </c>
      <c r="B68" s="151"/>
      <c r="C68" s="221"/>
      <c r="D68" s="221"/>
      <c r="E68" s="221"/>
      <c r="F68" s="102"/>
      <c r="H68" s="18"/>
    </row>
    <row r="69">
      <c r="A69" s="146" t="s">
        <v>43</v>
      </c>
      <c r="B69" s="151"/>
      <c r="C69" s="221"/>
      <c r="D69" s="221"/>
      <c r="E69" s="222"/>
      <c r="F69" s="102"/>
      <c r="H69" s="18"/>
    </row>
    <row r="70">
      <c r="A70" s="146" t="s">
        <v>45</v>
      </c>
      <c r="B70" s="151"/>
      <c r="C70" s="221"/>
      <c r="D70" s="221"/>
      <c r="E70" s="221"/>
      <c r="F70" s="102"/>
      <c r="H70" s="18"/>
    </row>
    <row r="71">
      <c r="A71" s="146" t="s">
        <v>46</v>
      </c>
      <c r="B71" s="151"/>
      <c r="C71" s="221"/>
      <c r="D71" s="221"/>
      <c r="E71" s="221"/>
      <c r="F71" s="102">
        <v>1.0</v>
      </c>
      <c r="H71" s="18"/>
    </row>
    <row r="72">
      <c r="A72" s="146" t="s">
        <v>47</v>
      </c>
      <c r="B72" s="151"/>
      <c r="C72" s="221"/>
      <c r="D72" s="221"/>
      <c r="E72" s="221"/>
      <c r="F72" s="102"/>
      <c r="H72" s="18"/>
    </row>
    <row r="73">
      <c r="A73" s="146" t="s">
        <v>48</v>
      </c>
      <c r="B73" s="151"/>
      <c r="C73" s="221"/>
      <c r="D73" s="221"/>
      <c r="E73" s="222"/>
      <c r="F73" s="102"/>
      <c r="H73" s="18"/>
    </row>
    <row r="74">
      <c r="A74" s="146" t="s">
        <v>49</v>
      </c>
      <c r="B74" s="151"/>
      <c r="C74" s="221"/>
      <c r="D74" s="222"/>
      <c r="E74" s="222"/>
      <c r="F74" s="102"/>
      <c r="H74" s="18"/>
    </row>
    <row r="75">
      <c r="A75" s="146" t="s">
        <v>50</v>
      </c>
      <c r="B75" s="244"/>
      <c r="C75" s="222"/>
      <c r="D75" s="222"/>
      <c r="E75" s="222"/>
      <c r="F75" s="182"/>
      <c r="H75" s="18"/>
    </row>
    <row r="76">
      <c r="A76" s="146" t="s">
        <v>51</v>
      </c>
      <c r="B76" s="151"/>
      <c r="C76" s="222"/>
      <c r="D76" s="222"/>
      <c r="E76" s="221"/>
      <c r="F76" s="102"/>
      <c r="H76" s="18"/>
    </row>
    <row r="77">
      <c r="A77" s="146" t="s">
        <v>52</v>
      </c>
      <c r="B77" s="151">
        <v>1.0</v>
      </c>
      <c r="C77" s="221"/>
      <c r="D77" s="221">
        <v>1.0</v>
      </c>
      <c r="E77" s="222"/>
      <c r="F77" s="102"/>
      <c r="H77" s="18"/>
    </row>
    <row r="78">
      <c r="A78" s="146" t="s">
        <v>53</v>
      </c>
      <c r="B78" s="151">
        <v>2.0</v>
      </c>
      <c r="C78" s="221"/>
      <c r="D78" s="221"/>
      <c r="E78" s="221"/>
      <c r="F78" s="102"/>
      <c r="H78" s="18"/>
    </row>
    <row r="79">
      <c r="A79" s="146" t="s">
        <v>82</v>
      </c>
      <c r="B79" s="151"/>
      <c r="C79" s="222"/>
      <c r="D79" s="222"/>
      <c r="F79" s="102"/>
      <c r="H79" s="18"/>
    </row>
    <row r="80">
      <c r="A80" s="146" t="s">
        <v>83</v>
      </c>
      <c r="B80" s="245"/>
      <c r="C80" s="223"/>
      <c r="D80" s="223"/>
      <c r="E80" s="223"/>
      <c r="F80" s="206"/>
      <c r="H80" s="18"/>
    </row>
    <row r="81">
      <c r="A81" s="146" t="s">
        <v>80</v>
      </c>
      <c r="B81" s="245">
        <v>2.0</v>
      </c>
      <c r="C81" s="223"/>
      <c r="D81" s="223">
        <v>1.0</v>
      </c>
      <c r="E81" s="223"/>
      <c r="F81" s="206"/>
      <c r="H81" s="18"/>
    </row>
    <row r="82">
      <c r="A82" s="146" t="s">
        <v>78</v>
      </c>
      <c r="B82" s="245"/>
      <c r="C82" s="223"/>
      <c r="D82" s="223"/>
      <c r="E82" s="223"/>
      <c r="F82" s="206"/>
      <c r="H82" s="18"/>
    </row>
    <row r="83">
      <c r="A83" s="227" t="s">
        <v>56</v>
      </c>
      <c r="B83" s="244"/>
      <c r="C83" s="222"/>
      <c r="D83" s="222"/>
      <c r="E83" s="222"/>
      <c r="F83" s="182"/>
      <c r="H83" s="18"/>
    </row>
    <row r="84">
      <c r="A84" s="227" t="s">
        <v>103</v>
      </c>
      <c r="B84" s="151"/>
      <c r="C84" s="222"/>
      <c r="D84" s="221"/>
      <c r="E84" s="221"/>
      <c r="F84" s="102"/>
      <c r="H84" s="18"/>
    </row>
    <row r="85">
      <c r="A85" s="229" t="s">
        <v>118</v>
      </c>
      <c r="B85" s="245"/>
      <c r="C85" s="224"/>
      <c r="D85" s="223"/>
      <c r="E85" s="224"/>
      <c r="F85" s="206">
        <v>1.0</v>
      </c>
      <c r="H85" s="18"/>
    </row>
    <row r="86">
      <c r="A86" s="229" t="s">
        <v>21</v>
      </c>
      <c r="B86" s="246"/>
      <c r="C86" s="185"/>
      <c r="D86" s="185"/>
      <c r="E86" s="185"/>
      <c r="F86" s="158"/>
      <c r="H86" s="18"/>
    </row>
    <row r="87">
      <c r="A87" s="230" t="s">
        <v>66</v>
      </c>
      <c r="B87" s="163">
        <f t="shared" ref="B87:F87" si="13">SUM(B63:B86)</f>
        <v>6</v>
      </c>
      <c r="C87" s="163">
        <f t="shared" si="13"/>
        <v>0</v>
      </c>
      <c r="D87" s="163">
        <f t="shared" si="13"/>
        <v>2</v>
      </c>
      <c r="E87" s="163">
        <f t="shared" si="13"/>
        <v>0</v>
      </c>
      <c r="F87" s="165">
        <f t="shared" si="13"/>
        <v>3</v>
      </c>
      <c r="G87" s="47"/>
      <c r="H87" s="232"/>
    </row>
  </sheetData>
  <mergeCells count="5">
    <mergeCell ref="A1:G1"/>
    <mergeCell ref="C15:H15"/>
    <mergeCell ref="A24:B24"/>
    <mergeCell ref="A38:H38"/>
    <mergeCell ref="A61:F61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45923.0</v>
      </c>
    </row>
    <row r="2">
      <c r="A2" s="57" t="s">
        <v>58</v>
      </c>
      <c r="B2" s="197">
        <v>45923.0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167336.77</v>
      </c>
      <c r="G3" s="14">
        <f t="shared" ref="G3:H3" si="1">$F3/D3</f>
        <v>0.5657378501</v>
      </c>
      <c r="H3" s="15">
        <f t="shared" si="1"/>
        <v>0.475101061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149517.43</v>
      </c>
      <c r="G4" s="14">
        <f t="shared" ref="G4:H4" si="2">$F4/D4</f>
        <v>0.7228686563</v>
      </c>
      <c r="H4" s="15">
        <f t="shared" si="2"/>
        <v>0.5024022782</v>
      </c>
    </row>
    <row r="5">
      <c r="A5" s="10" t="s">
        <v>11</v>
      </c>
      <c r="B5" s="70">
        <v>1972359.95</v>
      </c>
      <c r="C5" s="12" t="s">
        <v>61</v>
      </c>
      <c r="D5" s="71">
        <v>313501.0</v>
      </c>
      <c r="E5" s="13">
        <v>348234.0</v>
      </c>
      <c r="F5" s="99">
        <v>493658.73</v>
      </c>
      <c r="G5" s="14">
        <f t="shared" ref="G5:H5" si="3">$F5/D5</f>
        <v>1.574663972</v>
      </c>
      <c r="H5" s="15">
        <f t="shared" si="3"/>
        <v>1.417606351</v>
      </c>
    </row>
    <row r="6">
      <c r="A6" s="10" t="s">
        <v>116</v>
      </c>
      <c r="B6" s="70">
        <v>127894.32</v>
      </c>
      <c r="C6" s="12" t="s">
        <v>12</v>
      </c>
      <c r="D6" s="13">
        <v>354046.0</v>
      </c>
      <c r="E6" s="13">
        <v>352213.0</v>
      </c>
      <c r="F6" s="99">
        <v>304220.41</v>
      </c>
      <c r="G6" s="14">
        <f t="shared" ref="G6:H6" si="4">$F6/D6</f>
        <v>0.859268033</v>
      </c>
      <c r="H6" s="15">
        <f t="shared" si="4"/>
        <v>0.8637398676</v>
      </c>
    </row>
    <row r="7">
      <c r="A7" s="32" t="s">
        <v>63</v>
      </c>
      <c r="B7" s="72">
        <f>B5-B3</f>
        <v>-842100.05</v>
      </c>
      <c r="C7" s="12" t="s">
        <v>14</v>
      </c>
      <c r="D7" s="13">
        <v>332189.0</v>
      </c>
      <c r="E7" s="13">
        <v>394226.0</v>
      </c>
      <c r="F7" s="99">
        <v>179023.02</v>
      </c>
      <c r="G7" s="14">
        <f t="shared" ref="G7:H7" si="5">$F7/D7</f>
        <v>0.5389191695</v>
      </c>
      <c r="H7" s="15">
        <f t="shared" si="5"/>
        <v>0.4541126663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150021.52</v>
      </c>
      <c r="G8" s="14">
        <f t="shared" ref="G8:H8" si="6">$F8/D8</f>
        <v>1.22204182</v>
      </c>
      <c r="H8" s="15">
        <f t="shared" si="6"/>
        <v>1.227099634</v>
      </c>
    </row>
    <row r="9">
      <c r="A9" s="19" t="s">
        <v>17</v>
      </c>
      <c r="B9" s="20">
        <f>(B4-B5)/30</f>
        <v>1665.235</v>
      </c>
      <c r="C9" s="12" t="s">
        <v>18</v>
      </c>
      <c r="D9" s="13">
        <v>240004.0</v>
      </c>
      <c r="E9" s="13">
        <v>163342.0</v>
      </c>
      <c r="F9" s="99">
        <v>224832.66</v>
      </c>
      <c r="G9" s="14">
        <f t="shared" ref="G9:G13" si="7">$F9/$D$9</f>
        <v>0.9367871369</v>
      </c>
      <c r="H9" s="15">
        <f t="shared" ref="H9:H13" si="8">$F9/E9</f>
        <v>1.376453453</v>
      </c>
    </row>
    <row r="10">
      <c r="A10" s="19" t="s">
        <v>19</v>
      </c>
      <c r="B10" s="21">
        <f>(B4-B6)/30</f>
        <v>63147.42267</v>
      </c>
      <c r="C10" s="12" t="s">
        <v>20</v>
      </c>
      <c r="D10" s="13">
        <v>0.0</v>
      </c>
      <c r="E10" s="13">
        <v>108447.0</v>
      </c>
      <c r="F10" s="99">
        <v>127894.32</v>
      </c>
      <c r="G10" s="14">
        <f t="shared" si="7"/>
        <v>0.5328841186</v>
      </c>
      <c r="H10" s="15">
        <f t="shared" si="8"/>
        <v>1.179325569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16484.72</v>
      </c>
      <c r="G11" s="14">
        <f t="shared" si="7"/>
        <v>0.06868518858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82245.49</v>
      </c>
      <c r="G12" s="14">
        <f t="shared" si="7"/>
        <v>0.3426838303</v>
      </c>
      <c r="H12" s="15" t="str">
        <f t="shared" si="8"/>
        <v>#DIV/0!</v>
      </c>
    </row>
    <row r="13">
      <c r="A13" s="19" t="s">
        <v>24</v>
      </c>
      <c r="B13" s="21">
        <f>(B3-B5)/(B18-B21)</f>
        <v>-30075.00179</v>
      </c>
      <c r="C13" s="23" t="s">
        <v>21</v>
      </c>
      <c r="D13" s="24">
        <v>61036.0</v>
      </c>
      <c r="E13" s="24">
        <v>108447.0</v>
      </c>
      <c r="F13" s="203">
        <v>77124.88</v>
      </c>
      <c r="G13" s="14">
        <f t="shared" si="7"/>
        <v>0.3213483109</v>
      </c>
      <c r="H13" s="26">
        <f t="shared" si="8"/>
        <v>0.7111757817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1972359.95</v>
      </c>
      <c r="G14" s="25">
        <f t="shared" ref="G14:H14" si="10">$F14/D14</f>
        <v>1.023983926</v>
      </c>
      <c r="H14" s="26">
        <f t="shared" si="10"/>
        <v>0.8777810389</v>
      </c>
    </row>
    <row r="15">
      <c r="A15" s="19" t="s">
        <v>67</v>
      </c>
      <c r="B15" s="20">
        <f>B5-B14</f>
        <v>-3468929.383</v>
      </c>
      <c r="C15" s="27" t="s">
        <v>68</v>
      </c>
      <c r="H15" s="28"/>
    </row>
    <row r="16">
      <c r="A16" s="19" t="s">
        <v>69</v>
      </c>
      <c r="B16" s="20">
        <f>B5-B4</f>
        <v>-49957.05</v>
      </c>
      <c r="D16" s="30" t="s">
        <v>70</v>
      </c>
      <c r="E16" s="30" t="s">
        <v>71</v>
      </c>
      <c r="F16" s="30" t="s">
        <v>72</v>
      </c>
      <c r="G16" s="30" t="s">
        <v>113</v>
      </c>
      <c r="H16" s="9" t="s">
        <v>6</v>
      </c>
    </row>
    <row r="17">
      <c r="A17" s="19" t="s">
        <v>73</v>
      </c>
      <c r="B17" s="20">
        <f>(B5-B4)-B6</f>
        <v>-177851.37</v>
      </c>
      <c r="C17" s="91" t="s">
        <v>32</v>
      </c>
      <c r="D17" s="13">
        <v>93460.0</v>
      </c>
      <c r="E17" s="99">
        <v>46397.0</v>
      </c>
      <c r="F17" s="97">
        <f t="shared" ref="F17:F32" si="11">E17-D17</f>
        <v>-47063</v>
      </c>
      <c r="G17" s="36"/>
      <c r="H17" s="15">
        <f t="shared" ref="H17:H34" si="12">E17/D17</f>
        <v>0.4964369784</v>
      </c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87679.0</v>
      </c>
      <c r="F18" s="97">
        <f t="shared" si="11"/>
        <v>-82741</v>
      </c>
      <c r="G18" s="36"/>
      <c r="H18" s="15">
        <f t="shared" si="12"/>
        <v>0.5144877362</v>
      </c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176"/>
      <c r="H19" s="15" t="str">
        <f t="shared" si="12"/>
        <v>#DIV/0!</v>
      </c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121071.0</v>
      </c>
      <c r="F20" s="97">
        <f t="shared" si="11"/>
        <v>-22045</v>
      </c>
      <c r="G20" s="36"/>
      <c r="H20" s="15">
        <f t="shared" si="12"/>
        <v>0.845964113</v>
      </c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5">
        <f t="shared" si="12"/>
        <v>0.3880200703</v>
      </c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88672.0</v>
      </c>
      <c r="F22" s="97">
        <f t="shared" si="11"/>
        <v>-136356</v>
      </c>
      <c r="G22" s="36"/>
      <c r="H22" s="15">
        <f t="shared" si="12"/>
        <v>0.3940487406</v>
      </c>
    </row>
    <row r="23">
      <c r="A23" s="43" t="s">
        <v>44</v>
      </c>
      <c r="B23" s="44">
        <f>B5/B3</f>
        <v>0.7007951614</v>
      </c>
      <c r="C23" s="91" t="s">
        <v>43</v>
      </c>
      <c r="D23" s="13">
        <v>170420.0</v>
      </c>
      <c r="E23" s="99">
        <v>97090.0</v>
      </c>
      <c r="F23" s="97">
        <f t="shared" si="11"/>
        <v>-73330</v>
      </c>
      <c r="G23" s="36"/>
      <c r="H23" s="15">
        <f t="shared" si="12"/>
        <v>0.5697101279</v>
      </c>
    </row>
    <row r="24">
      <c r="A24" s="17" t="s">
        <v>75</v>
      </c>
      <c r="C24" s="91" t="s">
        <v>45</v>
      </c>
      <c r="D24" s="13">
        <v>134416.0</v>
      </c>
      <c r="E24" s="99">
        <v>92532.0</v>
      </c>
      <c r="F24" s="97">
        <f t="shared" si="11"/>
        <v>-41884</v>
      </c>
      <c r="G24" s="36"/>
      <c r="H24" s="15">
        <f t="shared" si="12"/>
        <v>0.6884001905</v>
      </c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54173.0</v>
      </c>
      <c r="F25" s="97">
        <f t="shared" si="11"/>
        <v>-61639</v>
      </c>
      <c r="G25" s="36"/>
      <c r="H25" s="15">
        <f t="shared" si="12"/>
        <v>0.4677667254</v>
      </c>
    </row>
    <row r="26">
      <c r="A26" s="12" t="s">
        <v>8</v>
      </c>
      <c r="B26" s="102">
        <v>1.0</v>
      </c>
      <c r="C26" s="91" t="s">
        <v>47</v>
      </c>
      <c r="D26" s="13">
        <v>115812.0</v>
      </c>
      <c r="E26" s="99">
        <v>66257.0</v>
      </c>
      <c r="F26" s="97">
        <f t="shared" si="11"/>
        <v>-49555</v>
      </c>
      <c r="G26" s="36"/>
      <c r="H26" s="15">
        <f t="shared" si="12"/>
        <v>0.5721082444</v>
      </c>
    </row>
    <row r="27">
      <c r="A27" s="12" t="s">
        <v>10</v>
      </c>
      <c r="B27" s="102"/>
      <c r="C27" s="91" t="s">
        <v>48</v>
      </c>
      <c r="D27" s="13">
        <v>115812.0</v>
      </c>
      <c r="E27" s="99">
        <v>40904.0</v>
      </c>
      <c r="F27" s="97">
        <f t="shared" si="11"/>
        <v>-74908</v>
      </c>
      <c r="G27" s="36"/>
      <c r="H27" s="15">
        <f t="shared" si="12"/>
        <v>0.3531931061</v>
      </c>
    </row>
    <row r="28">
      <c r="A28" s="12" t="s">
        <v>12</v>
      </c>
      <c r="B28" s="102">
        <v>1.0</v>
      </c>
      <c r="C28" s="91" t="s">
        <v>49</v>
      </c>
      <c r="D28" s="13">
        <v>156768.0</v>
      </c>
      <c r="E28" s="99">
        <v>38607.0</v>
      </c>
      <c r="F28" s="97">
        <f t="shared" si="11"/>
        <v>-118161</v>
      </c>
      <c r="G28" s="36"/>
      <c r="H28" s="15">
        <f t="shared" si="12"/>
        <v>0.2462683711</v>
      </c>
    </row>
    <row r="29">
      <c r="A29" s="12" t="s">
        <v>14</v>
      </c>
      <c r="B29" s="102"/>
      <c r="C29" s="91" t="s">
        <v>51</v>
      </c>
      <c r="D29" s="13">
        <v>184072.0</v>
      </c>
      <c r="E29" s="99">
        <v>36819.0</v>
      </c>
      <c r="F29" s="97">
        <f t="shared" si="11"/>
        <v>-147253</v>
      </c>
      <c r="G29" s="36"/>
      <c r="H29" s="15">
        <f t="shared" si="12"/>
        <v>0.2000249902</v>
      </c>
    </row>
    <row r="30">
      <c r="A30" s="12" t="s">
        <v>16</v>
      </c>
      <c r="B30" s="102">
        <v>3.0</v>
      </c>
      <c r="C30" s="91" t="s">
        <v>52</v>
      </c>
      <c r="D30" s="13">
        <v>184072.0</v>
      </c>
      <c r="E30" s="99">
        <v>158068.0</v>
      </c>
      <c r="F30" s="97">
        <f t="shared" si="11"/>
        <v>-26004</v>
      </c>
      <c r="G30" s="36"/>
      <c r="H30" s="15">
        <f t="shared" si="12"/>
        <v>0.8587291929</v>
      </c>
    </row>
    <row r="31">
      <c r="A31" s="12" t="s">
        <v>18</v>
      </c>
      <c r="B31" s="30">
        <v>3.0</v>
      </c>
      <c r="C31" s="91" t="s">
        <v>53</v>
      </c>
      <c r="D31" s="13">
        <v>179120.0</v>
      </c>
      <c r="E31" s="99">
        <v>124993.0</v>
      </c>
      <c r="F31" s="97">
        <f t="shared" si="11"/>
        <v>-54127</v>
      </c>
      <c r="G31" s="36"/>
      <c r="H31" s="15">
        <f t="shared" si="12"/>
        <v>0.6978171059</v>
      </c>
    </row>
    <row r="32">
      <c r="A32" s="12" t="s">
        <v>20</v>
      </c>
      <c r="B32" s="102"/>
      <c r="C32" s="91" t="s">
        <v>55</v>
      </c>
      <c r="D32" s="13">
        <v>148068.0</v>
      </c>
      <c r="E32" s="99">
        <v>104380.0</v>
      </c>
      <c r="F32" s="97">
        <f t="shared" si="11"/>
        <v>-43688</v>
      </c>
      <c r="G32" s="36"/>
      <c r="H32" s="15">
        <f t="shared" si="12"/>
        <v>0.704946376</v>
      </c>
    </row>
    <row r="33">
      <c r="A33" s="103" t="s">
        <v>79</v>
      </c>
      <c r="B33" s="206"/>
      <c r="C33" s="91" t="s">
        <v>82</v>
      </c>
      <c r="D33" s="13"/>
      <c r="E33" s="99">
        <v>48117.0</v>
      </c>
      <c r="F33" s="97"/>
      <c r="G33" s="36"/>
      <c r="H33" s="15" t="str">
        <f t="shared" si="12"/>
        <v>#DIV/0!</v>
      </c>
    </row>
    <row r="34">
      <c r="A34" s="104" t="s">
        <v>81</v>
      </c>
      <c r="B34" s="127">
        <v>2.0</v>
      </c>
      <c r="C34" s="91" t="s">
        <v>83</v>
      </c>
      <c r="D34" s="13"/>
      <c r="E34" s="99"/>
      <c r="F34" s="97"/>
      <c r="G34" s="36"/>
      <c r="H34" s="15" t="str">
        <f t="shared" si="12"/>
        <v>#DIV/0!</v>
      </c>
    </row>
    <row r="35">
      <c r="A35" s="105" t="s">
        <v>66</v>
      </c>
      <c r="B35" s="106">
        <f>SUM(B26:B34)</f>
        <v>10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1"/>
      <c r="C40" s="221"/>
      <c r="D40" s="221"/>
      <c r="E40" s="221"/>
      <c r="F40" s="221"/>
      <c r="G40" s="222"/>
      <c r="H40" s="182"/>
    </row>
    <row r="41">
      <c r="A41" s="91" t="s">
        <v>34</v>
      </c>
      <c r="B41" s="129" t="s">
        <v>94</v>
      </c>
      <c r="C41" s="221">
        <v>14.0</v>
      </c>
      <c r="D41" s="221">
        <v>2.0</v>
      </c>
      <c r="E41" s="221">
        <v>16.0</v>
      </c>
      <c r="F41" s="221">
        <v>7.0</v>
      </c>
      <c r="G41" s="222"/>
      <c r="H41" s="182"/>
    </row>
    <row r="42">
      <c r="A42" s="91" t="s">
        <v>55</v>
      </c>
      <c r="B42" s="129" t="s">
        <v>94</v>
      </c>
      <c r="C42" s="221">
        <v>16.0</v>
      </c>
      <c r="D42" s="221">
        <v>3.0</v>
      </c>
      <c r="E42" s="221">
        <v>16.0</v>
      </c>
      <c r="F42" s="221">
        <v>43.0</v>
      </c>
      <c r="G42" s="222"/>
      <c r="H42" s="182"/>
    </row>
    <row r="43">
      <c r="A43" s="91" t="s">
        <v>38</v>
      </c>
      <c r="B43" s="129" t="s">
        <v>94</v>
      </c>
      <c r="C43" s="221">
        <v>2.0</v>
      </c>
      <c r="D43" s="221">
        <v>2.0</v>
      </c>
      <c r="E43" s="221">
        <v>5.0</v>
      </c>
      <c r="F43" s="221">
        <v>5.0</v>
      </c>
      <c r="G43" s="222"/>
      <c r="H43" s="182"/>
    </row>
    <row r="44">
      <c r="A44" s="91" t="s">
        <v>39</v>
      </c>
      <c r="B44" s="121"/>
      <c r="C44" s="222"/>
      <c r="D44" s="222"/>
      <c r="E44" s="222"/>
      <c r="F44" s="222"/>
      <c r="G44" s="222"/>
      <c r="H44" s="182"/>
    </row>
    <row r="45">
      <c r="A45" s="91" t="s">
        <v>41</v>
      </c>
      <c r="B45" s="129" t="s">
        <v>94</v>
      </c>
      <c r="C45" s="221">
        <v>1.0</v>
      </c>
      <c r="D45" s="221"/>
      <c r="E45" s="221"/>
      <c r="F45" s="221">
        <v>5.0</v>
      </c>
      <c r="G45" s="222"/>
      <c r="H45" s="182"/>
    </row>
    <row r="46">
      <c r="A46" s="91" t="s">
        <v>43</v>
      </c>
      <c r="B46" s="129" t="s">
        <v>94</v>
      </c>
      <c r="C46" s="221"/>
      <c r="D46" s="221"/>
      <c r="E46" s="221">
        <v>111.0</v>
      </c>
      <c r="F46" s="221"/>
      <c r="G46" s="222"/>
      <c r="H46" s="182"/>
    </row>
    <row r="47">
      <c r="A47" s="91" t="s">
        <v>45</v>
      </c>
      <c r="B47" s="129" t="s">
        <v>94</v>
      </c>
      <c r="C47" s="221">
        <v>2.0</v>
      </c>
      <c r="D47" s="221"/>
      <c r="E47" s="221">
        <v>4.0</v>
      </c>
      <c r="F47" s="221"/>
      <c r="G47" s="222"/>
      <c r="H47" s="182"/>
    </row>
    <row r="48">
      <c r="A48" s="91" t="s">
        <v>46</v>
      </c>
      <c r="B48" s="121"/>
      <c r="C48" s="221"/>
      <c r="D48" s="221"/>
      <c r="E48" s="221"/>
      <c r="F48" s="221">
        <v>1.0</v>
      </c>
      <c r="G48" s="222"/>
      <c r="H48" s="182"/>
    </row>
    <row r="49">
      <c r="A49" s="91" t="s">
        <v>47</v>
      </c>
      <c r="B49" s="129" t="s">
        <v>94</v>
      </c>
      <c r="C49" s="221">
        <v>12.0</v>
      </c>
      <c r="D49" s="221">
        <v>2.0</v>
      </c>
      <c r="E49" s="221">
        <v>23.0</v>
      </c>
      <c r="F49" s="221">
        <v>6.0</v>
      </c>
      <c r="G49" s="222"/>
      <c r="H49" s="182"/>
    </row>
    <row r="50">
      <c r="A50" s="91" t="s">
        <v>48</v>
      </c>
      <c r="B50" s="121"/>
      <c r="C50" s="221"/>
      <c r="D50" s="221">
        <v>1.0</v>
      </c>
      <c r="E50" s="221"/>
      <c r="F50" s="221"/>
      <c r="G50" s="222"/>
      <c r="H50" s="182"/>
    </row>
    <row r="51">
      <c r="A51" s="91" t="s">
        <v>49</v>
      </c>
      <c r="B51" s="121"/>
      <c r="C51" s="221"/>
      <c r="D51" s="221"/>
      <c r="E51" s="221"/>
      <c r="F51" s="221"/>
      <c r="G51" s="221"/>
      <c r="H51" s="182"/>
    </row>
    <row r="52">
      <c r="A52" s="91" t="s">
        <v>51</v>
      </c>
      <c r="B52" s="121"/>
      <c r="C52" s="221">
        <v>6.0</v>
      </c>
      <c r="D52" s="221">
        <v>1.0</v>
      </c>
      <c r="E52" s="221">
        <v>14.0</v>
      </c>
      <c r="F52" s="221">
        <v>20.0</v>
      </c>
      <c r="G52" s="222"/>
      <c r="H52" s="182"/>
    </row>
    <row r="53">
      <c r="A53" s="91" t="s">
        <v>52</v>
      </c>
      <c r="B53" s="121"/>
      <c r="C53" s="221">
        <v>2.0</v>
      </c>
      <c r="D53" s="221"/>
      <c r="E53" s="221"/>
      <c r="F53" s="221"/>
      <c r="G53" s="222"/>
      <c r="H53" s="182"/>
    </row>
    <row r="54">
      <c r="A54" s="91" t="s">
        <v>53</v>
      </c>
      <c r="B54" s="121"/>
      <c r="C54" s="221"/>
      <c r="D54" s="221"/>
      <c r="E54" s="221"/>
      <c r="F54" s="221">
        <v>3.0</v>
      </c>
      <c r="G54" s="222"/>
      <c r="H54" s="182"/>
    </row>
    <row r="55">
      <c r="A55" s="91" t="s">
        <v>82</v>
      </c>
      <c r="B55" s="121"/>
      <c r="C55" s="221"/>
      <c r="D55" s="221"/>
      <c r="E55" s="221"/>
      <c r="F55" s="221"/>
      <c r="G55" s="222"/>
      <c r="H55" s="182"/>
    </row>
    <row r="56">
      <c r="A56" s="91" t="s">
        <v>83</v>
      </c>
      <c r="B56" s="121"/>
      <c r="C56" s="222"/>
      <c r="D56" s="222"/>
      <c r="E56" s="222"/>
      <c r="F56" s="222"/>
      <c r="G56" s="222"/>
      <c r="H56" s="182"/>
    </row>
    <row r="57">
      <c r="A57" s="91" t="s">
        <v>80</v>
      </c>
      <c r="B57" s="129" t="s">
        <v>94</v>
      </c>
      <c r="C57" s="221"/>
      <c r="D57" s="221"/>
      <c r="E57" s="221"/>
      <c r="F57" s="221"/>
      <c r="G57" s="222"/>
      <c r="H57" s="182"/>
    </row>
    <row r="58">
      <c r="A58" s="107" t="s">
        <v>78</v>
      </c>
      <c r="B58" s="130" t="s">
        <v>94</v>
      </c>
      <c r="C58" s="223"/>
      <c r="D58" s="223"/>
      <c r="E58" s="223"/>
      <c r="F58" s="223"/>
      <c r="G58" s="224"/>
      <c r="H58" s="184"/>
    </row>
    <row r="59">
      <c r="A59" s="107"/>
      <c r="B59" s="171"/>
      <c r="C59" s="223"/>
      <c r="D59" s="223"/>
      <c r="E59" s="223"/>
      <c r="F59" s="223"/>
      <c r="G59" s="224"/>
      <c r="H59" s="184"/>
    </row>
    <row r="60">
      <c r="A60" s="131" t="s">
        <v>56</v>
      </c>
      <c r="B60" s="132"/>
      <c r="C60" s="185"/>
      <c r="D60" s="185"/>
      <c r="E60" s="185"/>
      <c r="F60" s="185"/>
      <c r="G60" s="185"/>
      <c r="H60" s="187"/>
    </row>
    <row r="61">
      <c r="A61" s="27" t="s">
        <v>95</v>
      </c>
      <c r="F61" s="28"/>
      <c r="H61" s="18"/>
    </row>
    <row r="62">
      <c r="A62" s="225" t="s">
        <v>25</v>
      </c>
      <c r="B62" s="138" t="s">
        <v>26</v>
      </c>
      <c r="C62" s="142" t="s">
        <v>27</v>
      </c>
      <c r="D62" s="142" t="s">
        <v>28</v>
      </c>
      <c r="E62" s="142" t="s">
        <v>29</v>
      </c>
      <c r="F62" s="226" t="s">
        <v>30</v>
      </c>
      <c r="H62" s="18"/>
    </row>
    <row r="63">
      <c r="A63" s="146" t="s">
        <v>32</v>
      </c>
      <c r="B63" s="241"/>
      <c r="C63" s="87"/>
      <c r="D63" s="87"/>
      <c r="E63" s="242"/>
      <c r="F63" s="243"/>
      <c r="H63" s="18"/>
    </row>
    <row r="64">
      <c r="A64" s="146" t="s">
        <v>34</v>
      </c>
      <c r="B64" s="151">
        <v>1.0</v>
      </c>
      <c r="C64" s="221"/>
      <c r="D64" s="221"/>
      <c r="E64" s="221"/>
      <c r="F64" s="102"/>
      <c r="H64" s="18"/>
    </row>
    <row r="65">
      <c r="A65" s="146" t="s">
        <v>55</v>
      </c>
      <c r="B65" s="151"/>
      <c r="C65" s="222"/>
      <c r="D65" s="221"/>
      <c r="E65" s="222"/>
      <c r="F65" s="102">
        <v>1.0</v>
      </c>
      <c r="H65" s="18"/>
    </row>
    <row r="66">
      <c r="A66" s="146" t="s">
        <v>38</v>
      </c>
      <c r="B66" s="151">
        <v>1.0</v>
      </c>
      <c r="C66" s="221"/>
      <c r="D66" s="221"/>
      <c r="E66" s="222"/>
      <c r="F66" s="102"/>
      <c r="H66" s="18"/>
    </row>
    <row r="67">
      <c r="A67" s="146" t="s">
        <v>39</v>
      </c>
      <c r="B67" s="151"/>
      <c r="C67" s="221"/>
      <c r="D67" s="221"/>
      <c r="E67" s="222"/>
      <c r="F67" s="102"/>
      <c r="H67" s="18"/>
    </row>
    <row r="68">
      <c r="A68" s="146" t="s">
        <v>41</v>
      </c>
      <c r="B68" s="151"/>
      <c r="C68" s="221"/>
      <c r="D68" s="221"/>
      <c r="E68" s="221"/>
      <c r="F68" s="102"/>
      <c r="H68" s="18"/>
    </row>
    <row r="69">
      <c r="A69" s="146" t="s">
        <v>43</v>
      </c>
      <c r="B69" s="151"/>
      <c r="C69" s="221"/>
      <c r="D69" s="221"/>
      <c r="E69" s="222"/>
      <c r="F69" s="102"/>
      <c r="H69" s="18"/>
    </row>
    <row r="70">
      <c r="A70" s="146" t="s">
        <v>45</v>
      </c>
      <c r="B70" s="151"/>
      <c r="C70" s="221"/>
      <c r="D70" s="221"/>
      <c r="E70" s="221"/>
      <c r="F70" s="102"/>
      <c r="H70" s="18"/>
    </row>
    <row r="71">
      <c r="A71" s="146" t="s">
        <v>46</v>
      </c>
      <c r="B71" s="151"/>
      <c r="C71" s="221"/>
      <c r="D71" s="221"/>
      <c r="E71" s="221"/>
      <c r="F71" s="102"/>
      <c r="H71" s="18"/>
    </row>
    <row r="72">
      <c r="A72" s="146" t="s">
        <v>47</v>
      </c>
      <c r="B72" s="151"/>
      <c r="C72" s="221"/>
      <c r="D72" s="221"/>
      <c r="E72" s="221"/>
      <c r="F72" s="102"/>
      <c r="H72" s="18"/>
    </row>
    <row r="73">
      <c r="A73" s="146" t="s">
        <v>48</v>
      </c>
      <c r="B73" s="151"/>
      <c r="C73" s="221"/>
      <c r="D73" s="221"/>
      <c r="E73" s="222"/>
      <c r="F73" s="102"/>
      <c r="H73" s="18"/>
    </row>
    <row r="74">
      <c r="A74" s="146" t="s">
        <v>49</v>
      </c>
      <c r="B74" s="151"/>
      <c r="C74" s="221"/>
      <c r="D74" s="222"/>
      <c r="E74" s="222"/>
      <c r="F74" s="102"/>
      <c r="H74" s="18"/>
    </row>
    <row r="75">
      <c r="A75" s="146" t="s">
        <v>50</v>
      </c>
      <c r="B75" s="244"/>
      <c r="C75" s="222"/>
      <c r="D75" s="222"/>
      <c r="E75" s="222"/>
      <c r="F75" s="182"/>
      <c r="H75" s="18"/>
    </row>
    <row r="76">
      <c r="A76" s="146" t="s">
        <v>51</v>
      </c>
      <c r="B76" s="151"/>
      <c r="C76" s="222"/>
      <c r="D76" s="222"/>
      <c r="E76" s="221"/>
      <c r="F76" s="102"/>
      <c r="H76" s="18"/>
    </row>
    <row r="77">
      <c r="A77" s="146" t="s">
        <v>52</v>
      </c>
      <c r="B77" s="151"/>
      <c r="C77" s="221"/>
      <c r="D77" s="221"/>
      <c r="E77" s="222"/>
      <c r="F77" s="102"/>
      <c r="H77" s="18"/>
    </row>
    <row r="78">
      <c r="A78" s="146" t="s">
        <v>53</v>
      </c>
      <c r="B78" s="151"/>
      <c r="C78" s="221"/>
      <c r="D78" s="221"/>
      <c r="E78" s="221"/>
      <c r="F78" s="102"/>
      <c r="H78" s="18"/>
    </row>
    <row r="79">
      <c r="A79" s="146" t="s">
        <v>82</v>
      </c>
      <c r="B79" s="151"/>
      <c r="C79" s="222"/>
      <c r="D79" s="222"/>
      <c r="F79" s="102"/>
      <c r="H79" s="18"/>
    </row>
    <row r="80">
      <c r="A80" s="146" t="s">
        <v>83</v>
      </c>
      <c r="B80" s="245"/>
      <c r="C80" s="223"/>
      <c r="D80" s="223"/>
      <c r="E80" s="223"/>
      <c r="F80" s="206"/>
      <c r="H80" s="18"/>
    </row>
    <row r="81">
      <c r="A81" s="146" t="s">
        <v>80</v>
      </c>
      <c r="B81" s="245">
        <v>2.0</v>
      </c>
      <c r="C81" s="223"/>
      <c r="D81" s="223">
        <v>1.0</v>
      </c>
      <c r="E81" s="223"/>
      <c r="F81" s="206"/>
      <c r="H81" s="18"/>
    </row>
    <row r="82">
      <c r="A82" s="146" t="s">
        <v>78</v>
      </c>
      <c r="B82" s="245"/>
      <c r="C82" s="223"/>
      <c r="D82" s="223"/>
      <c r="E82" s="223"/>
      <c r="F82" s="206"/>
      <c r="H82" s="18"/>
    </row>
    <row r="83">
      <c r="A83" s="227" t="s">
        <v>56</v>
      </c>
      <c r="B83" s="244"/>
      <c r="C83" s="222"/>
      <c r="D83" s="222"/>
      <c r="E83" s="222"/>
      <c r="F83" s="182"/>
      <c r="H83" s="18"/>
    </row>
    <row r="84">
      <c r="A84" s="227" t="s">
        <v>103</v>
      </c>
      <c r="B84" s="151"/>
      <c r="C84" s="222"/>
      <c r="D84" s="221"/>
      <c r="E84" s="221"/>
      <c r="F84" s="102"/>
      <c r="H84" s="18"/>
    </row>
    <row r="85">
      <c r="A85" s="229" t="s">
        <v>118</v>
      </c>
      <c r="B85" s="245"/>
      <c r="C85" s="224"/>
      <c r="D85" s="223"/>
      <c r="E85" s="224"/>
      <c r="F85" s="206"/>
      <c r="H85" s="18"/>
    </row>
    <row r="86">
      <c r="A86" s="229" t="s">
        <v>21</v>
      </c>
      <c r="B86" s="246"/>
      <c r="C86" s="185"/>
      <c r="D86" s="185"/>
      <c r="E86" s="185"/>
      <c r="F86" s="158"/>
      <c r="H86" s="18"/>
    </row>
    <row r="87">
      <c r="A87" s="230" t="s">
        <v>66</v>
      </c>
      <c r="B87" s="163">
        <f t="shared" ref="B87:F87" si="13">SUM(B63:B86)</f>
        <v>4</v>
      </c>
      <c r="C87" s="163">
        <f t="shared" si="13"/>
        <v>0</v>
      </c>
      <c r="D87" s="163">
        <f t="shared" si="13"/>
        <v>1</v>
      </c>
      <c r="E87" s="163">
        <f t="shared" si="13"/>
        <v>0</v>
      </c>
      <c r="F87" s="165">
        <f t="shared" si="13"/>
        <v>1</v>
      </c>
      <c r="G87" s="47"/>
      <c r="H87" s="232"/>
    </row>
  </sheetData>
  <mergeCells count="5">
    <mergeCell ref="A1:G1"/>
    <mergeCell ref="C15:H15"/>
    <mergeCell ref="A24:B24"/>
    <mergeCell ref="A38:H38"/>
    <mergeCell ref="A61:F61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45922.0</v>
      </c>
    </row>
    <row r="2">
      <c r="A2" s="57" t="s">
        <v>58</v>
      </c>
      <c r="B2" s="197">
        <v>45922.0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167198.81</v>
      </c>
      <c r="G3" s="14">
        <f t="shared" ref="G3:H3" si="1">$F3/D3</f>
        <v>0.5652714303</v>
      </c>
      <c r="H3" s="15">
        <f t="shared" si="1"/>
        <v>0.4747093662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149517.43</v>
      </c>
      <c r="G4" s="14">
        <f t="shared" ref="G4:H4" si="2">$F4/D4</f>
        <v>0.7228686563</v>
      </c>
      <c r="H4" s="15">
        <f t="shared" si="2"/>
        <v>0.5024022782</v>
      </c>
    </row>
    <row r="5">
      <c r="A5" s="10" t="s">
        <v>11</v>
      </c>
      <c r="B5" s="70">
        <v>1925702.16</v>
      </c>
      <c r="C5" s="12" t="s">
        <v>61</v>
      </c>
      <c r="D5" s="71">
        <v>313501.0</v>
      </c>
      <c r="E5" s="13">
        <v>348234.0</v>
      </c>
      <c r="F5" s="99">
        <v>459804.6</v>
      </c>
      <c r="G5" s="14">
        <f t="shared" ref="G5:H5" si="3">$F5/D5</f>
        <v>1.466676661</v>
      </c>
      <c r="H5" s="15">
        <f t="shared" si="3"/>
        <v>1.320389738</v>
      </c>
    </row>
    <row r="6">
      <c r="A6" s="10" t="s">
        <v>116</v>
      </c>
      <c r="B6" s="70">
        <v>127762.36</v>
      </c>
      <c r="C6" s="12" t="s">
        <v>12</v>
      </c>
      <c r="D6" s="13">
        <v>354046.0</v>
      </c>
      <c r="E6" s="13">
        <v>352213.0</v>
      </c>
      <c r="F6" s="99">
        <v>304002.47</v>
      </c>
      <c r="G6" s="14">
        <f t="shared" ref="G6:H6" si="4">$F6/D6</f>
        <v>0.8586524632</v>
      </c>
      <c r="H6" s="15">
        <f t="shared" si="4"/>
        <v>0.8631210943</v>
      </c>
    </row>
    <row r="7">
      <c r="A7" s="32" t="s">
        <v>63</v>
      </c>
      <c r="B7" s="72">
        <f>B5-B3</f>
        <v>-888757.84</v>
      </c>
      <c r="C7" s="12" t="s">
        <v>14</v>
      </c>
      <c r="D7" s="13">
        <v>332189.0</v>
      </c>
      <c r="E7" s="13">
        <v>394226.0</v>
      </c>
      <c r="F7" s="99">
        <v>178642.13</v>
      </c>
      <c r="G7" s="14">
        <f t="shared" ref="G7:H7" si="5">$F7/D7</f>
        <v>0.5377725632</v>
      </c>
      <c r="H7" s="15">
        <f t="shared" si="5"/>
        <v>0.4531464947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150021.52</v>
      </c>
      <c r="G8" s="14">
        <f t="shared" ref="G8:H8" si="6">$F8/D8</f>
        <v>1.22204182</v>
      </c>
      <c r="H8" s="15">
        <f t="shared" si="6"/>
        <v>1.227099634</v>
      </c>
    </row>
    <row r="9">
      <c r="A9" s="19" t="s">
        <v>17</v>
      </c>
      <c r="B9" s="20">
        <f>(B4-B5)/30</f>
        <v>3220.494667</v>
      </c>
      <c r="C9" s="12" t="s">
        <v>18</v>
      </c>
      <c r="D9" s="13">
        <v>240004.0</v>
      </c>
      <c r="E9" s="13">
        <v>163342.0</v>
      </c>
      <c r="F9" s="99">
        <v>213572.67</v>
      </c>
      <c r="G9" s="14">
        <f t="shared" ref="G9:G13" si="7">$F9/$D$9</f>
        <v>0.8898712938</v>
      </c>
      <c r="H9" s="15">
        <f t="shared" ref="H9:H13" si="8">$F9/E9</f>
        <v>1.307518397</v>
      </c>
    </row>
    <row r="10">
      <c r="A10" s="19" t="s">
        <v>19</v>
      </c>
      <c r="B10" s="21">
        <f>(B4-B6)/30</f>
        <v>63151.82133</v>
      </c>
      <c r="C10" s="12" t="s">
        <v>20</v>
      </c>
      <c r="D10" s="13">
        <v>0.0</v>
      </c>
      <c r="E10" s="13">
        <v>108447.0</v>
      </c>
      <c r="F10" s="99">
        <v>127762.36</v>
      </c>
      <c r="G10" s="14">
        <f t="shared" si="7"/>
        <v>0.5323342944</v>
      </c>
      <c r="H10" s="15">
        <f t="shared" si="8"/>
        <v>1.178108754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16059.8</v>
      </c>
      <c r="G11" s="14">
        <f t="shared" si="7"/>
        <v>0.06691471809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81995.49</v>
      </c>
      <c r="G12" s="14">
        <f t="shared" si="7"/>
        <v>0.341642181</v>
      </c>
      <c r="H12" s="15" t="str">
        <f t="shared" si="8"/>
        <v>#DIV/0!</v>
      </c>
    </row>
    <row r="13">
      <c r="A13" s="19" t="s">
        <v>24</v>
      </c>
      <c r="B13" s="21">
        <f>(B3-B5)/(B18-B21)</f>
        <v>-31741.35143</v>
      </c>
      <c r="C13" s="23" t="s">
        <v>21</v>
      </c>
      <c r="D13" s="24">
        <v>61036.0</v>
      </c>
      <c r="E13" s="24">
        <v>108447.0</v>
      </c>
      <c r="F13" s="203">
        <v>77124.88</v>
      </c>
      <c r="G13" s="14">
        <f t="shared" si="7"/>
        <v>0.3213483109</v>
      </c>
      <c r="H13" s="26">
        <f t="shared" si="8"/>
        <v>0.7111757817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1925702.16</v>
      </c>
      <c r="G14" s="25">
        <f t="shared" ref="G14:H14" si="10">$F14/D14</f>
        <v>0.9997607471</v>
      </c>
      <c r="H14" s="26">
        <f t="shared" si="10"/>
        <v>0.8570164096</v>
      </c>
    </row>
    <row r="15">
      <c r="A15" s="19" t="s">
        <v>67</v>
      </c>
      <c r="B15" s="20">
        <f>B5-B14</f>
        <v>-3515587.173</v>
      </c>
      <c r="C15" s="27" t="s">
        <v>68</v>
      </c>
      <c r="H15" s="28"/>
    </row>
    <row r="16">
      <c r="A16" s="19" t="s">
        <v>69</v>
      </c>
      <c r="B16" s="20">
        <f>B5-B4</f>
        <v>-96614.84</v>
      </c>
      <c r="D16" s="30" t="s">
        <v>70</v>
      </c>
      <c r="E16" s="30" t="s">
        <v>71</v>
      </c>
      <c r="F16" s="30" t="s">
        <v>72</v>
      </c>
      <c r="G16" s="30" t="s">
        <v>113</v>
      </c>
      <c r="H16" s="9" t="s">
        <v>6</v>
      </c>
    </row>
    <row r="17">
      <c r="A17" s="19" t="s">
        <v>73</v>
      </c>
      <c r="B17" s="20">
        <f>(B5-B4)-B6</f>
        <v>-224377.2</v>
      </c>
      <c r="C17" s="91" t="s">
        <v>32</v>
      </c>
      <c r="D17" s="13">
        <v>93460.0</v>
      </c>
      <c r="E17" s="99">
        <v>46397.0</v>
      </c>
      <c r="F17" s="97">
        <f t="shared" ref="F17:F32" si="11">E17-D17</f>
        <v>-47063</v>
      </c>
      <c r="G17" s="36"/>
      <c r="H17" s="15">
        <f t="shared" ref="H17:H34" si="12">E17/D17</f>
        <v>0.4964369784</v>
      </c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87541.0</v>
      </c>
      <c r="F18" s="97">
        <f t="shared" si="11"/>
        <v>-82879</v>
      </c>
      <c r="G18" s="36"/>
      <c r="H18" s="15">
        <f t="shared" si="12"/>
        <v>0.5136779721</v>
      </c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176"/>
      <c r="H19" s="15" t="str">
        <f t="shared" si="12"/>
        <v>#DIV/0!</v>
      </c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124993.0</v>
      </c>
      <c r="F20" s="97">
        <f t="shared" si="11"/>
        <v>-18123</v>
      </c>
      <c r="G20" s="36"/>
      <c r="H20" s="15">
        <f t="shared" si="12"/>
        <v>0.8733684564</v>
      </c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5">
        <f t="shared" si="12"/>
        <v>0.3880200703</v>
      </c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88672.0</v>
      </c>
      <c r="F22" s="97">
        <f t="shared" si="11"/>
        <v>-136356</v>
      </c>
      <c r="G22" s="36"/>
      <c r="H22" s="15">
        <f t="shared" si="12"/>
        <v>0.3940487406</v>
      </c>
    </row>
    <row r="23">
      <c r="A23" s="43" t="s">
        <v>44</v>
      </c>
      <c r="B23" s="44">
        <f>B5/B3</f>
        <v>0.6842172779</v>
      </c>
      <c r="C23" s="91" t="s">
        <v>43</v>
      </c>
      <c r="D23" s="13">
        <v>170420.0</v>
      </c>
      <c r="E23" s="99">
        <v>97090.0</v>
      </c>
      <c r="F23" s="97">
        <f t="shared" si="11"/>
        <v>-73330</v>
      </c>
      <c r="G23" s="36"/>
      <c r="H23" s="15">
        <f t="shared" si="12"/>
        <v>0.5697101279</v>
      </c>
    </row>
    <row r="24">
      <c r="A24" s="17" t="s">
        <v>75</v>
      </c>
      <c r="C24" s="91" t="s">
        <v>45</v>
      </c>
      <c r="D24" s="13">
        <v>134416.0</v>
      </c>
      <c r="E24" s="99">
        <v>92532.0</v>
      </c>
      <c r="F24" s="97">
        <f t="shared" si="11"/>
        <v>-41884</v>
      </c>
      <c r="G24" s="36"/>
      <c r="H24" s="15">
        <f t="shared" si="12"/>
        <v>0.6884001905</v>
      </c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54173.0</v>
      </c>
      <c r="F25" s="97">
        <f t="shared" si="11"/>
        <v>-61639</v>
      </c>
      <c r="G25" s="36"/>
      <c r="H25" s="15">
        <f t="shared" si="12"/>
        <v>0.4677667254</v>
      </c>
    </row>
    <row r="26">
      <c r="A26" s="12" t="s">
        <v>8</v>
      </c>
      <c r="B26" s="102"/>
      <c r="C26" s="91" t="s">
        <v>47</v>
      </c>
      <c r="D26" s="13">
        <v>115812.0</v>
      </c>
      <c r="E26" s="99">
        <v>65876.0</v>
      </c>
      <c r="F26" s="97">
        <f t="shared" si="11"/>
        <v>-49936</v>
      </c>
      <c r="G26" s="36"/>
      <c r="H26" s="15">
        <f t="shared" si="12"/>
        <v>0.5688184299</v>
      </c>
    </row>
    <row r="27">
      <c r="A27" s="12" t="s">
        <v>10</v>
      </c>
      <c r="B27" s="102">
        <v>2.0</v>
      </c>
      <c r="C27" s="91" t="s">
        <v>48</v>
      </c>
      <c r="D27" s="13">
        <v>115812.0</v>
      </c>
      <c r="E27" s="99">
        <v>40904.0</v>
      </c>
      <c r="F27" s="97">
        <f t="shared" si="11"/>
        <v>-74908</v>
      </c>
      <c r="G27" s="36"/>
      <c r="H27" s="15">
        <f t="shared" si="12"/>
        <v>0.3531931061</v>
      </c>
    </row>
    <row r="28">
      <c r="A28" s="12" t="s">
        <v>12</v>
      </c>
      <c r="B28" s="102">
        <v>1.0</v>
      </c>
      <c r="C28" s="91" t="s">
        <v>49</v>
      </c>
      <c r="D28" s="13">
        <v>156768.0</v>
      </c>
      <c r="E28" s="99">
        <v>38607.0</v>
      </c>
      <c r="F28" s="97">
        <f t="shared" si="11"/>
        <v>-118161</v>
      </c>
      <c r="G28" s="36"/>
      <c r="H28" s="15">
        <f t="shared" si="12"/>
        <v>0.2462683711</v>
      </c>
    </row>
    <row r="29">
      <c r="A29" s="12" t="s">
        <v>14</v>
      </c>
      <c r="B29" s="102">
        <v>2.0</v>
      </c>
      <c r="C29" s="91" t="s">
        <v>51</v>
      </c>
      <c r="D29" s="13">
        <v>184072.0</v>
      </c>
      <c r="E29" s="99">
        <v>36819.0</v>
      </c>
      <c r="F29" s="97">
        <f t="shared" si="11"/>
        <v>-147253</v>
      </c>
      <c r="G29" s="36"/>
      <c r="H29" s="15">
        <f t="shared" si="12"/>
        <v>0.2000249902</v>
      </c>
    </row>
    <row r="30">
      <c r="A30" s="12" t="s">
        <v>16</v>
      </c>
      <c r="B30" s="102"/>
      <c r="C30" s="91" t="s">
        <v>52</v>
      </c>
      <c r="D30" s="13">
        <v>184072.0</v>
      </c>
      <c r="E30" s="99">
        <v>158068.0</v>
      </c>
      <c r="F30" s="97">
        <f t="shared" si="11"/>
        <v>-26004</v>
      </c>
      <c r="G30" s="36"/>
      <c r="H30" s="15">
        <f t="shared" si="12"/>
        <v>0.8587291929</v>
      </c>
    </row>
    <row r="31">
      <c r="A31" s="12" t="s">
        <v>18</v>
      </c>
      <c r="B31" s="30">
        <v>6.0</v>
      </c>
      <c r="C31" s="91" t="s">
        <v>53</v>
      </c>
      <c r="D31" s="13">
        <v>179120.0</v>
      </c>
      <c r="E31" s="99">
        <v>124993.0</v>
      </c>
      <c r="F31" s="97">
        <f t="shared" si="11"/>
        <v>-54127</v>
      </c>
      <c r="G31" s="36"/>
      <c r="H31" s="15">
        <f t="shared" si="12"/>
        <v>0.6978171059</v>
      </c>
    </row>
    <row r="32">
      <c r="A32" s="12" t="s">
        <v>20</v>
      </c>
      <c r="B32" s="102">
        <v>1.0</v>
      </c>
      <c r="C32" s="91" t="s">
        <v>55</v>
      </c>
      <c r="D32" s="13">
        <v>148068.0</v>
      </c>
      <c r="E32" s="99">
        <v>93132.0</v>
      </c>
      <c r="F32" s="97">
        <f t="shared" si="11"/>
        <v>-54936</v>
      </c>
      <c r="G32" s="36"/>
      <c r="H32" s="15">
        <f t="shared" si="12"/>
        <v>0.6289812789</v>
      </c>
    </row>
    <row r="33">
      <c r="A33" s="103" t="s">
        <v>79</v>
      </c>
      <c r="B33" s="206"/>
      <c r="C33" s="91" t="s">
        <v>82</v>
      </c>
      <c r="D33" s="13"/>
      <c r="E33" s="99">
        <v>48117.0</v>
      </c>
      <c r="F33" s="97"/>
      <c r="G33" s="36"/>
      <c r="H33" s="15" t="str">
        <f t="shared" si="12"/>
        <v>#DIV/0!</v>
      </c>
    </row>
    <row r="34">
      <c r="A34" s="104" t="s">
        <v>81</v>
      </c>
      <c r="B34" s="127">
        <v>5.0</v>
      </c>
      <c r="C34" s="91" t="s">
        <v>83</v>
      </c>
      <c r="D34" s="13"/>
      <c r="E34" s="99"/>
      <c r="F34" s="97"/>
      <c r="G34" s="36"/>
      <c r="H34" s="15" t="str">
        <f t="shared" si="12"/>
        <v>#DIV/0!</v>
      </c>
    </row>
    <row r="35">
      <c r="A35" s="105" t="s">
        <v>66</v>
      </c>
      <c r="B35" s="106">
        <f>SUM(B26:B34)</f>
        <v>17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1"/>
      <c r="C40" s="221"/>
      <c r="D40" s="221">
        <v>2.0</v>
      </c>
      <c r="E40" s="221">
        <v>2.0</v>
      </c>
      <c r="F40" s="221"/>
      <c r="G40" s="222"/>
      <c r="H40" s="182"/>
    </row>
    <row r="41">
      <c r="A41" s="91" t="s">
        <v>34</v>
      </c>
      <c r="B41" s="129" t="s">
        <v>94</v>
      </c>
      <c r="C41" s="221">
        <v>13.0</v>
      </c>
      <c r="D41" s="221">
        <v>3.0</v>
      </c>
      <c r="E41" s="221">
        <v>10.0</v>
      </c>
      <c r="F41" s="221">
        <v>16.0</v>
      </c>
      <c r="G41" s="222"/>
      <c r="H41" s="182"/>
    </row>
    <row r="42">
      <c r="A42" s="91" t="s">
        <v>55</v>
      </c>
      <c r="B42" s="129" t="s">
        <v>94</v>
      </c>
      <c r="C42" s="221"/>
      <c r="D42" s="221"/>
      <c r="E42" s="221">
        <v>9.0</v>
      </c>
      <c r="F42" s="221">
        <v>10.0</v>
      </c>
      <c r="G42" s="222"/>
      <c r="H42" s="182"/>
    </row>
    <row r="43">
      <c r="A43" s="91" t="s">
        <v>38</v>
      </c>
      <c r="B43" s="129" t="s">
        <v>94</v>
      </c>
      <c r="C43" s="221">
        <v>6.0</v>
      </c>
      <c r="D43" s="221"/>
      <c r="E43" s="221">
        <v>2.0</v>
      </c>
      <c r="F43" s="221">
        <v>16.0</v>
      </c>
      <c r="G43" s="222"/>
      <c r="H43" s="182"/>
    </row>
    <row r="44">
      <c r="A44" s="91" t="s">
        <v>39</v>
      </c>
      <c r="B44" s="121"/>
      <c r="C44" s="222"/>
      <c r="D44" s="222"/>
      <c r="E44" s="222"/>
      <c r="F44" s="222"/>
      <c r="G44" s="222"/>
      <c r="H44" s="182"/>
    </row>
    <row r="45">
      <c r="A45" s="91" t="s">
        <v>41</v>
      </c>
      <c r="B45" s="129" t="s">
        <v>94</v>
      </c>
      <c r="C45" s="221">
        <v>5.0</v>
      </c>
      <c r="D45" s="221"/>
      <c r="E45" s="221">
        <v>4.0</v>
      </c>
      <c r="F45" s="221">
        <v>1.0</v>
      </c>
      <c r="G45" s="222"/>
      <c r="H45" s="182"/>
    </row>
    <row r="46">
      <c r="A46" s="91" t="s">
        <v>43</v>
      </c>
      <c r="B46" s="129" t="s">
        <v>94</v>
      </c>
      <c r="C46" s="221">
        <v>2.0</v>
      </c>
      <c r="D46" s="221"/>
      <c r="E46" s="221">
        <v>111.0</v>
      </c>
      <c r="F46" s="221"/>
      <c r="G46" s="222"/>
      <c r="H46" s="182"/>
    </row>
    <row r="47">
      <c r="A47" s="91" t="s">
        <v>45</v>
      </c>
      <c r="B47" s="121"/>
      <c r="C47" s="221"/>
      <c r="D47" s="221"/>
      <c r="E47" s="221"/>
      <c r="F47" s="221"/>
      <c r="G47" s="222"/>
      <c r="H47" s="182"/>
    </row>
    <row r="48">
      <c r="A48" s="91" t="s">
        <v>46</v>
      </c>
      <c r="B48" s="121"/>
      <c r="C48" s="221"/>
      <c r="D48" s="221"/>
      <c r="E48" s="221"/>
      <c r="F48" s="221">
        <v>3.0</v>
      </c>
      <c r="G48" s="222"/>
      <c r="H48" s="182"/>
    </row>
    <row r="49">
      <c r="A49" s="91" t="s">
        <v>47</v>
      </c>
      <c r="B49" s="129" t="s">
        <v>94</v>
      </c>
      <c r="C49" s="221">
        <v>5.0</v>
      </c>
      <c r="D49" s="221"/>
      <c r="E49" s="221">
        <v>31.0</v>
      </c>
      <c r="F49" s="221">
        <v>13.0</v>
      </c>
      <c r="G49" s="222"/>
      <c r="H49" s="182"/>
    </row>
    <row r="50">
      <c r="A50" s="91" t="s">
        <v>48</v>
      </c>
      <c r="B50" s="129" t="s">
        <v>94</v>
      </c>
      <c r="C50" s="221">
        <v>9.0</v>
      </c>
      <c r="D50" s="221">
        <v>2.0</v>
      </c>
      <c r="E50" s="221">
        <v>12.0</v>
      </c>
      <c r="F50" s="221">
        <v>13.0</v>
      </c>
      <c r="G50" s="222"/>
      <c r="H50" s="182"/>
    </row>
    <row r="51">
      <c r="A51" s="91" t="s">
        <v>49</v>
      </c>
      <c r="B51" s="121"/>
      <c r="C51" s="221"/>
      <c r="D51" s="221"/>
      <c r="E51" s="221"/>
      <c r="F51" s="221"/>
      <c r="G51" s="221"/>
      <c r="H51" s="182"/>
    </row>
    <row r="52">
      <c r="A52" s="91" t="s">
        <v>51</v>
      </c>
      <c r="B52" s="121"/>
      <c r="C52" s="221">
        <v>2.0</v>
      </c>
      <c r="D52" s="221"/>
      <c r="E52" s="221">
        <v>7.0</v>
      </c>
      <c r="F52" s="221">
        <v>8.0</v>
      </c>
      <c r="G52" s="222"/>
      <c r="H52" s="182"/>
    </row>
    <row r="53">
      <c r="A53" s="91" t="s">
        <v>52</v>
      </c>
      <c r="B53" s="121"/>
      <c r="C53" s="221">
        <v>1.0</v>
      </c>
      <c r="D53" s="221"/>
      <c r="E53" s="221"/>
      <c r="F53" s="221"/>
      <c r="G53" s="222"/>
      <c r="H53" s="182"/>
    </row>
    <row r="54">
      <c r="A54" s="91" t="s">
        <v>53</v>
      </c>
      <c r="B54" s="121"/>
      <c r="C54" s="221"/>
      <c r="D54" s="221"/>
      <c r="E54" s="221"/>
      <c r="F54" s="221"/>
      <c r="G54" s="222"/>
      <c r="H54" s="182"/>
    </row>
    <row r="55">
      <c r="A55" s="91" t="s">
        <v>82</v>
      </c>
      <c r="B55" s="129" t="s">
        <v>94</v>
      </c>
      <c r="C55" s="221"/>
      <c r="D55" s="221"/>
      <c r="E55" s="221"/>
      <c r="F55" s="221"/>
      <c r="G55" s="222"/>
      <c r="H55" s="182"/>
    </row>
    <row r="56">
      <c r="A56" s="91" t="s">
        <v>83</v>
      </c>
      <c r="B56" s="121"/>
      <c r="C56" s="222"/>
      <c r="D56" s="222"/>
      <c r="E56" s="222"/>
      <c r="F56" s="222"/>
      <c r="G56" s="222"/>
      <c r="H56" s="182"/>
    </row>
    <row r="57">
      <c r="A57" s="91" t="s">
        <v>80</v>
      </c>
      <c r="B57" s="129" t="s">
        <v>94</v>
      </c>
      <c r="C57" s="221"/>
      <c r="D57" s="221"/>
      <c r="E57" s="221"/>
      <c r="F57" s="221"/>
      <c r="G57" s="222"/>
      <c r="H57" s="182"/>
    </row>
    <row r="58">
      <c r="A58" s="107"/>
      <c r="B58" s="171"/>
      <c r="C58" s="223"/>
      <c r="D58" s="223"/>
      <c r="E58" s="223"/>
      <c r="F58" s="223"/>
      <c r="G58" s="224"/>
      <c r="H58" s="184"/>
    </row>
    <row r="59">
      <c r="A59" s="107"/>
      <c r="B59" s="171"/>
      <c r="C59" s="223"/>
      <c r="D59" s="223"/>
      <c r="E59" s="223"/>
      <c r="F59" s="223"/>
      <c r="G59" s="224"/>
      <c r="H59" s="184"/>
    </row>
    <row r="60">
      <c r="A60" s="131" t="s">
        <v>56</v>
      </c>
      <c r="B60" s="132"/>
      <c r="C60" s="185"/>
      <c r="D60" s="185"/>
      <c r="E60" s="185"/>
      <c r="F60" s="185"/>
      <c r="G60" s="185"/>
      <c r="H60" s="187"/>
    </row>
    <row r="61">
      <c r="A61" s="27" t="s">
        <v>95</v>
      </c>
      <c r="F61" s="28"/>
      <c r="H61" s="18"/>
    </row>
    <row r="62">
      <c r="A62" s="225" t="s">
        <v>25</v>
      </c>
      <c r="B62" s="138" t="s">
        <v>26</v>
      </c>
      <c r="C62" s="142" t="s">
        <v>27</v>
      </c>
      <c r="D62" s="142" t="s">
        <v>28</v>
      </c>
      <c r="E62" s="142" t="s">
        <v>29</v>
      </c>
      <c r="F62" s="226" t="s">
        <v>30</v>
      </c>
      <c r="H62" s="18"/>
    </row>
    <row r="63">
      <c r="A63" s="146" t="s">
        <v>32</v>
      </c>
      <c r="B63" s="241"/>
      <c r="C63" s="87"/>
      <c r="D63" s="87"/>
      <c r="E63" s="242"/>
      <c r="F63" s="243"/>
      <c r="H63" s="18"/>
    </row>
    <row r="64">
      <c r="A64" s="146" t="s">
        <v>34</v>
      </c>
      <c r="B64" s="151"/>
      <c r="C64" s="221"/>
      <c r="D64" s="221"/>
      <c r="E64" s="221"/>
      <c r="F64" s="102"/>
      <c r="H64" s="18"/>
    </row>
    <row r="65">
      <c r="A65" s="146" t="s">
        <v>55</v>
      </c>
      <c r="B65" s="151">
        <v>2.0</v>
      </c>
      <c r="C65" s="222"/>
      <c r="D65" s="221"/>
      <c r="E65" s="222"/>
      <c r="F65" s="102"/>
      <c r="H65" s="18"/>
    </row>
    <row r="66">
      <c r="A66" s="146" t="s">
        <v>38</v>
      </c>
      <c r="B66" s="151">
        <v>1.0</v>
      </c>
      <c r="C66" s="221"/>
      <c r="D66" s="221"/>
      <c r="E66" s="222"/>
      <c r="F66" s="102">
        <v>1.0</v>
      </c>
      <c r="H66" s="18"/>
    </row>
    <row r="67">
      <c r="A67" s="146" t="s">
        <v>39</v>
      </c>
      <c r="B67" s="151"/>
      <c r="C67" s="221"/>
      <c r="D67" s="221"/>
      <c r="E67" s="222"/>
      <c r="F67" s="102"/>
      <c r="H67" s="18"/>
    </row>
    <row r="68">
      <c r="A68" s="146" t="s">
        <v>41</v>
      </c>
      <c r="B68" s="151"/>
      <c r="C68" s="221"/>
      <c r="D68" s="221"/>
      <c r="E68" s="221"/>
      <c r="F68" s="102"/>
      <c r="H68" s="18"/>
    </row>
    <row r="69">
      <c r="A69" s="146" t="s">
        <v>43</v>
      </c>
      <c r="B69" s="151"/>
      <c r="C69" s="221"/>
      <c r="D69" s="221"/>
      <c r="E69" s="222"/>
      <c r="F69" s="102"/>
      <c r="H69" s="18"/>
    </row>
    <row r="70">
      <c r="A70" s="146" t="s">
        <v>45</v>
      </c>
      <c r="B70" s="151"/>
      <c r="C70" s="221"/>
      <c r="D70" s="221"/>
      <c r="E70" s="221"/>
      <c r="F70" s="102"/>
      <c r="H70" s="18"/>
    </row>
    <row r="71">
      <c r="A71" s="146" t="s">
        <v>46</v>
      </c>
      <c r="B71" s="151"/>
      <c r="C71" s="221"/>
      <c r="D71" s="221"/>
      <c r="E71" s="221"/>
      <c r="F71" s="102"/>
      <c r="H71" s="18"/>
    </row>
    <row r="72">
      <c r="A72" s="146" t="s">
        <v>47</v>
      </c>
      <c r="B72" s="151"/>
      <c r="C72" s="221"/>
      <c r="D72" s="221"/>
      <c r="E72" s="221"/>
      <c r="F72" s="102"/>
      <c r="H72" s="18"/>
    </row>
    <row r="73">
      <c r="A73" s="146" t="s">
        <v>48</v>
      </c>
      <c r="B73" s="151"/>
      <c r="C73" s="221"/>
      <c r="D73" s="221"/>
      <c r="E73" s="222"/>
      <c r="F73" s="102"/>
      <c r="H73" s="18"/>
    </row>
    <row r="74">
      <c r="A74" s="146" t="s">
        <v>49</v>
      </c>
      <c r="B74" s="151"/>
      <c r="C74" s="221"/>
      <c r="D74" s="222"/>
      <c r="E74" s="222"/>
      <c r="F74" s="102"/>
      <c r="H74" s="18"/>
    </row>
    <row r="75">
      <c r="A75" s="146" t="s">
        <v>50</v>
      </c>
      <c r="B75" s="244"/>
      <c r="C75" s="222"/>
      <c r="D75" s="222"/>
      <c r="E75" s="222"/>
      <c r="F75" s="182"/>
      <c r="H75" s="18"/>
    </row>
    <row r="76">
      <c r="A76" s="146" t="s">
        <v>51</v>
      </c>
      <c r="B76" s="151"/>
      <c r="C76" s="222"/>
      <c r="D76" s="222"/>
      <c r="E76" s="221"/>
      <c r="F76" s="102"/>
      <c r="H76" s="18"/>
    </row>
    <row r="77">
      <c r="A77" s="146" t="s">
        <v>52</v>
      </c>
      <c r="B77" s="151"/>
      <c r="C77" s="221"/>
      <c r="D77" s="221"/>
      <c r="E77" s="222"/>
      <c r="F77" s="102"/>
      <c r="H77" s="18"/>
    </row>
    <row r="78">
      <c r="A78" s="146" t="s">
        <v>53</v>
      </c>
      <c r="B78" s="151"/>
      <c r="C78" s="221"/>
      <c r="D78" s="221"/>
      <c r="E78" s="221"/>
      <c r="F78" s="102">
        <v>1.0</v>
      </c>
      <c r="H78" s="18"/>
    </row>
    <row r="79">
      <c r="A79" s="146" t="s">
        <v>82</v>
      </c>
      <c r="B79" s="151"/>
      <c r="C79" s="222"/>
      <c r="D79" s="222"/>
      <c r="F79" s="102">
        <v>1.0</v>
      </c>
      <c r="H79" s="18"/>
    </row>
    <row r="80">
      <c r="A80" s="146" t="s">
        <v>83</v>
      </c>
      <c r="B80" s="245"/>
      <c r="C80" s="223"/>
      <c r="D80" s="223"/>
      <c r="E80" s="223"/>
      <c r="F80" s="206"/>
      <c r="H80" s="18"/>
    </row>
    <row r="81">
      <c r="A81" s="146" t="s">
        <v>80</v>
      </c>
      <c r="B81" s="245"/>
      <c r="C81" s="223"/>
      <c r="D81" s="223"/>
      <c r="E81" s="223"/>
      <c r="F81" s="206"/>
      <c r="H81" s="18"/>
    </row>
    <row r="82">
      <c r="A82" s="146"/>
      <c r="B82" s="245"/>
      <c r="C82" s="223"/>
      <c r="D82" s="223"/>
      <c r="E82" s="223"/>
      <c r="F82" s="206"/>
      <c r="H82" s="18"/>
    </row>
    <row r="83">
      <c r="A83" s="227" t="s">
        <v>56</v>
      </c>
      <c r="B83" s="244"/>
      <c r="C83" s="222"/>
      <c r="D83" s="222"/>
      <c r="E83" s="222"/>
      <c r="F83" s="182"/>
      <c r="H83" s="18"/>
    </row>
    <row r="84">
      <c r="A84" s="227" t="s">
        <v>103</v>
      </c>
      <c r="B84" s="151"/>
      <c r="C84" s="222"/>
      <c r="D84" s="221"/>
      <c r="E84" s="221"/>
      <c r="F84" s="102">
        <v>1.0</v>
      </c>
      <c r="H84" s="18"/>
    </row>
    <row r="85">
      <c r="A85" s="229" t="s">
        <v>118</v>
      </c>
      <c r="B85" s="245"/>
      <c r="C85" s="224"/>
      <c r="D85" s="223"/>
      <c r="E85" s="224"/>
      <c r="F85" s="206"/>
      <c r="H85" s="18"/>
    </row>
    <row r="86">
      <c r="A86" s="229" t="s">
        <v>21</v>
      </c>
      <c r="B86" s="246"/>
      <c r="C86" s="185"/>
      <c r="D86" s="185"/>
      <c r="E86" s="185"/>
      <c r="F86" s="158"/>
      <c r="H86" s="18"/>
    </row>
    <row r="87">
      <c r="A87" s="230" t="s">
        <v>66</v>
      </c>
      <c r="B87" s="163">
        <f t="shared" ref="B87:F87" si="13">SUM(B63:B86)</f>
        <v>3</v>
      </c>
      <c r="C87" s="163">
        <f t="shared" si="13"/>
        <v>0</v>
      </c>
      <c r="D87" s="163">
        <f t="shared" si="13"/>
        <v>0</v>
      </c>
      <c r="E87" s="163">
        <f t="shared" si="13"/>
        <v>0</v>
      </c>
      <c r="F87" s="165">
        <f t="shared" si="13"/>
        <v>4</v>
      </c>
      <c r="G87" s="47"/>
      <c r="H87" s="232"/>
    </row>
  </sheetData>
  <mergeCells count="5">
    <mergeCell ref="A1:G1"/>
    <mergeCell ref="C15:H15"/>
    <mergeCell ref="A24:B24"/>
    <mergeCell ref="A38:H38"/>
    <mergeCell ref="A61:F61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6" max="7" width="7.38"/>
    <col customWidth="1" min="8" max="8" width="11.0"/>
    <col customWidth="1" min="9" max="9" width="7.5"/>
    <col customWidth="1" min="10" max="10" width="7.38"/>
    <col customWidth="1" min="11" max="11" width="8.88"/>
    <col customWidth="1" min="12" max="12" width="18.63"/>
    <col customWidth="1" min="13" max="13" width="17.13"/>
  </cols>
  <sheetData>
    <row r="1">
      <c r="A1" s="52" t="s">
        <v>0</v>
      </c>
      <c r="B1" s="53"/>
      <c r="C1" s="53"/>
      <c r="D1" s="53"/>
      <c r="E1" s="53"/>
      <c r="F1" s="53"/>
      <c r="G1" s="53"/>
      <c r="H1" s="54"/>
      <c r="I1" s="55"/>
      <c r="J1" s="55"/>
      <c r="K1" s="55"/>
      <c r="L1" s="55"/>
      <c r="M1" s="56" t="s">
        <v>57</v>
      </c>
    </row>
    <row r="2">
      <c r="A2" s="57" t="s">
        <v>58</v>
      </c>
      <c r="B2" s="58">
        <v>45956.0</v>
      </c>
      <c r="C2" s="6"/>
      <c r="D2" s="7" t="s">
        <v>2</v>
      </c>
      <c r="E2" s="7" t="s">
        <v>3</v>
      </c>
      <c r="F2" s="59" t="s">
        <v>4</v>
      </c>
      <c r="G2" s="54"/>
      <c r="H2" s="60" t="s">
        <v>5</v>
      </c>
      <c r="I2" s="59" t="s">
        <v>59</v>
      </c>
      <c r="J2" s="53"/>
      <c r="K2" s="54"/>
      <c r="L2" s="61" t="s">
        <v>60</v>
      </c>
      <c r="M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63">
        <v>165352.79</v>
      </c>
      <c r="G3" s="64"/>
      <c r="H3" s="65">
        <f t="shared" ref="H3:H8" si="1">$F3/D3</f>
        <v>0.5842070323</v>
      </c>
      <c r="I3" s="66">
        <f t="shared" ref="I3:I13" si="2">F3-L3</f>
        <v>-129775.61</v>
      </c>
      <c r="J3" s="67"/>
      <c r="K3" s="64"/>
      <c r="L3" s="68">
        <f t="shared" ref="L3:L13" si="3">E3*$B$23</f>
        <v>295128.4</v>
      </c>
      <c r="M3" s="69">
        <f t="shared" ref="M3:M14" si="4">$F3/E3</f>
        <v>0.5229224658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63">
        <v>207897.4</v>
      </c>
      <c r="G4" s="64"/>
      <c r="H4" s="65">
        <f t="shared" si="1"/>
        <v>1.031370117</v>
      </c>
      <c r="I4" s="66">
        <f t="shared" si="2"/>
        <v>-36263.53333</v>
      </c>
      <c r="J4" s="67"/>
      <c r="K4" s="64"/>
      <c r="L4" s="68">
        <f t="shared" si="3"/>
        <v>244160.9333</v>
      </c>
      <c r="M4" s="69">
        <f t="shared" si="4"/>
        <v>0.7947117939</v>
      </c>
    </row>
    <row r="5">
      <c r="A5" s="10" t="s">
        <v>11</v>
      </c>
      <c r="B5" s="70">
        <v>1981673.89</v>
      </c>
      <c r="C5" s="12" t="s">
        <v>61</v>
      </c>
      <c r="D5" s="71">
        <v>402427.0</v>
      </c>
      <c r="E5" s="13">
        <v>501170.0</v>
      </c>
      <c r="F5" s="63">
        <v>350439.6</v>
      </c>
      <c r="G5" s="64"/>
      <c r="H5" s="65">
        <f t="shared" si="1"/>
        <v>0.870815328</v>
      </c>
      <c r="I5" s="66">
        <f t="shared" si="2"/>
        <v>-117319.0667</v>
      </c>
      <c r="J5" s="67"/>
      <c r="K5" s="64"/>
      <c r="L5" s="68">
        <f t="shared" si="3"/>
        <v>467758.6667</v>
      </c>
      <c r="M5" s="69">
        <f t="shared" si="4"/>
        <v>0.6992429714</v>
      </c>
    </row>
    <row r="6">
      <c r="A6" s="10" t="s">
        <v>62</v>
      </c>
      <c r="B6" s="70">
        <v>237928.3</v>
      </c>
      <c r="C6" s="12" t="s">
        <v>12</v>
      </c>
      <c r="D6" s="13">
        <v>360402.0</v>
      </c>
      <c r="E6" s="13">
        <v>316209.0</v>
      </c>
      <c r="F6" s="63">
        <v>240175.93</v>
      </c>
      <c r="G6" s="64"/>
      <c r="H6" s="65">
        <f t="shared" si="1"/>
        <v>0.6664112019</v>
      </c>
      <c r="I6" s="66">
        <f t="shared" si="2"/>
        <v>-54952.47</v>
      </c>
      <c r="J6" s="67"/>
      <c r="K6" s="64"/>
      <c r="L6" s="68">
        <f t="shared" si="3"/>
        <v>295128.4</v>
      </c>
      <c r="M6" s="69">
        <f t="shared" si="4"/>
        <v>0.7595480521</v>
      </c>
    </row>
    <row r="7">
      <c r="A7" s="32" t="s">
        <v>63</v>
      </c>
      <c r="B7" s="72">
        <f>B5-B3</f>
        <v>-458542.11</v>
      </c>
      <c r="C7" s="12" t="s">
        <v>14</v>
      </c>
      <c r="D7" s="13">
        <v>467711.0</v>
      </c>
      <c r="E7" s="13">
        <v>302557.0</v>
      </c>
      <c r="F7" s="63">
        <v>350662.14</v>
      </c>
      <c r="G7" s="64"/>
      <c r="H7" s="65">
        <f t="shared" si="1"/>
        <v>0.749741058</v>
      </c>
      <c r="I7" s="66">
        <f t="shared" si="2"/>
        <v>68275.60667</v>
      </c>
      <c r="J7" s="67"/>
      <c r="K7" s="64"/>
      <c r="L7" s="68">
        <f t="shared" si="3"/>
        <v>282386.5333</v>
      </c>
      <c r="M7" s="69">
        <f t="shared" si="4"/>
        <v>1.158995297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63">
        <v>203173.94</v>
      </c>
      <c r="G8" s="64"/>
      <c r="H8" s="65">
        <f t="shared" si="1"/>
        <v>1.601257369</v>
      </c>
      <c r="I8" s="66">
        <f t="shared" si="2"/>
        <v>-40986.99333</v>
      </c>
      <c r="J8" s="67"/>
      <c r="K8" s="64"/>
      <c r="L8" s="68">
        <f t="shared" si="3"/>
        <v>244160.9333</v>
      </c>
      <c r="M8" s="69">
        <f t="shared" si="4"/>
        <v>0.7766558232</v>
      </c>
    </row>
    <row r="9">
      <c r="A9" s="19" t="s">
        <v>17</v>
      </c>
      <c r="B9" s="20">
        <f>(B4-B5)/30</f>
        <v>4354.996</v>
      </c>
      <c r="C9" s="12" t="s">
        <v>18</v>
      </c>
      <c r="D9" s="13">
        <v>175140.0</v>
      </c>
      <c r="E9" s="13">
        <v>261601.0</v>
      </c>
      <c r="F9" s="63">
        <v>212193.82</v>
      </c>
      <c r="G9" s="64"/>
      <c r="H9" s="65">
        <f t="shared" ref="H9:H13" si="5">$F9/$D$9</f>
        <v>1.211566861</v>
      </c>
      <c r="I9" s="66">
        <f t="shared" si="2"/>
        <v>-31967.11333</v>
      </c>
      <c r="J9" s="67"/>
      <c r="K9" s="64"/>
      <c r="L9" s="68">
        <f t="shared" si="3"/>
        <v>244160.9333</v>
      </c>
      <c r="M9" s="69">
        <f t="shared" si="4"/>
        <v>0.811135355</v>
      </c>
    </row>
    <row r="10">
      <c r="A10" s="19" t="s">
        <v>19</v>
      </c>
      <c r="B10" s="21">
        <f>(B4-B6)/30</f>
        <v>62479.849</v>
      </c>
      <c r="C10" s="12" t="s">
        <v>20</v>
      </c>
      <c r="D10" s="13">
        <v>0.0</v>
      </c>
      <c r="E10" s="13">
        <v>192680.0</v>
      </c>
      <c r="F10" s="63">
        <v>82668.25</v>
      </c>
      <c r="G10" s="64"/>
      <c r="H10" s="65">
        <f t="shared" si="5"/>
        <v>0.4720123901</v>
      </c>
      <c r="I10" s="66">
        <f t="shared" si="2"/>
        <v>-97166.41667</v>
      </c>
      <c r="J10" s="67"/>
      <c r="K10" s="64"/>
      <c r="L10" s="68">
        <f t="shared" si="3"/>
        <v>179834.6667</v>
      </c>
      <c r="M10" s="69">
        <f t="shared" si="4"/>
        <v>0.4290442703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63">
        <v>100980.97</v>
      </c>
      <c r="G11" s="64"/>
      <c r="H11" s="65">
        <f t="shared" si="5"/>
        <v>0.576572856</v>
      </c>
      <c r="I11" s="66">
        <f t="shared" si="2"/>
        <v>55014.30333</v>
      </c>
      <c r="J11" s="67"/>
      <c r="K11" s="64"/>
      <c r="L11" s="68">
        <f t="shared" si="3"/>
        <v>45966.66667</v>
      </c>
      <c r="M11" s="73">
        <f t="shared" si="4"/>
        <v>2.050375025</v>
      </c>
    </row>
    <row r="12">
      <c r="A12" s="17"/>
      <c r="B12" s="74"/>
      <c r="C12" s="12" t="s">
        <v>65</v>
      </c>
      <c r="D12" s="13">
        <v>0.0</v>
      </c>
      <c r="E12" s="13">
        <v>49520.0</v>
      </c>
      <c r="F12" s="63">
        <v>54279.08</v>
      </c>
      <c r="G12" s="64"/>
      <c r="H12" s="65">
        <f t="shared" si="5"/>
        <v>0.3099182368</v>
      </c>
      <c r="I12" s="66">
        <f t="shared" si="2"/>
        <v>8060.413333</v>
      </c>
      <c r="J12" s="67"/>
      <c r="K12" s="64"/>
      <c r="L12" s="68">
        <f t="shared" si="3"/>
        <v>46218.66667</v>
      </c>
      <c r="M12" s="69">
        <f t="shared" si="4"/>
        <v>1.0961042</v>
      </c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63">
        <v>13849.97</v>
      </c>
      <c r="G13" s="64"/>
      <c r="H13" s="76">
        <f t="shared" si="5"/>
        <v>0.07907942218</v>
      </c>
      <c r="I13" s="77">
        <f t="shared" si="2"/>
        <v>-33750.03</v>
      </c>
      <c r="J13" s="78"/>
      <c r="K13" s="79"/>
      <c r="L13" s="80">
        <f t="shared" si="3"/>
        <v>47600</v>
      </c>
      <c r="M13" s="81">
        <f t="shared" si="4"/>
        <v>0.2715680392</v>
      </c>
    </row>
    <row r="14">
      <c r="A14" s="19" t="s">
        <v>24</v>
      </c>
      <c r="B14" s="21">
        <f>(B3-B5)/(B19-B22)</f>
        <v>229271.055</v>
      </c>
      <c r="C14" s="29" t="s">
        <v>66</v>
      </c>
      <c r="D14" s="82">
        <f t="shared" ref="D14:F14" si="6">SUM(D3:D13)</f>
        <v>2122320</v>
      </c>
      <c r="E14" s="82">
        <f t="shared" si="6"/>
        <v>2563398</v>
      </c>
      <c r="F14" s="82">
        <f t="shared" si="6"/>
        <v>1981673.89</v>
      </c>
      <c r="G14" s="2"/>
      <c r="H14" s="83">
        <f>$F14/D14</f>
        <v>0.9337300172</v>
      </c>
      <c r="I14" s="83"/>
      <c r="J14" s="83"/>
      <c r="K14" s="83"/>
      <c r="L14" s="83"/>
      <c r="M14" s="84">
        <f t="shared" si="4"/>
        <v>0.77306524</v>
      </c>
    </row>
    <row r="15">
      <c r="A15" s="19" t="s">
        <v>31</v>
      </c>
      <c r="B15" s="20">
        <f>B3*B23</f>
        <v>2277534.933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</row>
    <row r="16">
      <c r="A16" s="19" t="s">
        <v>67</v>
      </c>
      <c r="B16" s="20">
        <f>B5-B15</f>
        <v>-295861.0433</v>
      </c>
      <c r="C16" s="27" t="s">
        <v>68</v>
      </c>
      <c r="M16" s="28"/>
    </row>
    <row r="17">
      <c r="A17" s="19" t="s">
        <v>69</v>
      </c>
      <c r="B17" s="20">
        <f>B5-B4</f>
        <v>-130649.88</v>
      </c>
      <c r="C17" s="86"/>
      <c r="D17" s="87" t="s">
        <v>70</v>
      </c>
      <c r="E17" s="87" t="s">
        <v>71</v>
      </c>
      <c r="F17" s="88" t="s">
        <v>72</v>
      </c>
      <c r="G17" s="54"/>
      <c r="H17" s="89" t="s">
        <v>59</v>
      </c>
      <c r="I17" s="53"/>
      <c r="J17" s="53"/>
      <c r="K17" s="54"/>
      <c r="L17" s="61" t="s">
        <v>60</v>
      </c>
      <c r="M17" s="90" t="s">
        <v>6</v>
      </c>
    </row>
    <row r="18">
      <c r="A18" s="19" t="s">
        <v>73</v>
      </c>
      <c r="B18" s="20">
        <f>(B5-B4)-B6</f>
        <v>-368578.18</v>
      </c>
      <c r="C18" s="91" t="s">
        <v>32</v>
      </c>
      <c r="D18" s="92">
        <v>79808.0</v>
      </c>
      <c r="E18" s="93">
        <v>58477.0</v>
      </c>
      <c r="F18" s="94">
        <f t="shared" ref="F18:F38" si="7">E18-D18</f>
        <v>-21331</v>
      </c>
      <c r="G18" s="95"/>
      <c r="H18" s="96">
        <f t="shared" ref="H18:H37" si="8">E18-L18</f>
        <v>-16010.46667</v>
      </c>
      <c r="I18" s="67"/>
      <c r="J18" s="67"/>
      <c r="K18" s="67"/>
      <c r="L18" s="97">
        <f t="shared" ref="L18:L37" si="9">D18*$B$23</f>
        <v>74487.46667</v>
      </c>
      <c r="M18" s="98">
        <f t="shared" ref="M18:M37" si="10">E18/D18</f>
        <v>0.7327210305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62537.0</v>
      </c>
      <c r="F19" s="96">
        <f t="shared" si="7"/>
        <v>-80576</v>
      </c>
      <c r="G19" s="64"/>
      <c r="H19" s="96">
        <f t="shared" si="8"/>
        <v>-71035.13333</v>
      </c>
      <c r="I19" s="67"/>
      <c r="J19" s="67"/>
      <c r="K19" s="67"/>
      <c r="L19" s="97">
        <f t="shared" si="9"/>
        <v>133572.1333</v>
      </c>
      <c r="M19" s="15">
        <f t="shared" si="10"/>
        <v>0.4369763753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33787.0</v>
      </c>
      <c r="F20" s="96">
        <f t="shared" si="7"/>
        <v>-46021</v>
      </c>
      <c r="G20" s="64"/>
      <c r="H20" s="96">
        <f t="shared" si="8"/>
        <v>-40700.46667</v>
      </c>
      <c r="I20" s="67"/>
      <c r="J20" s="67"/>
      <c r="K20" s="67"/>
      <c r="L20" s="97">
        <f t="shared" si="9"/>
        <v>74487.46667</v>
      </c>
      <c r="M20" s="15">
        <f t="shared" si="10"/>
        <v>0.4233535485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47275.0</v>
      </c>
      <c r="F21" s="96">
        <f t="shared" si="7"/>
        <v>-68537</v>
      </c>
      <c r="G21" s="64"/>
      <c r="H21" s="96">
        <f t="shared" si="8"/>
        <v>-60816.2</v>
      </c>
      <c r="I21" s="67"/>
      <c r="J21" s="67"/>
      <c r="K21" s="67"/>
      <c r="L21" s="97">
        <f t="shared" si="9"/>
        <v>108091.2</v>
      </c>
      <c r="M21" s="15">
        <f t="shared" si="10"/>
        <v>0.4082046765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160958.0</v>
      </c>
      <c r="F22" s="96">
        <f t="shared" si="7"/>
        <v>92698</v>
      </c>
      <c r="G22" s="64"/>
      <c r="H22" s="96">
        <f t="shared" si="8"/>
        <v>97248.66667</v>
      </c>
      <c r="I22" s="67"/>
      <c r="J22" s="67"/>
      <c r="K22" s="67"/>
      <c r="L22" s="97">
        <f t="shared" si="9"/>
        <v>63709.33333</v>
      </c>
      <c r="M22" s="15">
        <f t="shared" si="10"/>
        <v>2.358013478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>
        <v>34987.0</v>
      </c>
      <c r="F23" s="96">
        <f t="shared" si="7"/>
        <v>-26217</v>
      </c>
      <c r="G23" s="64"/>
      <c r="H23" s="96">
        <f t="shared" si="8"/>
        <v>-22136.73333</v>
      </c>
      <c r="I23" s="67"/>
      <c r="J23" s="67"/>
      <c r="K23" s="67"/>
      <c r="L23" s="97">
        <f t="shared" si="9"/>
        <v>57123.73333</v>
      </c>
      <c r="M23" s="15">
        <f t="shared" si="10"/>
        <v>0.5716456441</v>
      </c>
    </row>
    <row r="24">
      <c r="A24" s="43" t="s">
        <v>44</v>
      </c>
      <c r="B24" s="44">
        <f>B5/B3</f>
        <v>0.8120895404</v>
      </c>
      <c r="C24" s="91" t="s">
        <v>43</v>
      </c>
      <c r="D24" s="13">
        <v>120764.0</v>
      </c>
      <c r="E24" s="99">
        <v>97050.0</v>
      </c>
      <c r="F24" s="96">
        <f t="shared" si="7"/>
        <v>-23714</v>
      </c>
      <c r="G24" s="64"/>
      <c r="H24" s="96">
        <f t="shared" si="8"/>
        <v>-15663.06667</v>
      </c>
      <c r="I24" s="67"/>
      <c r="J24" s="67"/>
      <c r="K24" s="67"/>
      <c r="L24" s="97">
        <f t="shared" si="9"/>
        <v>112713.0667</v>
      </c>
      <c r="M24" s="15">
        <f t="shared" si="10"/>
        <v>0.8036335332</v>
      </c>
    </row>
    <row r="25">
      <c r="A25" s="17" t="s">
        <v>75</v>
      </c>
      <c r="C25" s="91" t="s">
        <v>45</v>
      </c>
      <c r="D25" s="13">
        <v>120764.0</v>
      </c>
      <c r="E25" s="99">
        <v>52260.0</v>
      </c>
      <c r="F25" s="96">
        <f t="shared" si="7"/>
        <v>-68504</v>
      </c>
      <c r="G25" s="64"/>
      <c r="H25" s="96">
        <f t="shared" si="8"/>
        <v>-60453.06667</v>
      </c>
      <c r="I25" s="67"/>
      <c r="J25" s="67"/>
      <c r="K25" s="67"/>
      <c r="L25" s="97">
        <f t="shared" si="9"/>
        <v>112713.0667</v>
      </c>
      <c r="M25" s="15">
        <f t="shared" si="10"/>
        <v>0.4327448577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153928.0</v>
      </c>
      <c r="F26" s="96">
        <f t="shared" si="7"/>
        <v>51768</v>
      </c>
      <c r="G26" s="64"/>
      <c r="H26" s="96">
        <f t="shared" si="8"/>
        <v>58578.66667</v>
      </c>
      <c r="I26" s="67"/>
      <c r="J26" s="67"/>
      <c r="K26" s="67"/>
      <c r="L26" s="97">
        <f t="shared" si="9"/>
        <v>95349.33333</v>
      </c>
      <c r="M26" s="15">
        <f t="shared" si="10"/>
        <v>1.506734534</v>
      </c>
    </row>
    <row r="27">
      <c r="A27" s="12" t="s">
        <v>8</v>
      </c>
      <c r="B27" s="102">
        <v>1.0</v>
      </c>
      <c r="C27" s="91" t="s">
        <v>47</v>
      </c>
      <c r="D27" s="13">
        <v>102160.0</v>
      </c>
      <c r="E27" s="99">
        <v>142357.0</v>
      </c>
      <c r="F27" s="96">
        <f t="shared" si="7"/>
        <v>40197</v>
      </c>
      <c r="G27" s="64"/>
      <c r="H27" s="96">
        <f t="shared" si="8"/>
        <v>47007.66667</v>
      </c>
      <c r="I27" s="67"/>
      <c r="J27" s="67"/>
      <c r="K27" s="67"/>
      <c r="L27" s="97">
        <f t="shared" si="9"/>
        <v>95349.33333</v>
      </c>
      <c r="M27" s="15">
        <f t="shared" si="10"/>
        <v>1.393471026</v>
      </c>
    </row>
    <row r="28">
      <c r="A28" s="12" t="s">
        <v>10</v>
      </c>
      <c r="B28" s="102"/>
      <c r="C28" s="91" t="s">
        <v>48</v>
      </c>
      <c r="D28" s="13">
        <v>102160.0</v>
      </c>
      <c r="E28" s="99">
        <v>51987.0</v>
      </c>
      <c r="F28" s="96">
        <f t="shared" si="7"/>
        <v>-50173</v>
      </c>
      <c r="G28" s="64"/>
      <c r="H28" s="96">
        <f t="shared" si="8"/>
        <v>-43362.33333</v>
      </c>
      <c r="I28" s="67"/>
      <c r="J28" s="67"/>
      <c r="K28" s="67"/>
      <c r="L28" s="97">
        <f t="shared" si="9"/>
        <v>95349.33333</v>
      </c>
      <c r="M28" s="15">
        <f t="shared" si="10"/>
        <v>0.5088782302</v>
      </c>
    </row>
    <row r="29">
      <c r="A29" s="12" t="s">
        <v>12</v>
      </c>
      <c r="B29" s="102"/>
      <c r="C29" s="91" t="s">
        <v>49</v>
      </c>
      <c r="D29" s="13">
        <v>115812.0</v>
      </c>
      <c r="E29" s="99">
        <v>161240.0</v>
      </c>
      <c r="F29" s="96">
        <f t="shared" si="7"/>
        <v>45428</v>
      </c>
      <c r="G29" s="64"/>
      <c r="H29" s="96">
        <f t="shared" si="8"/>
        <v>53148.8</v>
      </c>
      <c r="I29" s="67"/>
      <c r="J29" s="67"/>
      <c r="K29" s="67"/>
      <c r="L29" s="97">
        <f t="shared" si="9"/>
        <v>108091.2</v>
      </c>
      <c r="M29" s="15">
        <f t="shared" si="10"/>
        <v>1.392256416</v>
      </c>
    </row>
    <row r="30">
      <c r="A30" s="12" t="s">
        <v>14</v>
      </c>
      <c r="B30" s="102"/>
      <c r="C30" s="32" t="s">
        <v>78</v>
      </c>
      <c r="D30" s="13">
        <v>54608.0</v>
      </c>
      <c r="E30" s="99">
        <v>34447.0</v>
      </c>
      <c r="F30" s="96">
        <f t="shared" si="7"/>
        <v>-20161</v>
      </c>
      <c r="G30" s="64"/>
      <c r="H30" s="96">
        <f t="shared" si="8"/>
        <v>-16520.46667</v>
      </c>
      <c r="I30" s="67"/>
      <c r="J30" s="67"/>
      <c r="K30" s="67"/>
      <c r="L30" s="97">
        <f t="shared" si="9"/>
        <v>50967.46667</v>
      </c>
      <c r="M30" s="15">
        <f t="shared" si="10"/>
        <v>0.6308050103</v>
      </c>
    </row>
    <row r="31">
      <c r="A31" s="12" t="s">
        <v>16</v>
      </c>
      <c r="B31" s="102"/>
      <c r="C31" s="91" t="s">
        <v>51</v>
      </c>
      <c r="D31" s="13">
        <v>115812.0</v>
      </c>
      <c r="E31" s="99">
        <v>86635.0</v>
      </c>
      <c r="F31" s="96">
        <f t="shared" si="7"/>
        <v>-29177</v>
      </c>
      <c r="G31" s="64"/>
      <c r="H31" s="96">
        <f t="shared" si="8"/>
        <v>-21456.2</v>
      </c>
      <c r="I31" s="67"/>
      <c r="J31" s="67"/>
      <c r="K31" s="67"/>
      <c r="L31" s="97">
        <f t="shared" si="9"/>
        <v>108091.2</v>
      </c>
      <c r="M31" s="15">
        <f t="shared" si="10"/>
        <v>0.7480658308</v>
      </c>
    </row>
    <row r="32">
      <c r="A32" s="12" t="s">
        <v>18</v>
      </c>
      <c r="B32" s="102">
        <v>4.0</v>
      </c>
      <c r="C32" s="91" t="s">
        <v>52</v>
      </c>
      <c r="D32" s="13">
        <v>115812.0</v>
      </c>
      <c r="E32" s="99">
        <v>93190.0</v>
      </c>
      <c r="F32" s="96">
        <f t="shared" si="7"/>
        <v>-22622</v>
      </c>
      <c r="G32" s="64"/>
      <c r="H32" s="96">
        <f t="shared" si="8"/>
        <v>-14901.2</v>
      </c>
      <c r="I32" s="67"/>
      <c r="J32" s="67"/>
      <c r="K32" s="67"/>
      <c r="L32" s="97">
        <f t="shared" si="9"/>
        <v>108091.2</v>
      </c>
      <c r="M32" s="15">
        <f t="shared" si="10"/>
        <v>0.8046661831</v>
      </c>
    </row>
    <row r="33">
      <c r="A33" s="12" t="s">
        <v>20</v>
      </c>
      <c r="B33" s="102"/>
      <c r="C33" s="91" t="s">
        <v>53</v>
      </c>
      <c r="D33" s="13">
        <v>151816.0</v>
      </c>
      <c r="E33" s="99">
        <v>39106.0</v>
      </c>
      <c r="F33" s="96">
        <f t="shared" si="7"/>
        <v>-112710</v>
      </c>
      <c r="G33" s="64"/>
      <c r="H33" s="96">
        <f t="shared" si="8"/>
        <v>-102588.9333</v>
      </c>
      <c r="I33" s="67"/>
      <c r="J33" s="67"/>
      <c r="K33" s="67"/>
      <c r="L33" s="97">
        <f t="shared" si="9"/>
        <v>141694.9333</v>
      </c>
      <c r="M33" s="15">
        <f t="shared" si="10"/>
        <v>0.257588133</v>
      </c>
    </row>
    <row r="34">
      <c r="A34" s="103" t="s">
        <v>79</v>
      </c>
      <c r="B34" s="102"/>
      <c r="C34" s="91" t="s">
        <v>80</v>
      </c>
      <c r="D34" s="13">
        <v>54608.0</v>
      </c>
      <c r="E34" s="99">
        <v>42007.0</v>
      </c>
      <c r="F34" s="96">
        <f t="shared" si="7"/>
        <v>-12601</v>
      </c>
      <c r="G34" s="64"/>
      <c r="H34" s="96">
        <f t="shared" si="8"/>
        <v>-8960.466667</v>
      </c>
      <c r="I34" s="67"/>
      <c r="J34" s="67"/>
      <c r="K34" s="67"/>
      <c r="L34" s="97">
        <f t="shared" si="9"/>
        <v>50967.46667</v>
      </c>
      <c r="M34" s="15">
        <f t="shared" si="10"/>
        <v>0.7692462643</v>
      </c>
    </row>
    <row r="35">
      <c r="A35" s="104" t="s">
        <v>81</v>
      </c>
      <c r="B35" s="102">
        <v>8.0</v>
      </c>
      <c r="C35" s="91" t="s">
        <v>82</v>
      </c>
      <c r="D35" s="13">
        <v>49656.0</v>
      </c>
      <c r="E35" s="99">
        <v>49551.0</v>
      </c>
      <c r="F35" s="96">
        <f t="shared" si="7"/>
        <v>-105</v>
      </c>
      <c r="G35" s="64"/>
      <c r="H35" s="96">
        <f t="shared" si="8"/>
        <v>3205.4</v>
      </c>
      <c r="I35" s="67"/>
      <c r="J35" s="67"/>
      <c r="K35" s="67"/>
      <c r="L35" s="97">
        <f t="shared" si="9"/>
        <v>46345.6</v>
      </c>
      <c r="M35" s="15">
        <f t="shared" si="10"/>
        <v>0.9978854519</v>
      </c>
    </row>
    <row r="36">
      <c r="A36" s="105" t="s">
        <v>66</v>
      </c>
      <c r="B36" s="106">
        <f>SUM(B27:B35)</f>
        <v>13</v>
      </c>
      <c r="C36" s="91" t="s">
        <v>83</v>
      </c>
      <c r="D36" s="13">
        <v>49656.0</v>
      </c>
      <c r="E36" s="99">
        <v>41255.0</v>
      </c>
      <c r="F36" s="96">
        <f t="shared" si="7"/>
        <v>-8401</v>
      </c>
      <c r="G36" s="64"/>
      <c r="H36" s="96">
        <f t="shared" si="8"/>
        <v>-5090.6</v>
      </c>
      <c r="I36" s="67"/>
      <c r="J36" s="67"/>
      <c r="K36" s="67"/>
      <c r="L36" s="97">
        <f t="shared" si="9"/>
        <v>46345.6</v>
      </c>
      <c r="M36" s="15">
        <f t="shared" si="10"/>
        <v>0.8308160142</v>
      </c>
    </row>
    <row r="37">
      <c r="C37" s="107" t="s">
        <v>84</v>
      </c>
      <c r="D37" s="75">
        <v>49656.0</v>
      </c>
      <c r="E37" s="108">
        <v>25231.0</v>
      </c>
      <c r="F37" s="96">
        <f t="shared" si="7"/>
        <v>-24425</v>
      </c>
      <c r="G37" s="64"/>
      <c r="H37" s="96">
        <f t="shared" si="8"/>
        <v>-21114.6</v>
      </c>
      <c r="I37" s="67"/>
      <c r="J37" s="67"/>
      <c r="K37" s="67"/>
      <c r="L37" s="109">
        <f t="shared" si="9"/>
        <v>46345.6</v>
      </c>
      <c r="M37" s="110">
        <f t="shared" si="10"/>
        <v>0.508115837</v>
      </c>
    </row>
    <row r="38">
      <c r="C38" s="111" t="s">
        <v>85</v>
      </c>
      <c r="D38" s="112">
        <v>186172.0</v>
      </c>
      <c r="E38" s="112"/>
      <c r="F38" s="113">
        <f t="shared" si="7"/>
        <v>-186172</v>
      </c>
      <c r="G38" s="2"/>
      <c r="H38" s="86"/>
      <c r="I38" s="86"/>
      <c r="J38" s="86"/>
      <c r="K38" s="86"/>
      <c r="L38" s="86"/>
      <c r="M38" s="114" t="s">
        <v>86</v>
      </c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7"/>
    </row>
    <row r="40">
      <c r="A40" s="6"/>
      <c r="B40" s="59" t="s">
        <v>88</v>
      </c>
      <c r="C40" s="118" t="s">
        <v>89</v>
      </c>
      <c r="D40" s="119"/>
      <c r="E40" s="118" t="s">
        <v>90</v>
      </c>
      <c r="F40" s="120"/>
      <c r="G40" s="119"/>
      <c r="H40" s="118" t="s">
        <v>91</v>
      </c>
      <c r="I40" s="119"/>
      <c r="J40" s="118" t="s">
        <v>92</v>
      </c>
      <c r="K40" s="119"/>
      <c r="L40" s="118" t="s">
        <v>93</v>
      </c>
      <c r="M40" s="119"/>
    </row>
    <row r="41">
      <c r="A41" s="91" t="s">
        <v>32</v>
      </c>
      <c r="B41" s="129" t="s">
        <v>94</v>
      </c>
      <c r="C41" s="122">
        <v>5.0</v>
      </c>
      <c r="D41" s="123"/>
      <c r="E41" s="122"/>
      <c r="F41" s="124"/>
      <c r="G41" s="123"/>
      <c r="H41" s="125"/>
      <c r="I41" s="126"/>
      <c r="J41" s="127"/>
      <c r="K41" s="126"/>
      <c r="L41" s="128"/>
      <c r="M41" s="123"/>
    </row>
    <row r="42">
      <c r="A42" s="91" t="s">
        <v>34</v>
      </c>
      <c r="B42" s="129" t="s">
        <v>94</v>
      </c>
      <c r="C42" s="122">
        <v>1.0</v>
      </c>
      <c r="D42" s="123"/>
      <c r="E42" s="122">
        <v>1.0</v>
      </c>
      <c r="F42" s="124"/>
      <c r="G42" s="123"/>
      <c r="H42" s="125">
        <v>2.0</v>
      </c>
      <c r="I42" s="126"/>
      <c r="J42" s="127">
        <v>5.0</v>
      </c>
      <c r="K42" s="126"/>
      <c r="L42" s="128"/>
      <c r="M42" s="123"/>
    </row>
    <row r="43">
      <c r="A43" s="91" t="s">
        <v>55</v>
      </c>
      <c r="B43" s="129" t="s">
        <v>94</v>
      </c>
      <c r="C43" s="122"/>
      <c r="D43" s="123"/>
      <c r="E43" s="122"/>
      <c r="F43" s="124"/>
      <c r="G43" s="123"/>
      <c r="H43" s="125">
        <v>3.0</v>
      </c>
      <c r="I43" s="126"/>
      <c r="J43" s="127">
        <v>40.0</v>
      </c>
      <c r="K43" s="126"/>
      <c r="L43" s="128"/>
      <c r="M43" s="123"/>
    </row>
    <row r="44">
      <c r="A44" s="91" t="s">
        <v>38</v>
      </c>
      <c r="B44" s="121"/>
      <c r="C44" s="122"/>
      <c r="D44" s="123"/>
      <c r="E44" s="122"/>
      <c r="F44" s="124"/>
      <c r="G44" s="123"/>
      <c r="H44" s="125"/>
      <c r="I44" s="126"/>
      <c r="J44" s="127">
        <v>2.0</v>
      </c>
      <c r="K44" s="126"/>
      <c r="L44" s="128"/>
      <c r="M44" s="123"/>
    </row>
    <row r="45">
      <c r="A45" s="91" t="s">
        <v>39</v>
      </c>
      <c r="B45" s="129" t="s">
        <v>94</v>
      </c>
      <c r="C45" s="122"/>
      <c r="D45" s="123"/>
      <c r="E45" s="122"/>
      <c r="F45" s="124"/>
      <c r="G45" s="123"/>
      <c r="H45" s="125"/>
      <c r="I45" s="126"/>
      <c r="J45" s="127"/>
      <c r="K45" s="126"/>
      <c r="L45" s="128"/>
      <c r="M45" s="123"/>
    </row>
    <row r="46">
      <c r="A46" s="91" t="s">
        <v>41</v>
      </c>
      <c r="B46" s="129" t="s">
        <v>94</v>
      </c>
      <c r="C46" s="122">
        <v>2.0</v>
      </c>
      <c r="D46" s="123"/>
      <c r="E46" s="122"/>
      <c r="F46" s="124"/>
      <c r="G46" s="123"/>
      <c r="H46" s="125"/>
      <c r="I46" s="126"/>
      <c r="J46" s="127"/>
      <c r="K46" s="126"/>
      <c r="L46" s="128"/>
      <c r="M46" s="123"/>
    </row>
    <row r="47">
      <c r="A47" s="91" t="s">
        <v>43</v>
      </c>
      <c r="B47" s="129" t="s">
        <v>94</v>
      </c>
      <c r="C47" s="122"/>
      <c r="D47" s="123"/>
      <c r="E47" s="122"/>
      <c r="F47" s="124"/>
      <c r="G47" s="123"/>
      <c r="H47" s="125">
        <v>1.0</v>
      </c>
      <c r="I47" s="126"/>
      <c r="J47" s="127"/>
      <c r="K47" s="126"/>
      <c r="L47" s="128"/>
      <c r="M47" s="123"/>
    </row>
    <row r="48">
      <c r="A48" s="91" t="s">
        <v>45</v>
      </c>
      <c r="B48" s="121"/>
      <c r="C48" s="122"/>
      <c r="D48" s="123"/>
      <c r="E48" s="122"/>
      <c r="F48" s="124"/>
      <c r="G48" s="123"/>
      <c r="H48" s="125"/>
      <c r="I48" s="126"/>
      <c r="J48" s="127"/>
      <c r="K48" s="126"/>
      <c r="L48" s="128"/>
      <c r="M48" s="123"/>
    </row>
    <row r="49">
      <c r="A49" s="91" t="s">
        <v>46</v>
      </c>
      <c r="B49" s="121"/>
      <c r="C49" s="122">
        <v>4.0</v>
      </c>
      <c r="D49" s="123"/>
      <c r="E49" s="122">
        <v>1.0</v>
      </c>
      <c r="F49" s="124"/>
      <c r="G49" s="123"/>
      <c r="H49" s="125"/>
      <c r="I49" s="126"/>
      <c r="J49" s="127">
        <v>3.0</v>
      </c>
      <c r="K49" s="126"/>
      <c r="L49" s="128"/>
      <c r="M49" s="123"/>
    </row>
    <row r="50">
      <c r="A50" s="91" t="s">
        <v>47</v>
      </c>
      <c r="B50" s="129" t="s">
        <v>94</v>
      </c>
      <c r="C50" s="122"/>
      <c r="D50" s="123"/>
      <c r="E50" s="122">
        <v>1.0</v>
      </c>
      <c r="F50" s="124"/>
      <c r="G50" s="123"/>
      <c r="H50" s="125">
        <v>2.0</v>
      </c>
      <c r="I50" s="126"/>
      <c r="J50" s="127">
        <v>4.0</v>
      </c>
      <c r="K50" s="126"/>
      <c r="L50" s="128"/>
      <c r="M50" s="123"/>
    </row>
    <row r="51">
      <c r="A51" s="91" t="s">
        <v>48</v>
      </c>
      <c r="B51" s="129" t="s">
        <v>94</v>
      </c>
      <c r="C51" s="122">
        <v>2.0</v>
      </c>
      <c r="D51" s="123"/>
      <c r="E51" s="122">
        <v>1.0</v>
      </c>
      <c r="F51" s="124"/>
      <c r="G51" s="123"/>
      <c r="H51" s="125">
        <v>1.0</v>
      </c>
      <c r="I51" s="126"/>
      <c r="J51" s="127">
        <v>5.0</v>
      </c>
      <c r="K51" s="126"/>
      <c r="L51" s="128"/>
      <c r="M51" s="123"/>
    </row>
    <row r="52">
      <c r="A52" s="91" t="s">
        <v>49</v>
      </c>
      <c r="B52" s="129" t="s">
        <v>94</v>
      </c>
      <c r="C52" s="122"/>
      <c r="D52" s="123"/>
      <c r="E52" s="122"/>
      <c r="F52" s="124"/>
      <c r="G52" s="123"/>
      <c r="H52" s="125"/>
      <c r="I52" s="126"/>
      <c r="J52" s="127">
        <v>2.0</v>
      </c>
      <c r="K52" s="126"/>
      <c r="L52" s="128"/>
      <c r="M52" s="123"/>
    </row>
    <row r="53">
      <c r="A53" s="91" t="s">
        <v>51</v>
      </c>
      <c r="B53" s="129" t="s">
        <v>94</v>
      </c>
      <c r="C53" s="122">
        <v>6.0</v>
      </c>
      <c r="D53" s="123"/>
      <c r="E53" s="122"/>
      <c r="F53" s="124"/>
      <c r="G53" s="123"/>
      <c r="H53" s="125">
        <v>2.0</v>
      </c>
      <c r="I53" s="126"/>
      <c r="J53" s="127">
        <v>10.0</v>
      </c>
      <c r="K53" s="126"/>
      <c r="L53" s="128"/>
      <c r="M53" s="123"/>
    </row>
    <row r="54">
      <c r="A54" s="91" t="s">
        <v>52</v>
      </c>
      <c r="B54" s="129" t="s">
        <v>94</v>
      </c>
      <c r="C54" s="122"/>
      <c r="D54" s="123"/>
      <c r="E54" s="122"/>
      <c r="F54" s="124"/>
      <c r="G54" s="123"/>
      <c r="H54" s="125"/>
      <c r="I54" s="126"/>
      <c r="J54" s="127"/>
      <c r="K54" s="126"/>
      <c r="L54" s="128"/>
      <c r="M54" s="123"/>
    </row>
    <row r="55">
      <c r="A55" s="91" t="s">
        <v>53</v>
      </c>
      <c r="B55" s="129" t="s">
        <v>94</v>
      </c>
      <c r="C55" s="122">
        <v>14.0</v>
      </c>
      <c r="D55" s="123"/>
      <c r="E55" s="122"/>
      <c r="F55" s="124"/>
      <c r="G55" s="123"/>
      <c r="H55" s="125">
        <v>3.0</v>
      </c>
      <c r="I55" s="126"/>
      <c r="J55" s="127">
        <v>4.0</v>
      </c>
      <c r="K55" s="126"/>
      <c r="L55" s="128"/>
      <c r="M55" s="123"/>
    </row>
    <row r="56">
      <c r="A56" s="91" t="s">
        <v>82</v>
      </c>
      <c r="B56" s="121"/>
      <c r="C56" s="122"/>
      <c r="D56" s="123"/>
      <c r="E56" s="122"/>
      <c r="F56" s="124"/>
      <c r="G56" s="123"/>
      <c r="H56" s="125"/>
      <c r="I56" s="126"/>
      <c r="J56" s="127"/>
      <c r="K56" s="126"/>
      <c r="L56" s="128"/>
      <c r="M56" s="123"/>
    </row>
    <row r="57">
      <c r="A57" s="91" t="s">
        <v>83</v>
      </c>
      <c r="B57" s="121"/>
      <c r="C57" s="122"/>
      <c r="D57" s="123"/>
      <c r="E57" s="122"/>
      <c r="F57" s="124"/>
      <c r="G57" s="123"/>
      <c r="H57" s="125"/>
      <c r="I57" s="126"/>
      <c r="J57" s="127"/>
      <c r="K57" s="126"/>
      <c r="L57" s="128"/>
      <c r="M57" s="123"/>
    </row>
    <row r="58">
      <c r="A58" s="91" t="s">
        <v>80</v>
      </c>
      <c r="B58" s="129" t="s">
        <v>94</v>
      </c>
      <c r="C58" s="122"/>
      <c r="D58" s="123"/>
      <c r="E58" s="122"/>
      <c r="F58" s="124"/>
      <c r="G58" s="123"/>
      <c r="H58" s="125"/>
      <c r="I58" s="126"/>
      <c r="J58" s="127"/>
      <c r="K58" s="126"/>
      <c r="L58" s="128"/>
      <c r="M58" s="123"/>
    </row>
    <row r="59">
      <c r="A59" s="107" t="s">
        <v>78</v>
      </c>
      <c r="B59" s="130" t="s">
        <v>94</v>
      </c>
      <c r="C59" s="122"/>
      <c r="D59" s="123"/>
      <c r="E59" s="122"/>
      <c r="F59" s="124"/>
      <c r="G59" s="123"/>
      <c r="H59" s="125"/>
      <c r="I59" s="126"/>
      <c r="J59" s="127"/>
      <c r="K59" s="126"/>
      <c r="L59" s="128"/>
      <c r="M59" s="123"/>
    </row>
    <row r="60">
      <c r="A60" s="107" t="s">
        <v>84</v>
      </c>
      <c r="B60" s="171"/>
      <c r="C60" s="122"/>
      <c r="D60" s="123"/>
      <c r="E60" s="122"/>
      <c r="F60" s="124"/>
      <c r="G60" s="123"/>
      <c r="H60" s="125"/>
      <c r="I60" s="126"/>
      <c r="J60" s="127"/>
      <c r="K60" s="126"/>
      <c r="L60" s="128"/>
      <c r="M60" s="123"/>
    </row>
    <row r="61">
      <c r="A61" s="131" t="s">
        <v>56</v>
      </c>
      <c r="B61" s="132"/>
      <c r="C61" s="133"/>
      <c r="D61" s="117"/>
      <c r="E61" s="133"/>
      <c r="F61" s="116"/>
      <c r="G61" s="117"/>
      <c r="H61" s="134"/>
      <c r="I61" s="135"/>
      <c r="J61" s="136"/>
      <c r="K61" s="135"/>
      <c r="L61" s="137"/>
      <c r="M61" s="117"/>
    </row>
    <row r="62">
      <c r="A62" s="27" t="s">
        <v>95</v>
      </c>
      <c r="M62" s="28"/>
    </row>
    <row r="63">
      <c r="A63" s="29"/>
      <c r="B63" s="30"/>
      <c r="C63" s="30"/>
      <c r="D63" s="30"/>
      <c r="E63" s="30"/>
      <c r="F63" s="138" t="s">
        <v>96</v>
      </c>
      <c r="G63" s="119"/>
      <c r="H63" s="138" t="s">
        <v>97</v>
      </c>
      <c r="I63" s="119"/>
      <c r="J63" s="138" t="s">
        <v>98</v>
      </c>
      <c r="K63" s="119"/>
      <c r="L63" s="139" t="s">
        <v>99</v>
      </c>
      <c r="M63" s="140" t="s">
        <v>100</v>
      </c>
    </row>
    <row r="64">
      <c r="A64" s="141" t="s">
        <v>25</v>
      </c>
      <c r="B64" s="138" t="s">
        <v>26</v>
      </c>
      <c r="C64" s="142" t="s">
        <v>27</v>
      </c>
      <c r="D64" s="142" t="s">
        <v>28</v>
      </c>
      <c r="E64" s="142" t="s">
        <v>29</v>
      </c>
      <c r="F64" s="143" t="s">
        <v>76</v>
      </c>
      <c r="G64" s="144" t="s">
        <v>101</v>
      </c>
      <c r="H64" s="143" t="s">
        <v>76</v>
      </c>
      <c r="I64" s="144" t="s">
        <v>101</v>
      </c>
      <c r="J64" s="143" t="s">
        <v>76</v>
      </c>
      <c r="K64" s="133" t="s">
        <v>101</v>
      </c>
      <c r="L64" s="145"/>
      <c r="M64" s="117"/>
    </row>
    <row r="65">
      <c r="A65" s="146" t="s">
        <v>32</v>
      </c>
      <c r="B65" s="147"/>
      <c r="C65" s="147"/>
      <c r="D65" s="147"/>
      <c r="E65" s="122"/>
      <c r="F65" s="148"/>
      <c r="G65" s="147"/>
      <c r="H65" s="148"/>
      <c r="I65" s="147"/>
      <c r="J65" s="148"/>
      <c r="K65" s="122"/>
      <c r="L65" s="149"/>
      <c r="M65" s="150" t="str">
        <f t="shared" ref="M65:M91" si="11">iferror(F65/B65,"")</f>
        <v/>
      </c>
    </row>
    <row r="66">
      <c r="A66" s="146" t="s">
        <v>34</v>
      </c>
      <c r="B66" s="102">
        <v>1.0</v>
      </c>
      <c r="C66" s="102"/>
      <c r="D66" s="102"/>
      <c r="E66" s="127"/>
      <c r="F66" s="151">
        <v>1.0</v>
      </c>
      <c r="G66" s="102"/>
      <c r="H66" s="151"/>
      <c r="I66" s="102"/>
      <c r="J66" s="151"/>
      <c r="K66" s="127"/>
      <c r="L66" s="152"/>
      <c r="M66" s="153">
        <f t="shared" si="11"/>
        <v>1</v>
      </c>
    </row>
    <row r="67">
      <c r="A67" s="146" t="s">
        <v>55</v>
      </c>
      <c r="B67" s="102"/>
      <c r="C67" s="102"/>
      <c r="D67" s="102"/>
      <c r="E67" s="127"/>
      <c r="F67" s="151"/>
      <c r="G67" s="102"/>
      <c r="H67" s="151"/>
      <c r="I67" s="102"/>
      <c r="J67" s="151"/>
      <c r="K67" s="127"/>
      <c r="L67" s="152"/>
      <c r="M67" s="153" t="str">
        <f t="shared" si="11"/>
        <v/>
      </c>
    </row>
    <row r="68">
      <c r="A68" s="146" t="s">
        <v>38</v>
      </c>
      <c r="B68" s="102"/>
      <c r="C68" s="102"/>
      <c r="D68" s="102"/>
      <c r="E68" s="127"/>
      <c r="F68" s="151"/>
      <c r="G68" s="102"/>
      <c r="H68" s="151"/>
      <c r="I68" s="102"/>
      <c r="J68" s="151"/>
      <c r="K68" s="127"/>
      <c r="L68" s="152"/>
      <c r="M68" s="153" t="str">
        <f t="shared" si="11"/>
        <v/>
      </c>
    </row>
    <row r="69">
      <c r="A69" s="146" t="s">
        <v>39</v>
      </c>
      <c r="B69" s="102">
        <v>2.0</v>
      </c>
      <c r="C69" s="102"/>
      <c r="D69" s="102"/>
      <c r="E69" s="127"/>
      <c r="F69" s="151">
        <v>2.0</v>
      </c>
      <c r="G69" s="102"/>
      <c r="H69" s="151"/>
      <c r="I69" s="102"/>
      <c r="J69" s="151"/>
      <c r="K69" s="127"/>
      <c r="L69" s="152"/>
      <c r="M69" s="153">
        <f t="shared" si="11"/>
        <v>1</v>
      </c>
    </row>
    <row r="70">
      <c r="A70" s="146" t="s">
        <v>41</v>
      </c>
      <c r="B70" s="102">
        <v>1.0</v>
      </c>
      <c r="C70" s="102"/>
      <c r="D70" s="102"/>
      <c r="E70" s="127"/>
      <c r="F70" s="151"/>
      <c r="G70" s="102"/>
      <c r="H70" s="151"/>
      <c r="I70" s="102"/>
      <c r="J70" s="151"/>
      <c r="K70" s="127"/>
      <c r="L70" s="152"/>
      <c r="M70" s="153">
        <f t="shared" si="11"/>
        <v>0</v>
      </c>
    </row>
    <row r="71">
      <c r="A71" s="146" t="s">
        <v>43</v>
      </c>
      <c r="B71" s="102"/>
      <c r="C71" s="102"/>
      <c r="D71" s="102"/>
      <c r="E71" s="127"/>
      <c r="F71" s="151">
        <v>1.0</v>
      </c>
      <c r="G71" s="102"/>
      <c r="H71" s="151"/>
      <c r="I71" s="102"/>
      <c r="J71" s="151"/>
      <c r="K71" s="127"/>
      <c r="L71" s="152"/>
      <c r="M71" s="153" t="str">
        <f t="shared" si="11"/>
        <v/>
      </c>
    </row>
    <row r="72">
      <c r="A72" s="146" t="s">
        <v>45</v>
      </c>
      <c r="B72" s="102"/>
      <c r="C72" s="102"/>
      <c r="D72" s="102"/>
      <c r="E72" s="127"/>
      <c r="F72" s="151"/>
      <c r="G72" s="102"/>
      <c r="H72" s="151"/>
      <c r="I72" s="102"/>
      <c r="J72" s="151"/>
      <c r="K72" s="127"/>
      <c r="L72" s="152"/>
      <c r="M72" s="153" t="str">
        <f t="shared" si="11"/>
        <v/>
      </c>
    </row>
    <row r="73">
      <c r="A73" s="146" t="s">
        <v>46</v>
      </c>
      <c r="B73" s="102"/>
      <c r="C73" s="102"/>
      <c r="D73" s="102"/>
      <c r="E73" s="127"/>
      <c r="F73" s="151"/>
      <c r="G73" s="102"/>
      <c r="H73" s="151"/>
      <c r="I73" s="102"/>
      <c r="J73" s="151"/>
      <c r="K73" s="127"/>
      <c r="L73" s="152"/>
      <c r="M73" s="153" t="str">
        <f t="shared" si="11"/>
        <v/>
      </c>
    </row>
    <row r="74">
      <c r="A74" s="146" t="s">
        <v>47</v>
      </c>
      <c r="B74" s="102">
        <v>1.0</v>
      </c>
      <c r="C74" s="102"/>
      <c r="D74" s="102"/>
      <c r="E74" s="127"/>
      <c r="F74" s="151">
        <v>1.0</v>
      </c>
      <c r="G74" s="102"/>
      <c r="H74" s="151"/>
      <c r="I74" s="102"/>
      <c r="J74" s="151"/>
      <c r="K74" s="127"/>
      <c r="L74" s="152"/>
      <c r="M74" s="153">
        <f t="shared" si="11"/>
        <v>1</v>
      </c>
    </row>
    <row r="75">
      <c r="A75" s="146" t="s">
        <v>48</v>
      </c>
      <c r="B75" s="102">
        <v>1.0</v>
      </c>
      <c r="C75" s="102"/>
      <c r="D75" s="102"/>
      <c r="E75" s="127"/>
      <c r="F75" s="151">
        <v>1.0</v>
      </c>
      <c r="G75" s="102"/>
      <c r="H75" s="151"/>
      <c r="I75" s="102"/>
      <c r="J75" s="151"/>
      <c r="K75" s="127"/>
      <c r="L75" s="152"/>
      <c r="M75" s="153">
        <f t="shared" si="11"/>
        <v>1</v>
      </c>
    </row>
    <row r="76">
      <c r="A76" s="146" t="s">
        <v>49</v>
      </c>
      <c r="B76" s="102"/>
      <c r="C76" s="102"/>
      <c r="D76" s="102"/>
      <c r="E76" s="127"/>
      <c r="F76" s="151"/>
      <c r="G76" s="102"/>
      <c r="H76" s="151"/>
      <c r="I76" s="102"/>
      <c r="J76" s="151"/>
      <c r="K76" s="127"/>
      <c r="L76" s="152"/>
      <c r="M76" s="153" t="str">
        <f t="shared" si="11"/>
        <v/>
      </c>
    </row>
    <row r="77">
      <c r="A77" s="146" t="s">
        <v>50</v>
      </c>
      <c r="B77" s="102"/>
      <c r="C77" s="102"/>
      <c r="D77" s="102"/>
      <c r="E77" s="127"/>
      <c r="F77" s="151"/>
      <c r="G77" s="102"/>
      <c r="H77" s="151"/>
      <c r="I77" s="102"/>
      <c r="J77" s="151"/>
      <c r="K77" s="127"/>
      <c r="L77" s="152"/>
      <c r="M77" s="153" t="str">
        <f t="shared" si="11"/>
        <v/>
      </c>
    </row>
    <row r="78">
      <c r="A78" s="146" t="s">
        <v>51</v>
      </c>
      <c r="B78" s="102">
        <v>1.0</v>
      </c>
      <c r="C78" s="102"/>
      <c r="D78" s="102"/>
      <c r="E78" s="127"/>
      <c r="F78" s="151">
        <v>1.0</v>
      </c>
      <c r="G78" s="102"/>
      <c r="H78" s="151"/>
      <c r="I78" s="102"/>
      <c r="J78" s="151"/>
      <c r="K78" s="127"/>
      <c r="L78" s="152"/>
      <c r="M78" s="153">
        <f t="shared" si="11"/>
        <v>1</v>
      </c>
    </row>
    <row r="79">
      <c r="A79" s="146" t="s">
        <v>52</v>
      </c>
      <c r="B79" s="102"/>
      <c r="C79" s="102"/>
      <c r="D79" s="102"/>
      <c r="E79" s="127"/>
      <c r="F79" s="151"/>
      <c r="G79" s="102"/>
      <c r="H79" s="151"/>
      <c r="I79" s="102"/>
      <c r="J79" s="151"/>
      <c r="K79" s="127"/>
      <c r="L79" s="152"/>
      <c r="M79" s="153" t="str">
        <f t="shared" si="11"/>
        <v/>
      </c>
    </row>
    <row r="80">
      <c r="A80" s="146" t="s">
        <v>53</v>
      </c>
      <c r="B80" s="102"/>
      <c r="C80" s="102"/>
      <c r="D80" s="102"/>
      <c r="E80" s="127"/>
      <c r="F80" s="151"/>
      <c r="G80" s="102"/>
      <c r="H80" s="151"/>
      <c r="I80" s="102"/>
      <c r="J80" s="151"/>
      <c r="K80" s="127"/>
      <c r="L80" s="152"/>
      <c r="M80" s="153" t="str">
        <f t="shared" si="11"/>
        <v/>
      </c>
    </row>
    <row r="81">
      <c r="A81" s="146" t="s">
        <v>82</v>
      </c>
      <c r="B81" s="102"/>
      <c r="C81" s="102"/>
      <c r="D81" s="102"/>
      <c r="E81" s="127"/>
      <c r="F81" s="151"/>
      <c r="G81" s="102"/>
      <c r="H81" s="151"/>
      <c r="I81" s="102"/>
      <c r="J81" s="151"/>
      <c r="K81" s="127"/>
      <c r="L81" s="152"/>
      <c r="M81" s="153" t="str">
        <f t="shared" si="11"/>
        <v/>
      </c>
    </row>
    <row r="82">
      <c r="A82" s="146" t="s">
        <v>83</v>
      </c>
      <c r="B82" s="102"/>
      <c r="C82" s="102"/>
      <c r="D82" s="102"/>
      <c r="E82" s="127"/>
      <c r="F82" s="151"/>
      <c r="G82" s="102"/>
      <c r="H82" s="151"/>
      <c r="I82" s="102"/>
      <c r="J82" s="151"/>
      <c r="K82" s="127"/>
      <c r="L82" s="152"/>
      <c r="M82" s="153" t="str">
        <f t="shared" si="11"/>
        <v/>
      </c>
    </row>
    <row r="83">
      <c r="A83" s="146" t="s">
        <v>80</v>
      </c>
      <c r="B83" s="102"/>
      <c r="C83" s="102"/>
      <c r="D83" s="102"/>
      <c r="E83" s="127"/>
      <c r="F83" s="151"/>
      <c r="G83" s="102"/>
      <c r="H83" s="151"/>
      <c r="I83" s="102"/>
      <c r="J83" s="151"/>
      <c r="K83" s="127"/>
      <c r="L83" s="152"/>
      <c r="M83" s="153" t="str">
        <f t="shared" si="11"/>
        <v/>
      </c>
    </row>
    <row r="84">
      <c r="A84" s="146" t="s">
        <v>84</v>
      </c>
      <c r="B84" s="102"/>
      <c r="C84" s="102"/>
      <c r="D84" s="102"/>
      <c r="E84" s="127"/>
      <c r="F84" s="151"/>
      <c r="G84" s="102"/>
      <c r="H84" s="151"/>
      <c r="I84" s="102"/>
      <c r="J84" s="151"/>
      <c r="K84" s="127"/>
      <c r="L84" s="152"/>
      <c r="M84" s="153" t="str">
        <f t="shared" si="11"/>
        <v/>
      </c>
    </row>
    <row r="85">
      <c r="A85" s="146" t="s">
        <v>78</v>
      </c>
      <c r="B85" s="102">
        <v>1.0</v>
      </c>
      <c r="C85" s="102"/>
      <c r="D85" s="102"/>
      <c r="E85" s="127"/>
      <c r="F85" s="151"/>
      <c r="G85" s="102"/>
      <c r="H85" s="151"/>
      <c r="I85" s="102"/>
      <c r="J85" s="151"/>
      <c r="K85" s="127"/>
      <c r="L85" s="152"/>
      <c r="M85" s="153">
        <f t="shared" si="11"/>
        <v>0</v>
      </c>
    </row>
    <row r="86">
      <c r="A86" s="154" t="s">
        <v>102</v>
      </c>
      <c r="B86" s="155"/>
      <c r="C86" s="102"/>
      <c r="D86" s="102"/>
      <c r="E86" s="127"/>
      <c r="F86" s="151"/>
      <c r="G86" s="102"/>
      <c r="H86" s="151"/>
      <c r="I86" s="102"/>
      <c r="J86" s="151"/>
      <c r="K86" s="127"/>
      <c r="L86" s="152"/>
      <c r="M86" s="153" t="str">
        <f t="shared" si="11"/>
        <v/>
      </c>
    </row>
    <row r="87" hidden="1">
      <c r="A87" s="154"/>
      <c r="B87" s="155"/>
      <c r="C87" s="102"/>
      <c r="D87" s="102"/>
      <c r="E87" s="127"/>
      <c r="F87" s="151"/>
      <c r="G87" s="102"/>
      <c r="H87" s="151"/>
      <c r="I87" s="102"/>
      <c r="J87" s="151"/>
      <c r="K87" s="127"/>
      <c r="L87" s="152"/>
      <c r="M87" s="153" t="str">
        <f t="shared" si="11"/>
        <v/>
      </c>
    </row>
    <row r="88">
      <c r="A88" s="154" t="s">
        <v>103</v>
      </c>
      <c r="B88" s="155"/>
      <c r="C88" s="102"/>
      <c r="D88" s="102"/>
      <c r="E88" s="127"/>
      <c r="F88" s="151"/>
      <c r="G88" s="102"/>
      <c r="H88" s="151"/>
      <c r="I88" s="102"/>
      <c r="J88" s="151"/>
      <c r="K88" s="127"/>
      <c r="L88" s="152"/>
      <c r="M88" s="153" t="str">
        <f t="shared" si="11"/>
        <v/>
      </c>
    </row>
    <row r="89">
      <c r="A89" s="154" t="s">
        <v>104</v>
      </c>
      <c r="B89" s="155"/>
      <c r="C89" s="102"/>
      <c r="D89" s="102"/>
      <c r="E89" s="127"/>
      <c r="F89" s="151"/>
      <c r="G89" s="102"/>
      <c r="H89" s="151"/>
      <c r="I89" s="102"/>
      <c r="J89" s="151"/>
      <c r="K89" s="127"/>
      <c r="L89" s="152"/>
      <c r="M89" s="153" t="str">
        <f t="shared" si="11"/>
        <v/>
      </c>
    </row>
    <row r="90">
      <c r="A90" s="154" t="s">
        <v>105</v>
      </c>
      <c r="B90" s="155"/>
      <c r="C90" s="102"/>
      <c r="D90" s="102"/>
      <c r="E90" s="127"/>
      <c r="F90" s="151"/>
      <c r="G90" s="102"/>
      <c r="H90" s="151"/>
      <c r="I90" s="102"/>
      <c r="J90" s="151"/>
      <c r="K90" s="127"/>
      <c r="L90" s="152"/>
      <c r="M90" s="153" t="str">
        <f t="shared" si="11"/>
        <v/>
      </c>
    </row>
    <row r="91">
      <c r="A91" s="156" t="s">
        <v>21</v>
      </c>
      <c r="B91" s="157"/>
      <c r="C91" s="158"/>
      <c r="D91" s="158"/>
      <c r="E91" s="136"/>
      <c r="F91" s="159"/>
      <c r="G91" s="158"/>
      <c r="H91" s="159"/>
      <c r="I91" s="158"/>
      <c r="J91" s="159"/>
      <c r="K91" s="136"/>
      <c r="L91" s="160"/>
      <c r="M91" s="161" t="str">
        <f t="shared" si="11"/>
        <v/>
      </c>
    </row>
    <row r="92">
      <c r="A92" s="154" t="s">
        <v>106</v>
      </c>
      <c r="B92" s="162">
        <f t="shared" ref="B92:L92" si="12">SUM(B65:B91)</f>
        <v>8</v>
      </c>
      <c r="C92" s="163">
        <f t="shared" si="12"/>
        <v>0</v>
      </c>
      <c r="D92" s="163">
        <f t="shared" si="12"/>
        <v>0</v>
      </c>
      <c r="E92" s="163">
        <f t="shared" si="12"/>
        <v>0</v>
      </c>
      <c r="F92" s="164">
        <f t="shared" si="12"/>
        <v>7</v>
      </c>
      <c r="G92" s="164">
        <f t="shared" si="12"/>
        <v>0</v>
      </c>
      <c r="H92" s="165">
        <f t="shared" si="12"/>
        <v>0</v>
      </c>
      <c r="I92" s="165">
        <f t="shared" si="12"/>
        <v>0</v>
      </c>
      <c r="J92" s="165">
        <f t="shared" si="12"/>
        <v>0</v>
      </c>
      <c r="K92" s="165">
        <f t="shared" si="12"/>
        <v>0</v>
      </c>
      <c r="L92" s="165">
        <f t="shared" si="12"/>
        <v>0</v>
      </c>
      <c r="M92" s="166">
        <f>(F92+H92+J92+L92)/(B92+C92+D92+E92)</f>
        <v>0.875</v>
      </c>
    </row>
    <row r="93">
      <c r="A93" s="32" t="s">
        <v>107</v>
      </c>
      <c r="B93" s="167">
        <f>B92</f>
        <v>8</v>
      </c>
      <c r="C93" s="120"/>
      <c r="D93" s="120"/>
      <c r="E93" s="119"/>
      <c r="F93" s="168">
        <f>F92</f>
        <v>7</v>
      </c>
      <c r="G93" s="120"/>
      <c r="H93" s="120"/>
      <c r="I93" s="120"/>
      <c r="J93" s="120"/>
      <c r="K93" s="119"/>
      <c r="L93" s="169"/>
      <c r="M93" s="170">
        <f t="shared" ref="M93:M96" si="13">Iferror(F93/B93,"")</f>
        <v>0.875</v>
      </c>
    </row>
    <row r="94">
      <c r="A94" s="32" t="s">
        <v>108</v>
      </c>
      <c r="B94" s="167">
        <f>D92</f>
        <v>0</v>
      </c>
      <c r="C94" s="120"/>
      <c r="D94" s="120"/>
      <c r="E94" s="119"/>
      <c r="F94" s="168">
        <f>H92</f>
        <v>0</v>
      </c>
      <c r="G94" s="120"/>
      <c r="H94" s="120"/>
      <c r="I94" s="120"/>
      <c r="J94" s="120"/>
      <c r="K94" s="119"/>
      <c r="L94" s="169"/>
      <c r="M94" s="170" t="str">
        <f t="shared" si="13"/>
        <v/>
      </c>
    </row>
    <row r="95">
      <c r="A95" s="32" t="s">
        <v>109</v>
      </c>
      <c r="B95" s="167">
        <f>D92</f>
        <v>0</v>
      </c>
      <c r="C95" s="120"/>
      <c r="D95" s="120"/>
      <c r="E95" s="119"/>
      <c r="F95" s="168">
        <f>J92</f>
        <v>0</v>
      </c>
      <c r="G95" s="120"/>
      <c r="H95" s="120"/>
      <c r="I95" s="120"/>
      <c r="J95" s="120"/>
      <c r="K95" s="119"/>
      <c r="L95" s="169"/>
      <c r="M95" s="170" t="str">
        <f t="shared" si="13"/>
        <v/>
      </c>
    </row>
    <row r="96">
      <c r="A96" s="48" t="s">
        <v>110</v>
      </c>
      <c r="B96" s="167">
        <f>E92</f>
        <v>0</v>
      </c>
      <c r="C96" s="120"/>
      <c r="D96" s="120"/>
      <c r="E96" s="119"/>
      <c r="F96" s="168">
        <f>L92</f>
        <v>0</v>
      </c>
      <c r="G96" s="120"/>
      <c r="H96" s="120"/>
      <c r="I96" s="120"/>
      <c r="J96" s="120"/>
      <c r="K96" s="119"/>
      <c r="L96" s="169"/>
      <c r="M96" s="170" t="str">
        <f t="shared" si="13"/>
        <v/>
      </c>
    </row>
  </sheetData>
  <mergeCells count="196">
    <mergeCell ref="F20:G20"/>
    <mergeCell ref="F21:G21"/>
    <mergeCell ref="F22:G22"/>
    <mergeCell ref="F23:G23"/>
    <mergeCell ref="F24:G24"/>
    <mergeCell ref="A25:B25"/>
    <mergeCell ref="F25:G25"/>
    <mergeCell ref="F33:G33"/>
    <mergeCell ref="F34:G34"/>
    <mergeCell ref="F35:G35"/>
    <mergeCell ref="F36:G36"/>
    <mergeCell ref="F37:G37"/>
    <mergeCell ref="F38:G38"/>
    <mergeCell ref="F26:G26"/>
    <mergeCell ref="F27:G27"/>
    <mergeCell ref="F28:G28"/>
    <mergeCell ref="F29:G29"/>
    <mergeCell ref="F30:G30"/>
    <mergeCell ref="F31:G31"/>
    <mergeCell ref="F32:G32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E41:G41"/>
    <mergeCell ref="H41:I41"/>
    <mergeCell ref="A39:M39"/>
    <mergeCell ref="C40:D40"/>
    <mergeCell ref="E40:G40"/>
    <mergeCell ref="H40:I40"/>
    <mergeCell ref="J40:K40"/>
    <mergeCell ref="L40:M40"/>
    <mergeCell ref="C41:D41"/>
    <mergeCell ref="I4:K4"/>
    <mergeCell ref="I5:K5"/>
    <mergeCell ref="A1:H1"/>
    <mergeCell ref="F2:G2"/>
    <mergeCell ref="I2:K2"/>
    <mergeCell ref="F3:G3"/>
    <mergeCell ref="I3:K3"/>
    <mergeCell ref="F4:G4"/>
    <mergeCell ref="F5:G5"/>
    <mergeCell ref="I10:K10"/>
    <mergeCell ref="I11:K11"/>
    <mergeCell ref="I12:K12"/>
    <mergeCell ref="I13:K13"/>
    <mergeCell ref="C16:M16"/>
    <mergeCell ref="H17:K17"/>
    <mergeCell ref="H18:K18"/>
    <mergeCell ref="F6:G6"/>
    <mergeCell ref="I6:K6"/>
    <mergeCell ref="F7:G7"/>
    <mergeCell ref="I7:K7"/>
    <mergeCell ref="F8:G8"/>
    <mergeCell ref="I8:K8"/>
    <mergeCell ref="I9:K9"/>
    <mergeCell ref="F9:G9"/>
    <mergeCell ref="F10:G10"/>
    <mergeCell ref="F11:G11"/>
    <mergeCell ref="F12:G12"/>
    <mergeCell ref="F13:G13"/>
    <mergeCell ref="F14:G14"/>
    <mergeCell ref="F17:G17"/>
    <mergeCell ref="F18:G18"/>
    <mergeCell ref="F19:G19"/>
    <mergeCell ref="H19:K19"/>
    <mergeCell ref="H20:K20"/>
    <mergeCell ref="H21:K21"/>
    <mergeCell ref="H22:K22"/>
    <mergeCell ref="H23:K23"/>
    <mergeCell ref="J41:K41"/>
    <mergeCell ref="L41:M41"/>
    <mergeCell ref="C42:D42"/>
    <mergeCell ref="E42:G42"/>
    <mergeCell ref="H42:I42"/>
    <mergeCell ref="J42:K42"/>
    <mergeCell ref="L42:M42"/>
    <mergeCell ref="J50:K50"/>
    <mergeCell ref="L50:M50"/>
    <mergeCell ref="J51:K51"/>
    <mergeCell ref="L51:M51"/>
    <mergeCell ref="J52:K52"/>
    <mergeCell ref="L52:M52"/>
    <mergeCell ref="E50:G50"/>
    <mergeCell ref="H50:I50"/>
    <mergeCell ref="C51:D51"/>
    <mergeCell ref="E51:G51"/>
    <mergeCell ref="H51:I51"/>
    <mergeCell ref="E52:G52"/>
    <mergeCell ref="H52:I52"/>
    <mergeCell ref="E54:G54"/>
    <mergeCell ref="H54:I54"/>
    <mergeCell ref="C52:D52"/>
    <mergeCell ref="C53:D53"/>
    <mergeCell ref="E53:G53"/>
    <mergeCell ref="H53:I53"/>
    <mergeCell ref="J53:K53"/>
    <mergeCell ref="L53:M53"/>
    <mergeCell ref="C54:D54"/>
    <mergeCell ref="H57:I57"/>
    <mergeCell ref="J57:K57"/>
    <mergeCell ref="C56:D56"/>
    <mergeCell ref="E56:G56"/>
    <mergeCell ref="H56:I56"/>
    <mergeCell ref="J56:K56"/>
    <mergeCell ref="L56:M56"/>
    <mergeCell ref="E57:G57"/>
    <mergeCell ref="L57:M57"/>
    <mergeCell ref="J59:K59"/>
    <mergeCell ref="L59:M59"/>
    <mergeCell ref="J60:K60"/>
    <mergeCell ref="L60:M60"/>
    <mergeCell ref="J61:K61"/>
    <mergeCell ref="L61:M61"/>
    <mergeCell ref="L63:L64"/>
    <mergeCell ref="M63:M64"/>
    <mergeCell ref="C57:D57"/>
    <mergeCell ref="C58:D58"/>
    <mergeCell ref="E58:G58"/>
    <mergeCell ref="H58:I58"/>
    <mergeCell ref="J58:K58"/>
    <mergeCell ref="L58:M58"/>
    <mergeCell ref="C59:D59"/>
    <mergeCell ref="E61:G61"/>
    <mergeCell ref="A62:M62"/>
    <mergeCell ref="F63:G63"/>
    <mergeCell ref="H63:I63"/>
    <mergeCell ref="J63:K63"/>
    <mergeCell ref="B93:E93"/>
    <mergeCell ref="F93:K93"/>
    <mergeCell ref="B94:E94"/>
    <mergeCell ref="F94:K94"/>
    <mergeCell ref="B95:E95"/>
    <mergeCell ref="F95:K95"/>
    <mergeCell ref="B96:E96"/>
    <mergeCell ref="F96:K96"/>
    <mergeCell ref="E59:G59"/>
    <mergeCell ref="H59:I59"/>
    <mergeCell ref="C60:D60"/>
    <mergeCell ref="E60:G60"/>
    <mergeCell ref="H60:I60"/>
    <mergeCell ref="C61:D61"/>
    <mergeCell ref="H61:I61"/>
    <mergeCell ref="H44:I44"/>
    <mergeCell ref="J44:K44"/>
    <mergeCell ref="C43:D43"/>
    <mergeCell ref="E43:G43"/>
    <mergeCell ref="H43:I43"/>
    <mergeCell ref="J43:K43"/>
    <mergeCell ref="L43:M43"/>
    <mergeCell ref="E44:G44"/>
    <mergeCell ref="L44:M44"/>
    <mergeCell ref="J46:K46"/>
    <mergeCell ref="L46:M46"/>
    <mergeCell ref="J47:K47"/>
    <mergeCell ref="L47:M47"/>
    <mergeCell ref="J48:K48"/>
    <mergeCell ref="L48:M48"/>
    <mergeCell ref="C44:D44"/>
    <mergeCell ref="C45:D45"/>
    <mergeCell ref="E45:G45"/>
    <mergeCell ref="H45:I45"/>
    <mergeCell ref="J45:K45"/>
    <mergeCell ref="L45:M45"/>
    <mergeCell ref="C46:D46"/>
    <mergeCell ref="E46:G46"/>
    <mergeCell ref="H46:I46"/>
    <mergeCell ref="C47:D47"/>
    <mergeCell ref="E47:G47"/>
    <mergeCell ref="H47:I47"/>
    <mergeCell ref="E48:G48"/>
    <mergeCell ref="H48:I48"/>
    <mergeCell ref="C48:D48"/>
    <mergeCell ref="C49:D49"/>
    <mergeCell ref="E49:G49"/>
    <mergeCell ref="H49:I49"/>
    <mergeCell ref="J49:K49"/>
    <mergeCell ref="L49:M49"/>
    <mergeCell ref="C50:D50"/>
    <mergeCell ref="J54:K54"/>
    <mergeCell ref="L54:M54"/>
    <mergeCell ref="C55:D55"/>
    <mergeCell ref="E55:G55"/>
    <mergeCell ref="H55:I55"/>
    <mergeCell ref="J55:K55"/>
    <mergeCell ref="L55:M55"/>
  </mergeCells>
  <conditionalFormatting sqref="F17:G38">
    <cfRule type="cellIs" dxfId="0" priority="1" operator="lessThan">
      <formula>0</formula>
    </cfRule>
  </conditionalFormatting>
  <conditionalFormatting sqref="F17:G38">
    <cfRule type="cellIs" dxfId="1" priority="2" operator="greaterThan">
      <formula>0</formula>
    </cfRule>
  </conditionalFormatting>
  <conditionalFormatting sqref="M18:M37">
    <cfRule type="cellIs" dxfId="0" priority="3" operator="lessThan">
      <formula>$B$23</formula>
    </cfRule>
  </conditionalFormatting>
  <conditionalFormatting sqref="M18:M37">
    <cfRule type="cellIs" dxfId="2" priority="4" operator="lessThan">
      <formula>"99%"</formula>
    </cfRule>
  </conditionalFormatting>
  <conditionalFormatting sqref="M18:M37">
    <cfRule type="cellIs" dxfId="1" priority="5" operator="greaterThan">
      <formula>$B$23</formula>
    </cfRule>
  </conditionalFormatting>
  <conditionalFormatting sqref="M3:M13">
    <cfRule type="cellIs" dxfId="1" priority="6" operator="greaterThan">
      <formula>$B$23</formula>
    </cfRule>
  </conditionalFormatting>
  <conditionalFormatting sqref="M3:M13">
    <cfRule type="cellIs" dxfId="0" priority="7" operator="lessThan">
      <formula>$B$23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45921.0</v>
      </c>
    </row>
    <row r="2">
      <c r="A2" s="57" t="s">
        <v>58</v>
      </c>
      <c r="B2" s="197">
        <v>45921.0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159279.98</v>
      </c>
      <c r="G3" s="14">
        <f t="shared" ref="G3:H3" si="1">$F3/D3</f>
        <v>0.5384991801</v>
      </c>
      <c r="H3" s="15">
        <f t="shared" si="1"/>
        <v>0.4522262949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134142.44</v>
      </c>
      <c r="G4" s="14">
        <f t="shared" ref="G4:H4" si="2">$F4/D4</f>
        <v>0.6485355276</v>
      </c>
      <c r="H4" s="15">
        <f t="shared" si="2"/>
        <v>0.4507398733</v>
      </c>
    </row>
    <row r="5">
      <c r="A5" s="10" t="s">
        <v>11</v>
      </c>
      <c r="B5" s="70">
        <v>1822466.89</v>
      </c>
      <c r="C5" s="12" t="s">
        <v>61</v>
      </c>
      <c r="D5" s="71">
        <v>313501.0</v>
      </c>
      <c r="E5" s="13">
        <v>348234.0</v>
      </c>
      <c r="F5" s="99">
        <v>436480.15</v>
      </c>
      <c r="G5" s="14">
        <f t="shared" ref="G5:H5" si="3">$F5/D5</f>
        <v>1.392276739</v>
      </c>
      <c r="H5" s="15">
        <f t="shared" si="3"/>
        <v>1.253410494</v>
      </c>
    </row>
    <row r="6">
      <c r="A6" s="10" t="s">
        <v>116</v>
      </c>
      <c r="B6" s="70">
        <v>107866.35</v>
      </c>
      <c r="C6" s="12" t="s">
        <v>12</v>
      </c>
      <c r="D6" s="13">
        <v>354046.0</v>
      </c>
      <c r="E6" s="13">
        <v>352213.0</v>
      </c>
      <c r="F6" s="99">
        <v>304839.78</v>
      </c>
      <c r="G6" s="14">
        <f t="shared" ref="G6:H6" si="4">$F6/D6</f>
        <v>0.8610174384</v>
      </c>
      <c r="H6" s="15">
        <f t="shared" si="4"/>
        <v>0.8654983774</v>
      </c>
    </row>
    <row r="7">
      <c r="A7" s="32" t="s">
        <v>63</v>
      </c>
      <c r="B7" s="72">
        <f>B5-B3</f>
        <v>-991993.11</v>
      </c>
      <c r="C7" s="12" t="s">
        <v>14</v>
      </c>
      <c r="D7" s="13">
        <v>332189.0</v>
      </c>
      <c r="E7" s="13">
        <v>394226.0</v>
      </c>
      <c r="F7" s="99">
        <v>178469.2</v>
      </c>
      <c r="G7" s="14">
        <f t="shared" ref="G7:H7" si="5">$F7/D7</f>
        <v>0.5372519861</v>
      </c>
      <c r="H7" s="15">
        <f t="shared" si="5"/>
        <v>0.4527078376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134119.03</v>
      </c>
      <c r="G8" s="14">
        <f t="shared" ref="G8:H8" si="6">$F8/D8</f>
        <v>1.092503686</v>
      </c>
      <c r="H8" s="15">
        <f t="shared" si="6"/>
        <v>1.097025365</v>
      </c>
    </row>
    <row r="9">
      <c r="A9" s="19" t="s">
        <v>17</v>
      </c>
      <c r="B9" s="20">
        <f>(B4-B5)/30</f>
        <v>6661.670333</v>
      </c>
      <c r="C9" s="12" t="s">
        <v>18</v>
      </c>
      <c r="D9" s="13">
        <v>240004.0</v>
      </c>
      <c r="E9" s="13">
        <v>163342.0</v>
      </c>
      <c r="F9" s="99">
        <v>213347.73</v>
      </c>
      <c r="G9" s="14">
        <f t="shared" ref="G9:G13" si="7">$F9/$D$9</f>
        <v>0.8889340594</v>
      </c>
      <c r="H9" s="15">
        <f t="shared" ref="H9:H13" si="8">$F9/E9</f>
        <v>1.306141286</v>
      </c>
    </row>
    <row r="10">
      <c r="A10" s="19" t="s">
        <v>19</v>
      </c>
      <c r="B10" s="21">
        <f>(B4-B6)/30</f>
        <v>63815.02167</v>
      </c>
      <c r="C10" s="12" t="s">
        <v>20</v>
      </c>
      <c r="D10" s="13">
        <v>0.0</v>
      </c>
      <c r="E10" s="13">
        <v>108447.0</v>
      </c>
      <c r="F10" s="99">
        <v>107866.35</v>
      </c>
      <c r="G10" s="14">
        <f t="shared" si="7"/>
        <v>0.4494356344</v>
      </c>
      <c r="H10" s="15">
        <f t="shared" si="8"/>
        <v>0.9946457717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15791.83</v>
      </c>
      <c r="G11" s="14">
        <f t="shared" si="7"/>
        <v>0.06579819503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61005.52</v>
      </c>
      <c r="G12" s="14">
        <f t="shared" si="7"/>
        <v>0.2541854302</v>
      </c>
      <c r="H12" s="15" t="str">
        <f t="shared" si="8"/>
        <v>#DIV/0!</v>
      </c>
    </row>
    <row r="13">
      <c r="A13" s="19" t="s">
        <v>24</v>
      </c>
      <c r="B13" s="21">
        <f>(B3-B5)/(B18-B21)</f>
        <v>-35428.32536</v>
      </c>
      <c r="C13" s="23" t="s">
        <v>21</v>
      </c>
      <c r="D13" s="24">
        <v>61036.0</v>
      </c>
      <c r="E13" s="24">
        <v>108447.0</v>
      </c>
      <c r="F13" s="203">
        <v>77124.88</v>
      </c>
      <c r="G13" s="14">
        <f t="shared" si="7"/>
        <v>0.3213483109</v>
      </c>
      <c r="H13" s="26">
        <f t="shared" si="8"/>
        <v>0.7111757817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1822466.89</v>
      </c>
      <c r="G14" s="25">
        <f t="shared" ref="G14:H14" si="10">$F14/D14</f>
        <v>0.946164416</v>
      </c>
      <c r="H14" s="26">
        <f t="shared" si="10"/>
        <v>0.811072482</v>
      </c>
    </row>
    <row r="15">
      <c r="A15" s="19" t="s">
        <v>67</v>
      </c>
      <c r="B15" s="20">
        <f>B5-B14</f>
        <v>-3618822.443</v>
      </c>
      <c r="C15" s="27" t="s">
        <v>68</v>
      </c>
      <c r="H15" s="28"/>
    </row>
    <row r="16">
      <c r="A16" s="19" t="s">
        <v>69</v>
      </c>
      <c r="B16" s="20">
        <f>B5-B4</f>
        <v>-199850.11</v>
      </c>
      <c r="D16" s="30" t="s">
        <v>70</v>
      </c>
      <c r="E16" s="30" t="s">
        <v>71</v>
      </c>
      <c r="F16" s="30" t="s">
        <v>72</v>
      </c>
      <c r="G16" s="30" t="s">
        <v>113</v>
      </c>
      <c r="H16" s="9" t="s">
        <v>6</v>
      </c>
    </row>
    <row r="17">
      <c r="A17" s="19" t="s">
        <v>73</v>
      </c>
      <c r="B17" s="20">
        <f>(B5-B4)-B6</f>
        <v>-307716.46</v>
      </c>
      <c r="C17" s="91" t="s">
        <v>32</v>
      </c>
      <c r="D17" s="13">
        <v>93460.0</v>
      </c>
      <c r="E17" s="99">
        <v>46397.0</v>
      </c>
      <c r="F17" s="97">
        <f t="shared" ref="F17:F32" si="11">E17-D17</f>
        <v>-47063</v>
      </c>
      <c r="G17" s="36"/>
      <c r="H17" s="15">
        <f t="shared" ref="H17:H34" si="12">E17/D17</f>
        <v>0.4964369784</v>
      </c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79942.0</v>
      </c>
      <c r="F18" s="97">
        <f t="shared" si="11"/>
        <v>-90478</v>
      </c>
      <c r="G18" s="36"/>
      <c r="H18" s="15">
        <f t="shared" si="12"/>
        <v>0.4690881352</v>
      </c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176"/>
      <c r="H19" s="15" t="str">
        <f t="shared" si="12"/>
        <v>#DIV/0!</v>
      </c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105696.0</v>
      </c>
      <c r="F20" s="97">
        <f t="shared" si="11"/>
        <v>-37420</v>
      </c>
      <c r="G20" s="36"/>
      <c r="H20" s="15">
        <f t="shared" si="12"/>
        <v>0.7385337768</v>
      </c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5">
        <f t="shared" si="12"/>
        <v>0.3880200703</v>
      </c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88672.0</v>
      </c>
      <c r="F22" s="97">
        <f t="shared" si="11"/>
        <v>-136356</v>
      </c>
      <c r="G22" s="36"/>
      <c r="H22" s="15">
        <f t="shared" si="12"/>
        <v>0.3940487406</v>
      </c>
    </row>
    <row r="23">
      <c r="A23" s="43" t="s">
        <v>44</v>
      </c>
      <c r="B23" s="44">
        <f>B5/B3</f>
        <v>0.6475369662</v>
      </c>
      <c r="C23" s="91" t="s">
        <v>43</v>
      </c>
      <c r="D23" s="13">
        <v>170420.0</v>
      </c>
      <c r="E23" s="99">
        <v>98018.0</v>
      </c>
      <c r="F23" s="97">
        <f t="shared" si="11"/>
        <v>-72402</v>
      </c>
      <c r="G23" s="36"/>
      <c r="H23" s="15">
        <f t="shared" si="12"/>
        <v>0.5751554982</v>
      </c>
    </row>
    <row r="24">
      <c r="A24" s="17" t="s">
        <v>75</v>
      </c>
      <c r="C24" s="91" t="s">
        <v>45</v>
      </c>
      <c r="D24" s="13">
        <v>134416.0</v>
      </c>
      <c r="E24" s="99">
        <v>93031.0</v>
      </c>
      <c r="F24" s="97">
        <f t="shared" si="11"/>
        <v>-41385</v>
      </c>
      <c r="G24" s="36"/>
      <c r="H24" s="15">
        <f t="shared" si="12"/>
        <v>0.6921125461</v>
      </c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54173.0</v>
      </c>
      <c r="F25" s="97">
        <f t="shared" si="11"/>
        <v>-61639</v>
      </c>
      <c r="G25" s="36"/>
      <c r="H25" s="15">
        <f t="shared" si="12"/>
        <v>0.4677667254</v>
      </c>
    </row>
    <row r="26">
      <c r="A26" s="12" t="s">
        <v>8</v>
      </c>
      <c r="B26" s="102">
        <v>2.0</v>
      </c>
      <c r="C26" s="91" t="s">
        <v>47</v>
      </c>
      <c r="D26" s="13">
        <v>115812.0</v>
      </c>
      <c r="E26" s="99">
        <v>65876.0</v>
      </c>
      <c r="F26" s="97">
        <f t="shared" si="11"/>
        <v>-49936</v>
      </c>
      <c r="G26" s="36"/>
      <c r="H26" s="15">
        <f t="shared" si="12"/>
        <v>0.5688184299</v>
      </c>
    </row>
    <row r="27">
      <c r="A27" s="12" t="s">
        <v>10</v>
      </c>
      <c r="B27" s="102"/>
      <c r="C27" s="91" t="s">
        <v>48</v>
      </c>
      <c r="D27" s="13">
        <v>115812.0</v>
      </c>
      <c r="E27" s="99">
        <v>40731.0</v>
      </c>
      <c r="F27" s="97">
        <f t="shared" si="11"/>
        <v>-75081</v>
      </c>
      <c r="G27" s="36"/>
      <c r="H27" s="15">
        <f t="shared" si="12"/>
        <v>0.3516993058</v>
      </c>
    </row>
    <row r="28">
      <c r="A28" s="12" t="s">
        <v>12</v>
      </c>
      <c r="B28" s="102"/>
      <c r="C28" s="91" t="s">
        <v>49</v>
      </c>
      <c r="D28" s="13">
        <v>156768.0</v>
      </c>
      <c r="E28" s="99">
        <v>47279.0</v>
      </c>
      <c r="F28" s="97">
        <f t="shared" si="11"/>
        <v>-109489</v>
      </c>
      <c r="G28" s="36"/>
      <c r="H28" s="15">
        <f t="shared" si="12"/>
        <v>0.3015857828</v>
      </c>
    </row>
    <row r="29">
      <c r="A29" s="12" t="s">
        <v>14</v>
      </c>
      <c r="B29" s="102"/>
      <c r="C29" s="91" t="s">
        <v>51</v>
      </c>
      <c r="D29" s="13">
        <v>184072.0</v>
      </c>
      <c r="E29" s="99">
        <v>36819.0</v>
      </c>
      <c r="F29" s="97">
        <f t="shared" si="11"/>
        <v>-147253</v>
      </c>
      <c r="G29" s="36"/>
      <c r="H29" s="15">
        <f t="shared" si="12"/>
        <v>0.2000249902</v>
      </c>
    </row>
    <row r="30">
      <c r="A30" s="12" t="s">
        <v>16</v>
      </c>
      <c r="B30" s="102"/>
      <c r="C30" s="91" t="s">
        <v>52</v>
      </c>
      <c r="D30" s="13">
        <v>184072.0</v>
      </c>
      <c r="E30" s="99">
        <v>158068.0</v>
      </c>
      <c r="F30" s="97">
        <f t="shared" si="11"/>
        <v>-26004</v>
      </c>
      <c r="G30" s="36"/>
      <c r="H30" s="15">
        <f t="shared" si="12"/>
        <v>0.8587291929</v>
      </c>
    </row>
    <row r="31">
      <c r="A31" s="12" t="s">
        <v>18</v>
      </c>
      <c r="B31" s="30">
        <v>1.0</v>
      </c>
      <c r="C31" s="91" t="s">
        <v>53</v>
      </c>
      <c r="D31" s="13">
        <v>179120.0</v>
      </c>
      <c r="E31" s="99">
        <v>105097.0</v>
      </c>
      <c r="F31" s="97">
        <f t="shared" si="11"/>
        <v>-74023</v>
      </c>
      <c r="G31" s="36"/>
      <c r="H31" s="15">
        <f t="shared" si="12"/>
        <v>0.5867407325</v>
      </c>
    </row>
    <row r="32">
      <c r="A32" s="12" t="s">
        <v>20</v>
      </c>
      <c r="B32" s="102"/>
      <c r="C32" s="91" t="s">
        <v>55</v>
      </c>
      <c r="D32" s="13">
        <v>148068.0</v>
      </c>
      <c r="E32" s="99">
        <v>93301.0</v>
      </c>
      <c r="F32" s="97">
        <f t="shared" si="11"/>
        <v>-54767</v>
      </c>
      <c r="G32" s="36"/>
      <c r="H32" s="15">
        <f t="shared" si="12"/>
        <v>0.6301226464</v>
      </c>
    </row>
    <row r="33">
      <c r="A33" s="103" t="s">
        <v>79</v>
      </c>
      <c r="B33" s="206"/>
      <c r="C33" s="91" t="s">
        <v>82</v>
      </c>
      <c r="D33" s="13"/>
      <c r="E33" s="99">
        <v>27326.0</v>
      </c>
      <c r="F33" s="97"/>
      <c r="G33" s="36"/>
      <c r="H33" s="15" t="str">
        <f t="shared" si="12"/>
        <v>#DIV/0!</v>
      </c>
    </row>
    <row r="34">
      <c r="A34" s="104" t="s">
        <v>81</v>
      </c>
      <c r="B34" s="127">
        <v>2.0</v>
      </c>
      <c r="C34" s="91" t="s">
        <v>83</v>
      </c>
      <c r="D34" s="13"/>
      <c r="E34" s="99"/>
      <c r="F34" s="97"/>
      <c r="G34" s="36"/>
      <c r="H34" s="15" t="str">
        <f t="shared" si="12"/>
        <v>#DIV/0!</v>
      </c>
    </row>
    <row r="35">
      <c r="A35" s="105" t="s">
        <v>66</v>
      </c>
      <c r="B35" s="106">
        <f>SUM(B26:B34)</f>
        <v>5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9" t="s">
        <v>94</v>
      </c>
      <c r="C40" s="221">
        <v>17.0</v>
      </c>
      <c r="D40" s="221">
        <v>1.0</v>
      </c>
      <c r="E40" s="221">
        <v>3.0</v>
      </c>
      <c r="F40" s="221"/>
      <c r="G40" s="222"/>
      <c r="H40" s="182"/>
    </row>
    <row r="41">
      <c r="A41" s="91" t="s">
        <v>34</v>
      </c>
      <c r="B41" s="129" t="s">
        <v>94</v>
      </c>
      <c r="C41" s="221">
        <v>7.0</v>
      </c>
      <c r="D41" s="221">
        <v>2.0</v>
      </c>
      <c r="E41" s="221">
        <v>5.0</v>
      </c>
      <c r="F41" s="221">
        <v>15.0</v>
      </c>
      <c r="G41" s="222"/>
      <c r="H41" s="182"/>
    </row>
    <row r="42">
      <c r="A42" s="91" t="s">
        <v>55</v>
      </c>
      <c r="B42" s="129" t="s">
        <v>94</v>
      </c>
      <c r="C42" s="221">
        <v>6.0</v>
      </c>
      <c r="D42" s="221">
        <v>4.0</v>
      </c>
      <c r="E42" s="221">
        <v>9.0</v>
      </c>
      <c r="F42" s="221">
        <v>29.0</v>
      </c>
      <c r="G42" s="222"/>
      <c r="H42" s="182"/>
    </row>
    <row r="43">
      <c r="A43" s="91" t="s">
        <v>38</v>
      </c>
      <c r="B43" s="129" t="s">
        <v>94</v>
      </c>
      <c r="C43" s="221"/>
      <c r="D43" s="221"/>
      <c r="E43" s="221"/>
      <c r="F43" s="221">
        <v>4.0</v>
      </c>
      <c r="G43" s="222"/>
      <c r="H43" s="182"/>
    </row>
    <row r="44">
      <c r="A44" s="91" t="s">
        <v>39</v>
      </c>
      <c r="B44" s="129" t="s">
        <v>94</v>
      </c>
      <c r="C44" s="222"/>
      <c r="D44" s="222"/>
      <c r="E44" s="222"/>
      <c r="F44" s="222"/>
      <c r="G44" s="222"/>
      <c r="H44" s="182"/>
    </row>
    <row r="45">
      <c r="A45" s="91" t="s">
        <v>41</v>
      </c>
      <c r="B45" s="129" t="s">
        <v>94</v>
      </c>
      <c r="C45" s="221">
        <v>4.0</v>
      </c>
      <c r="D45" s="221"/>
      <c r="E45" s="221"/>
      <c r="F45" s="221"/>
      <c r="G45" s="222"/>
      <c r="H45" s="182"/>
    </row>
    <row r="46">
      <c r="A46" s="91" t="s">
        <v>43</v>
      </c>
      <c r="B46" s="129" t="s">
        <v>94</v>
      </c>
      <c r="C46" s="221">
        <v>1.0</v>
      </c>
      <c r="D46" s="221"/>
      <c r="E46" s="221">
        <v>3.0</v>
      </c>
      <c r="F46" s="221"/>
      <c r="G46" s="222"/>
      <c r="H46" s="182"/>
    </row>
    <row r="47">
      <c r="A47" s="91" t="s">
        <v>45</v>
      </c>
      <c r="B47" s="121"/>
      <c r="C47" s="221"/>
      <c r="D47" s="221"/>
      <c r="E47" s="221"/>
      <c r="F47" s="221"/>
      <c r="G47" s="222"/>
      <c r="H47" s="182"/>
    </row>
    <row r="48">
      <c r="A48" s="91" t="s">
        <v>46</v>
      </c>
      <c r="B48" s="129" t="s">
        <v>94</v>
      </c>
      <c r="C48" s="221">
        <v>10.0</v>
      </c>
      <c r="D48" s="221"/>
      <c r="E48" s="221">
        <v>3.0</v>
      </c>
      <c r="F48" s="221">
        <v>15.0</v>
      </c>
      <c r="G48" s="222"/>
      <c r="H48" s="182"/>
    </row>
    <row r="49">
      <c r="A49" s="91" t="s">
        <v>47</v>
      </c>
      <c r="B49" s="129" t="s">
        <v>94</v>
      </c>
      <c r="C49" s="221">
        <v>1.0</v>
      </c>
      <c r="D49" s="221"/>
      <c r="E49" s="221">
        <v>15.0</v>
      </c>
      <c r="F49" s="221">
        <v>6.0</v>
      </c>
      <c r="G49" s="222"/>
      <c r="H49" s="182"/>
    </row>
    <row r="50">
      <c r="A50" s="91" t="s">
        <v>48</v>
      </c>
      <c r="B50" s="129" t="s">
        <v>94</v>
      </c>
      <c r="C50" s="221">
        <v>7.0</v>
      </c>
      <c r="D50" s="221">
        <v>1.0</v>
      </c>
      <c r="E50" s="221">
        <v>2.0</v>
      </c>
      <c r="F50" s="221">
        <v>6.0</v>
      </c>
      <c r="G50" s="222"/>
      <c r="H50" s="182"/>
    </row>
    <row r="51">
      <c r="A51" s="91" t="s">
        <v>49</v>
      </c>
      <c r="B51" s="129" t="s">
        <v>94</v>
      </c>
      <c r="C51" s="221"/>
      <c r="D51" s="221"/>
      <c r="E51" s="221">
        <v>2.0</v>
      </c>
      <c r="F51" s="221">
        <v>6.0</v>
      </c>
      <c r="G51" s="221"/>
      <c r="H51" s="182"/>
    </row>
    <row r="52">
      <c r="A52" s="91" t="s">
        <v>51</v>
      </c>
      <c r="B52" s="121"/>
      <c r="C52" s="221"/>
      <c r="D52" s="221"/>
      <c r="E52" s="221"/>
      <c r="F52" s="221"/>
      <c r="G52" s="222"/>
      <c r="H52" s="182"/>
    </row>
    <row r="53">
      <c r="A53" s="91" t="s">
        <v>52</v>
      </c>
      <c r="B53" s="129" t="s">
        <v>94</v>
      </c>
      <c r="C53" s="221">
        <v>1.0</v>
      </c>
      <c r="D53" s="221"/>
      <c r="E53" s="221"/>
      <c r="F53" s="221">
        <v>69.0</v>
      </c>
      <c r="G53" s="222"/>
      <c r="H53" s="182"/>
    </row>
    <row r="54">
      <c r="A54" s="91" t="s">
        <v>53</v>
      </c>
      <c r="B54" s="129" t="s">
        <v>94</v>
      </c>
      <c r="C54" s="221">
        <v>3.0</v>
      </c>
      <c r="D54" s="221"/>
      <c r="E54" s="221">
        <v>1.0</v>
      </c>
      <c r="F54" s="221">
        <v>3.0</v>
      </c>
      <c r="G54" s="222"/>
      <c r="H54" s="182"/>
    </row>
    <row r="55">
      <c r="A55" s="91" t="s">
        <v>82</v>
      </c>
      <c r="B55" s="121"/>
      <c r="C55" s="221"/>
      <c r="D55" s="221"/>
      <c r="E55" s="221"/>
      <c r="F55" s="221"/>
      <c r="G55" s="222"/>
      <c r="H55" s="182"/>
    </row>
    <row r="56">
      <c r="A56" s="91" t="s">
        <v>83</v>
      </c>
      <c r="B56" s="121"/>
      <c r="C56" s="222"/>
      <c r="D56" s="222"/>
      <c r="E56" s="222"/>
      <c r="F56" s="222"/>
      <c r="G56" s="222"/>
      <c r="H56" s="182"/>
    </row>
    <row r="57">
      <c r="A57" s="91"/>
      <c r="B57" s="121"/>
      <c r="C57" s="221"/>
      <c r="D57" s="221"/>
      <c r="E57" s="221"/>
      <c r="F57" s="221"/>
      <c r="G57" s="222"/>
      <c r="H57" s="182"/>
    </row>
    <row r="58">
      <c r="A58" s="107"/>
      <c r="B58" s="171"/>
      <c r="C58" s="223"/>
      <c r="D58" s="223"/>
      <c r="E58" s="223"/>
      <c r="F58" s="223"/>
      <c r="G58" s="224"/>
      <c r="H58" s="184"/>
    </row>
    <row r="59">
      <c r="A59" s="131" t="s">
        <v>56</v>
      </c>
      <c r="B59" s="132"/>
      <c r="C59" s="185"/>
      <c r="D59" s="185"/>
      <c r="E59" s="185"/>
      <c r="F59" s="185"/>
      <c r="G59" s="185"/>
      <c r="H59" s="187"/>
    </row>
    <row r="60">
      <c r="A60" s="27" t="s">
        <v>95</v>
      </c>
      <c r="F60" s="28"/>
      <c r="H60" s="18"/>
    </row>
    <row r="61">
      <c r="A61" s="225" t="s">
        <v>25</v>
      </c>
      <c r="B61" s="138" t="s">
        <v>26</v>
      </c>
      <c r="C61" s="142" t="s">
        <v>27</v>
      </c>
      <c r="D61" s="142" t="s">
        <v>28</v>
      </c>
      <c r="E61" s="142" t="s">
        <v>29</v>
      </c>
      <c r="F61" s="226" t="s">
        <v>30</v>
      </c>
      <c r="H61" s="18"/>
    </row>
    <row r="62">
      <c r="A62" s="146" t="s">
        <v>32</v>
      </c>
      <c r="B62" s="241"/>
      <c r="C62" s="87"/>
      <c r="D62" s="87"/>
      <c r="E62" s="242"/>
      <c r="F62" s="243">
        <v>1.0</v>
      </c>
      <c r="H62" s="18"/>
    </row>
    <row r="63">
      <c r="A63" s="146" t="s">
        <v>34</v>
      </c>
      <c r="B63" s="151">
        <v>1.0</v>
      </c>
      <c r="C63" s="221"/>
      <c r="D63" s="221"/>
      <c r="E63" s="221"/>
      <c r="F63" s="102">
        <v>2.0</v>
      </c>
      <c r="H63" s="18"/>
    </row>
    <row r="64">
      <c r="A64" s="146" t="s">
        <v>55</v>
      </c>
      <c r="B64" s="151">
        <v>1.0</v>
      </c>
      <c r="C64" s="222"/>
      <c r="D64" s="221"/>
      <c r="E64" s="222"/>
      <c r="F64" s="102">
        <v>2.0</v>
      </c>
      <c r="H64" s="18"/>
    </row>
    <row r="65">
      <c r="A65" s="146" t="s">
        <v>38</v>
      </c>
      <c r="B65" s="151">
        <v>1.0</v>
      </c>
      <c r="C65" s="221"/>
      <c r="D65" s="221"/>
      <c r="E65" s="222"/>
      <c r="F65" s="102">
        <v>1.0</v>
      </c>
      <c r="H65" s="18"/>
    </row>
    <row r="66">
      <c r="A66" s="146" t="s">
        <v>39</v>
      </c>
      <c r="B66" s="151">
        <v>1.0</v>
      </c>
      <c r="C66" s="221"/>
      <c r="D66" s="221"/>
      <c r="E66" s="222"/>
      <c r="F66" s="102"/>
      <c r="H66" s="18"/>
    </row>
    <row r="67">
      <c r="A67" s="146" t="s">
        <v>41</v>
      </c>
      <c r="B67" s="151"/>
      <c r="C67" s="221"/>
      <c r="D67" s="221"/>
      <c r="E67" s="221"/>
      <c r="F67" s="102"/>
      <c r="H67" s="18"/>
    </row>
    <row r="68">
      <c r="A68" s="146" t="s">
        <v>43</v>
      </c>
      <c r="B68" s="151">
        <v>2.0</v>
      </c>
      <c r="C68" s="221">
        <v>2.0</v>
      </c>
      <c r="D68" s="221"/>
      <c r="E68" s="222"/>
      <c r="F68" s="102"/>
      <c r="H68" s="18"/>
    </row>
    <row r="69">
      <c r="A69" s="146" t="s">
        <v>45</v>
      </c>
      <c r="B69" s="151"/>
      <c r="C69" s="221"/>
      <c r="D69" s="221"/>
      <c r="E69" s="221"/>
      <c r="F69" s="102"/>
      <c r="H69" s="18"/>
    </row>
    <row r="70">
      <c r="A70" s="146" t="s">
        <v>46</v>
      </c>
      <c r="B70" s="151"/>
      <c r="C70" s="221"/>
      <c r="D70" s="221"/>
      <c r="E70" s="221"/>
      <c r="F70" s="102"/>
      <c r="H70" s="18"/>
    </row>
    <row r="71">
      <c r="A71" s="146" t="s">
        <v>47</v>
      </c>
      <c r="B71" s="151"/>
      <c r="C71" s="221"/>
      <c r="D71" s="221"/>
      <c r="E71" s="221"/>
      <c r="F71" s="102"/>
      <c r="H71" s="18"/>
    </row>
    <row r="72">
      <c r="A72" s="146" t="s">
        <v>48</v>
      </c>
      <c r="B72" s="151"/>
      <c r="C72" s="221"/>
      <c r="D72" s="221"/>
      <c r="E72" s="222"/>
      <c r="F72" s="102">
        <v>1.0</v>
      </c>
      <c r="H72" s="18"/>
    </row>
    <row r="73">
      <c r="A73" s="146" t="s">
        <v>49</v>
      </c>
      <c r="B73" s="151" t="s">
        <v>120</v>
      </c>
      <c r="C73" s="221"/>
      <c r="D73" s="222"/>
      <c r="E73" s="222"/>
      <c r="F73" s="102">
        <v>2.0</v>
      </c>
      <c r="H73" s="18"/>
    </row>
    <row r="74">
      <c r="A74" s="146" t="s">
        <v>50</v>
      </c>
      <c r="B74" s="244"/>
      <c r="C74" s="222"/>
      <c r="D74" s="222"/>
      <c r="E74" s="222"/>
      <c r="F74" s="182"/>
      <c r="H74" s="18"/>
    </row>
    <row r="75">
      <c r="A75" s="146" t="s">
        <v>51</v>
      </c>
      <c r="B75" s="151"/>
      <c r="C75" s="222"/>
      <c r="D75" s="222"/>
      <c r="E75" s="221"/>
      <c r="F75" s="102"/>
      <c r="H75" s="18"/>
    </row>
    <row r="76">
      <c r="A76" s="146" t="s">
        <v>52</v>
      </c>
      <c r="B76" s="151"/>
      <c r="C76" s="221"/>
      <c r="D76" s="221"/>
      <c r="E76" s="222"/>
      <c r="F76" s="102"/>
      <c r="H76" s="18"/>
    </row>
    <row r="77">
      <c r="A77" s="146" t="s">
        <v>53</v>
      </c>
      <c r="B77" s="151"/>
      <c r="C77" s="221"/>
      <c r="D77" s="221"/>
      <c r="E77" s="221"/>
      <c r="F77" s="102"/>
      <c r="H77" s="18"/>
    </row>
    <row r="78">
      <c r="A78" s="146" t="s">
        <v>82</v>
      </c>
      <c r="B78" s="151"/>
      <c r="C78" s="222"/>
      <c r="D78" s="222"/>
      <c r="F78" s="102"/>
      <c r="H78" s="18"/>
    </row>
    <row r="79">
      <c r="A79" s="146" t="s">
        <v>83</v>
      </c>
      <c r="B79" s="245"/>
      <c r="C79" s="223"/>
      <c r="D79" s="223"/>
      <c r="E79" s="223"/>
      <c r="F79" s="206"/>
      <c r="H79" s="18"/>
    </row>
    <row r="80">
      <c r="A80" s="146" t="s">
        <v>80</v>
      </c>
      <c r="B80" s="245"/>
      <c r="C80" s="223"/>
      <c r="D80" s="223"/>
      <c r="E80" s="223"/>
      <c r="F80" s="206"/>
      <c r="H80" s="18"/>
    </row>
    <row r="81">
      <c r="A81" s="146"/>
      <c r="B81" s="245"/>
      <c r="C81" s="223"/>
      <c r="D81" s="223"/>
      <c r="E81" s="223"/>
      <c r="F81" s="206"/>
      <c r="H81" s="18"/>
    </row>
    <row r="82">
      <c r="A82" s="227" t="s">
        <v>56</v>
      </c>
      <c r="B82" s="244"/>
      <c r="C82" s="222"/>
      <c r="D82" s="222"/>
      <c r="E82" s="222"/>
      <c r="F82" s="182"/>
      <c r="H82" s="18"/>
    </row>
    <row r="83">
      <c r="A83" s="227" t="s">
        <v>103</v>
      </c>
      <c r="B83" s="151"/>
      <c r="C83" s="222"/>
      <c r="D83" s="221"/>
      <c r="E83" s="221"/>
      <c r="F83" s="102"/>
      <c r="H83" s="18"/>
    </row>
    <row r="84">
      <c r="A84" s="229" t="s">
        <v>118</v>
      </c>
      <c r="B84" s="245"/>
      <c r="C84" s="224"/>
      <c r="D84" s="223"/>
      <c r="E84" s="224"/>
      <c r="F84" s="206"/>
      <c r="H84" s="18"/>
    </row>
    <row r="85">
      <c r="A85" s="229" t="s">
        <v>21</v>
      </c>
      <c r="B85" s="246"/>
      <c r="C85" s="185"/>
      <c r="D85" s="185"/>
      <c r="E85" s="185"/>
      <c r="F85" s="158">
        <v>2.0</v>
      </c>
      <c r="H85" s="18"/>
    </row>
    <row r="86">
      <c r="A86" s="230" t="s">
        <v>66</v>
      </c>
      <c r="B86" s="163">
        <f t="shared" ref="B86:F86" si="13">SUM(B62:B85)</f>
        <v>6</v>
      </c>
      <c r="C86" s="163">
        <f t="shared" si="13"/>
        <v>2</v>
      </c>
      <c r="D86" s="163">
        <f t="shared" si="13"/>
        <v>0</v>
      </c>
      <c r="E86" s="163">
        <f t="shared" si="13"/>
        <v>0</v>
      </c>
      <c r="F86" s="165">
        <f t="shared" si="13"/>
        <v>11</v>
      </c>
      <c r="G86" s="47"/>
      <c r="H86" s="232"/>
    </row>
  </sheetData>
  <mergeCells count="5">
    <mergeCell ref="A1:G1"/>
    <mergeCell ref="C15:H15"/>
    <mergeCell ref="A24:B24"/>
    <mergeCell ref="A38:H38"/>
    <mergeCell ref="A60:F60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45920.0</v>
      </c>
    </row>
    <row r="2">
      <c r="A2" s="57" t="s">
        <v>58</v>
      </c>
      <c r="B2" s="197">
        <v>45920.0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127964.07</v>
      </c>
      <c r="G3" s="14">
        <f t="shared" ref="G3:H3" si="1">$F3/D3</f>
        <v>0.4326252853</v>
      </c>
      <c r="H3" s="15">
        <f t="shared" si="1"/>
        <v>0.3633144432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109740.51</v>
      </c>
      <c r="G4" s="14">
        <f t="shared" ref="G4:H4" si="2">$F4/D4</f>
        <v>0.5305600491</v>
      </c>
      <c r="H4" s="15">
        <f t="shared" si="2"/>
        <v>0.3687455184</v>
      </c>
    </row>
    <row r="5">
      <c r="A5" s="10" t="s">
        <v>11</v>
      </c>
      <c r="B5" s="70">
        <v>1667165.44</v>
      </c>
      <c r="C5" s="12" t="s">
        <v>61</v>
      </c>
      <c r="D5" s="71">
        <v>313501.0</v>
      </c>
      <c r="E5" s="13">
        <v>348234.0</v>
      </c>
      <c r="F5" s="99">
        <v>438277.64</v>
      </c>
      <c r="G5" s="14">
        <f t="shared" ref="G5:H5" si="3">$F5/D5</f>
        <v>1.398010341</v>
      </c>
      <c r="H5" s="15">
        <f t="shared" si="3"/>
        <v>1.258572224</v>
      </c>
    </row>
    <row r="6">
      <c r="A6" s="10" t="s">
        <v>116</v>
      </c>
      <c r="B6" s="70">
        <v>107866.35</v>
      </c>
      <c r="C6" s="12" t="s">
        <v>12</v>
      </c>
      <c r="D6" s="13">
        <v>354046.0</v>
      </c>
      <c r="E6" s="13">
        <v>352213.0</v>
      </c>
      <c r="F6" s="99">
        <v>271366.46</v>
      </c>
      <c r="G6" s="14">
        <f t="shared" ref="G6:H6" si="4">$F6/D6</f>
        <v>0.7664723228</v>
      </c>
      <c r="H6" s="15">
        <f t="shared" si="4"/>
        <v>0.7704612266</v>
      </c>
    </row>
    <row r="7">
      <c r="A7" s="32" t="s">
        <v>63</v>
      </c>
      <c r="B7" s="72">
        <f>B5-B3</f>
        <v>-1147294.56</v>
      </c>
      <c r="C7" s="12" t="s">
        <v>14</v>
      </c>
      <c r="D7" s="13">
        <v>332189.0</v>
      </c>
      <c r="E7" s="13">
        <v>394226.0</v>
      </c>
      <c r="F7" s="99">
        <v>167093.27</v>
      </c>
      <c r="G7" s="14">
        <f t="shared" ref="G7:H7" si="5">$F7/D7</f>
        <v>0.5030066318</v>
      </c>
      <c r="H7" s="15">
        <f t="shared" si="5"/>
        <v>0.423851471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116383.1</v>
      </c>
      <c r="G8" s="14">
        <f t="shared" ref="G8:H8" si="6">$F8/D8</f>
        <v>0.9480307585</v>
      </c>
      <c r="H8" s="15">
        <f t="shared" si="6"/>
        <v>0.9519544893</v>
      </c>
    </row>
    <row r="9">
      <c r="A9" s="19" t="s">
        <v>17</v>
      </c>
      <c r="B9" s="20">
        <f>(B4-B5)/30</f>
        <v>11838.38533</v>
      </c>
      <c r="C9" s="12" t="s">
        <v>18</v>
      </c>
      <c r="D9" s="13">
        <v>240004.0</v>
      </c>
      <c r="E9" s="13">
        <v>163342.0</v>
      </c>
      <c r="F9" s="99">
        <v>202029.75</v>
      </c>
      <c r="G9" s="14">
        <f t="shared" ref="G9:G13" si="7">$F9/$D$9</f>
        <v>0.8417765954</v>
      </c>
      <c r="H9" s="15">
        <f t="shared" ref="H9:H13" si="8">$F9/E9</f>
        <v>1.236851208</v>
      </c>
    </row>
    <row r="10">
      <c r="A10" s="19" t="s">
        <v>19</v>
      </c>
      <c r="B10" s="21">
        <f>(B4-B6)/30</f>
        <v>63815.02167</v>
      </c>
      <c r="C10" s="12" t="s">
        <v>20</v>
      </c>
      <c r="D10" s="13">
        <v>0.0</v>
      </c>
      <c r="E10" s="13">
        <v>108447.0</v>
      </c>
      <c r="F10" s="99">
        <v>107866.35</v>
      </c>
      <c r="G10" s="14">
        <f t="shared" si="7"/>
        <v>0.4494356344</v>
      </c>
      <c r="H10" s="15">
        <f t="shared" si="8"/>
        <v>0.9946457717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15791.83</v>
      </c>
      <c r="G11" s="14">
        <f t="shared" si="7"/>
        <v>0.06579819503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61005.52</v>
      </c>
      <c r="G12" s="14">
        <f t="shared" si="7"/>
        <v>0.2541854302</v>
      </c>
      <c r="H12" s="15" t="str">
        <f t="shared" si="8"/>
        <v>#DIV/0!</v>
      </c>
    </row>
    <row r="13">
      <c r="A13" s="19" t="s">
        <v>24</v>
      </c>
      <c r="B13" s="21">
        <f>(B3-B5)/(B18-B21)</f>
        <v>-40974.80571</v>
      </c>
      <c r="C13" s="23" t="s">
        <v>21</v>
      </c>
      <c r="D13" s="24">
        <v>61036.0</v>
      </c>
      <c r="E13" s="24">
        <v>108447.0</v>
      </c>
      <c r="F13" s="203">
        <v>49646.94</v>
      </c>
      <c r="G13" s="14">
        <f t="shared" si="7"/>
        <v>0.2068588024</v>
      </c>
      <c r="H13" s="26">
        <f t="shared" si="8"/>
        <v>0.4577991092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1667165.44</v>
      </c>
      <c r="G14" s="25">
        <f t="shared" ref="G14:H14" si="10">$F14/D14</f>
        <v>0.8655370496</v>
      </c>
      <c r="H14" s="26">
        <f t="shared" si="10"/>
        <v>0.7419569699</v>
      </c>
    </row>
    <row r="15">
      <c r="A15" s="19" t="s">
        <v>67</v>
      </c>
      <c r="B15" s="20">
        <f>B5-B14</f>
        <v>-3774123.893</v>
      </c>
      <c r="C15" s="27" t="s">
        <v>68</v>
      </c>
      <c r="H15" s="28"/>
    </row>
    <row r="16">
      <c r="A16" s="19" t="s">
        <v>69</v>
      </c>
      <c r="B16" s="20">
        <f>B5-B4</f>
        <v>-355151.56</v>
      </c>
      <c r="D16" s="30" t="s">
        <v>70</v>
      </c>
      <c r="E16" s="30" t="s">
        <v>71</v>
      </c>
      <c r="F16" s="30" t="s">
        <v>72</v>
      </c>
      <c r="G16" s="30" t="s">
        <v>113</v>
      </c>
      <c r="H16" s="9" t="s">
        <v>6</v>
      </c>
    </row>
    <row r="17">
      <c r="A17" s="19" t="s">
        <v>73</v>
      </c>
      <c r="B17" s="20">
        <f>(B5-B4)-B6</f>
        <v>-463017.91</v>
      </c>
      <c r="C17" s="91" t="s">
        <v>32</v>
      </c>
      <c r="D17" s="13">
        <v>93460.0</v>
      </c>
      <c r="E17" s="99">
        <v>30599.0</v>
      </c>
      <c r="F17" s="97">
        <f t="shared" ref="F17:F32" si="11">E17-D17</f>
        <v>-62861</v>
      </c>
      <c r="G17" s="36"/>
      <c r="H17" s="15">
        <f t="shared" ref="H17:H34" si="12">E17/D17</f>
        <v>0.3274020972</v>
      </c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64743.0</v>
      </c>
      <c r="F18" s="97">
        <f t="shared" si="11"/>
        <v>-105677</v>
      </c>
      <c r="G18" s="36"/>
      <c r="H18" s="15">
        <f t="shared" si="12"/>
        <v>0.3799025936</v>
      </c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176"/>
      <c r="H19" s="15" t="str">
        <f t="shared" si="12"/>
        <v>#DIV/0!</v>
      </c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81451.0</v>
      </c>
      <c r="F20" s="97">
        <f t="shared" si="11"/>
        <v>-61665</v>
      </c>
      <c r="G20" s="36"/>
      <c r="H20" s="15">
        <f t="shared" si="12"/>
        <v>0.5691257442</v>
      </c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5">
        <f t="shared" si="12"/>
        <v>0.3880200703</v>
      </c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61194.0</v>
      </c>
      <c r="F22" s="97">
        <f t="shared" si="11"/>
        <v>-163834</v>
      </c>
      <c r="G22" s="36"/>
      <c r="H22" s="15">
        <f t="shared" si="12"/>
        <v>0.271939492</v>
      </c>
    </row>
    <row r="23">
      <c r="A23" s="43" t="s">
        <v>44</v>
      </c>
      <c r="B23" s="44">
        <f>B5/B3</f>
        <v>0.5923571271</v>
      </c>
      <c r="C23" s="91" t="s">
        <v>43</v>
      </c>
      <c r="D23" s="13">
        <v>170420.0</v>
      </c>
      <c r="E23" s="99">
        <v>98018.0</v>
      </c>
      <c r="F23" s="97">
        <f t="shared" si="11"/>
        <v>-72402</v>
      </c>
      <c r="G23" s="36"/>
      <c r="H23" s="15">
        <f t="shared" si="12"/>
        <v>0.5751554982</v>
      </c>
    </row>
    <row r="24">
      <c r="A24" s="17" t="s">
        <v>75</v>
      </c>
      <c r="C24" s="91" t="s">
        <v>45</v>
      </c>
      <c r="D24" s="13">
        <v>134416.0</v>
      </c>
      <c r="E24" s="99">
        <v>93031.0</v>
      </c>
      <c r="F24" s="97">
        <f t="shared" si="11"/>
        <v>-41385</v>
      </c>
      <c r="G24" s="36"/>
      <c r="H24" s="15">
        <f t="shared" si="12"/>
        <v>0.6921125461</v>
      </c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54123.0</v>
      </c>
      <c r="F25" s="97">
        <f t="shared" si="11"/>
        <v>-61689</v>
      </c>
      <c r="G25" s="36"/>
      <c r="H25" s="15">
        <f t="shared" si="12"/>
        <v>0.4673349912</v>
      </c>
    </row>
    <row r="26">
      <c r="A26" s="12" t="s">
        <v>8</v>
      </c>
      <c r="B26" s="102"/>
      <c r="C26" s="91" t="s">
        <v>47</v>
      </c>
      <c r="D26" s="13">
        <v>115812.0</v>
      </c>
      <c r="E26" s="99">
        <v>65876.0</v>
      </c>
      <c r="F26" s="97">
        <f t="shared" si="11"/>
        <v>-49936</v>
      </c>
      <c r="G26" s="36"/>
      <c r="H26" s="15">
        <f t="shared" si="12"/>
        <v>0.5688184299</v>
      </c>
    </row>
    <row r="27">
      <c r="A27" s="12" t="s">
        <v>10</v>
      </c>
      <c r="B27" s="102"/>
      <c r="C27" s="91" t="s">
        <v>48</v>
      </c>
      <c r="D27" s="13">
        <v>115812.0</v>
      </c>
      <c r="E27" s="99">
        <v>29045.0</v>
      </c>
      <c r="F27" s="97">
        <f t="shared" si="11"/>
        <v>-86767</v>
      </c>
      <c r="G27" s="36"/>
      <c r="H27" s="15">
        <f t="shared" si="12"/>
        <v>0.2507943909</v>
      </c>
    </row>
    <row r="28">
      <c r="A28" s="12" t="s">
        <v>12</v>
      </c>
      <c r="B28" s="102"/>
      <c r="C28" s="91" t="s">
        <v>49</v>
      </c>
      <c r="D28" s="13">
        <v>156768.0</v>
      </c>
      <c r="E28" s="99">
        <v>29732.0</v>
      </c>
      <c r="F28" s="97">
        <f t="shared" si="11"/>
        <v>-127036</v>
      </c>
      <c r="G28" s="36"/>
      <c r="H28" s="15">
        <f t="shared" si="12"/>
        <v>0.1896560523</v>
      </c>
    </row>
    <row r="29">
      <c r="A29" s="12" t="s">
        <v>14</v>
      </c>
      <c r="B29" s="102">
        <v>2.0</v>
      </c>
      <c r="C29" s="91" t="s">
        <v>51</v>
      </c>
      <c r="D29" s="13">
        <v>184072.0</v>
      </c>
      <c r="E29" s="99">
        <v>36819.0</v>
      </c>
      <c r="F29" s="97">
        <f t="shared" si="11"/>
        <v>-147253</v>
      </c>
      <c r="G29" s="36"/>
      <c r="H29" s="15">
        <f t="shared" si="12"/>
        <v>0.2000249902</v>
      </c>
    </row>
    <row r="30">
      <c r="A30" s="12" t="s">
        <v>16</v>
      </c>
      <c r="B30" s="102">
        <v>1.0</v>
      </c>
      <c r="C30" s="91" t="s">
        <v>52</v>
      </c>
      <c r="D30" s="13">
        <v>184072.0</v>
      </c>
      <c r="E30" s="99">
        <v>158068.0</v>
      </c>
      <c r="F30" s="97">
        <f t="shared" si="11"/>
        <v>-26004</v>
      </c>
      <c r="G30" s="36"/>
      <c r="H30" s="15">
        <f t="shared" si="12"/>
        <v>0.8587291929</v>
      </c>
    </row>
    <row r="31">
      <c r="A31" s="12" t="s">
        <v>18</v>
      </c>
      <c r="B31" s="30">
        <v>1.0</v>
      </c>
      <c r="C31" s="91" t="s">
        <v>53</v>
      </c>
      <c r="D31" s="13">
        <v>179120.0</v>
      </c>
      <c r="E31" s="99">
        <v>105097.0</v>
      </c>
      <c r="F31" s="97">
        <f t="shared" si="11"/>
        <v>-74023</v>
      </c>
      <c r="G31" s="36"/>
      <c r="H31" s="15">
        <f t="shared" si="12"/>
        <v>0.5867407325</v>
      </c>
    </row>
    <row r="32">
      <c r="A32" s="12" t="s">
        <v>20</v>
      </c>
      <c r="B32" s="102"/>
      <c r="C32" s="91" t="s">
        <v>55</v>
      </c>
      <c r="D32" s="13">
        <v>148068.0</v>
      </c>
      <c r="E32" s="99">
        <v>49153.0</v>
      </c>
      <c r="F32" s="97">
        <f t="shared" si="11"/>
        <v>-98915</v>
      </c>
      <c r="G32" s="36"/>
      <c r="H32" s="15">
        <f t="shared" si="12"/>
        <v>0.3319623416</v>
      </c>
    </row>
    <row r="33">
      <c r="A33" s="103" t="s">
        <v>79</v>
      </c>
      <c r="B33" s="206"/>
      <c r="C33" s="91" t="s">
        <v>82</v>
      </c>
      <c r="D33" s="13"/>
      <c r="E33" s="99">
        <v>27326.0</v>
      </c>
      <c r="F33" s="97"/>
      <c r="G33" s="36"/>
      <c r="H33" s="15" t="str">
        <f t="shared" si="12"/>
        <v>#DIV/0!</v>
      </c>
    </row>
    <row r="34">
      <c r="A34" s="104" t="s">
        <v>81</v>
      </c>
      <c r="B34" s="127"/>
      <c r="C34" s="91" t="s">
        <v>83</v>
      </c>
      <c r="D34" s="13"/>
      <c r="E34" s="99"/>
      <c r="F34" s="97"/>
      <c r="G34" s="36"/>
      <c r="H34" s="15" t="str">
        <f t="shared" si="12"/>
        <v>#DIV/0!</v>
      </c>
    </row>
    <row r="35">
      <c r="A35" s="105" t="s">
        <v>66</v>
      </c>
      <c r="B35" s="106">
        <f>SUM(B26:B34)</f>
        <v>4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9" t="s">
        <v>94</v>
      </c>
      <c r="C40" s="221">
        <v>9.0</v>
      </c>
      <c r="D40" s="221"/>
      <c r="E40" s="221">
        <v>6.0</v>
      </c>
      <c r="F40" s="221">
        <v>3.0</v>
      </c>
      <c r="G40" s="222"/>
      <c r="H40" s="182"/>
    </row>
    <row r="41">
      <c r="A41" s="91" t="s">
        <v>34</v>
      </c>
      <c r="B41" s="129" t="s">
        <v>94</v>
      </c>
      <c r="C41" s="221">
        <v>15.0</v>
      </c>
      <c r="D41" s="221"/>
      <c r="E41" s="221">
        <v>8.0</v>
      </c>
      <c r="F41" s="221">
        <v>2.0</v>
      </c>
      <c r="G41" s="222"/>
      <c r="H41" s="182"/>
    </row>
    <row r="42">
      <c r="A42" s="91" t="s">
        <v>55</v>
      </c>
      <c r="B42" s="129" t="s">
        <v>94</v>
      </c>
      <c r="C42" s="221">
        <v>2.0</v>
      </c>
      <c r="D42" s="221">
        <v>3.0</v>
      </c>
      <c r="E42" s="221">
        <v>5.0</v>
      </c>
      <c r="F42" s="221">
        <v>44.0</v>
      </c>
      <c r="G42" s="222"/>
      <c r="H42" s="182"/>
    </row>
    <row r="43">
      <c r="A43" s="91" t="s">
        <v>38</v>
      </c>
      <c r="B43" s="129" t="s">
        <v>94</v>
      </c>
      <c r="C43" s="221">
        <v>33.0</v>
      </c>
      <c r="D43" s="221"/>
      <c r="E43" s="221">
        <v>45.0</v>
      </c>
      <c r="F43" s="221">
        <v>40.0</v>
      </c>
      <c r="G43" s="222"/>
      <c r="H43" s="182"/>
    </row>
    <row r="44">
      <c r="A44" s="91" t="s">
        <v>39</v>
      </c>
      <c r="B44" s="129" t="s">
        <v>94</v>
      </c>
      <c r="C44" s="222"/>
      <c r="D44" s="222"/>
      <c r="E44" s="222"/>
      <c r="F44" s="222"/>
      <c r="G44" s="222"/>
      <c r="H44" s="182"/>
    </row>
    <row r="45">
      <c r="A45" s="91" t="s">
        <v>41</v>
      </c>
      <c r="B45" s="129" t="s">
        <v>94</v>
      </c>
      <c r="C45" s="221">
        <v>6.0</v>
      </c>
      <c r="D45" s="221"/>
      <c r="E45" s="221"/>
      <c r="F45" s="221">
        <v>1.0</v>
      </c>
      <c r="G45" s="222"/>
      <c r="H45" s="182"/>
    </row>
    <row r="46">
      <c r="A46" s="91" t="s">
        <v>43</v>
      </c>
      <c r="B46" s="129" t="s">
        <v>94</v>
      </c>
      <c r="C46" s="221">
        <v>5.0</v>
      </c>
      <c r="D46" s="221">
        <v>2.0</v>
      </c>
      <c r="E46" s="221">
        <v>27.0</v>
      </c>
      <c r="F46" s="221"/>
      <c r="G46" s="222"/>
      <c r="H46" s="182"/>
    </row>
    <row r="47">
      <c r="A47" s="91" t="s">
        <v>45</v>
      </c>
      <c r="B47" s="129" t="s">
        <v>94</v>
      </c>
      <c r="C47" s="221">
        <v>1.0</v>
      </c>
      <c r="D47" s="221"/>
      <c r="E47" s="221"/>
      <c r="F47" s="221"/>
      <c r="G47" s="222"/>
      <c r="H47" s="182"/>
    </row>
    <row r="48">
      <c r="A48" s="91" t="s">
        <v>46</v>
      </c>
      <c r="B48" s="129" t="s">
        <v>94</v>
      </c>
      <c r="C48" s="221">
        <v>2.0</v>
      </c>
      <c r="D48" s="221">
        <v>2.0</v>
      </c>
      <c r="E48" s="221">
        <v>4.0</v>
      </c>
      <c r="F48" s="221">
        <v>14.0</v>
      </c>
      <c r="G48" s="222"/>
      <c r="H48" s="182"/>
    </row>
    <row r="49">
      <c r="A49" s="91" t="s">
        <v>47</v>
      </c>
      <c r="B49" s="129" t="s">
        <v>94</v>
      </c>
      <c r="C49" s="221">
        <v>4.0</v>
      </c>
      <c r="D49" s="221">
        <v>1.0</v>
      </c>
      <c r="E49" s="221">
        <v>13.0</v>
      </c>
      <c r="F49" s="221">
        <v>15.0</v>
      </c>
      <c r="G49" s="222"/>
      <c r="H49" s="182"/>
    </row>
    <row r="50">
      <c r="A50" s="91" t="s">
        <v>48</v>
      </c>
      <c r="B50" s="129" t="s">
        <v>94</v>
      </c>
      <c r="C50" s="221">
        <v>9.0</v>
      </c>
      <c r="D50" s="221"/>
      <c r="E50" s="221">
        <v>9.0</v>
      </c>
      <c r="F50" s="221">
        <v>26.0</v>
      </c>
      <c r="G50" s="222"/>
      <c r="H50" s="182"/>
    </row>
    <row r="51">
      <c r="A51" s="91" t="s">
        <v>49</v>
      </c>
      <c r="B51" s="129" t="s">
        <v>94</v>
      </c>
      <c r="C51" s="221">
        <v>4.0</v>
      </c>
      <c r="D51" s="221">
        <v>1.0</v>
      </c>
      <c r="E51" s="221">
        <v>5.0</v>
      </c>
      <c r="F51" s="221">
        <v>6.0</v>
      </c>
      <c r="G51" s="221"/>
      <c r="H51" s="182"/>
    </row>
    <row r="52">
      <c r="A52" s="91" t="s">
        <v>51</v>
      </c>
      <c r="B52" s="129" t="s">
        <v>94</v>
      </c>
      <c r="C52" s="221"/>
      <c r="D52" s="221"/>
      <c r="E52" s="221">
        <v>1.0</v>
      </c>
      <c r="F52" s="221"/>
      <c r="G52" s="222"/>
      <c r="H52" s="182"/>
    </row>
    <row r="53">
      <c r="A53" s="91" t="s">
        <v>52</v>
      </c>
      <c r="B53" s="129" t="s">
        <v>94</v>
      </c>
      <c r="C53" s="221"/>
      <c r="D53" s="221"/>
      <c r="E53" s="221"/>
      <c r="F53" s="221"/>
      <c r="G53" s="222"/>
      <c r="H53" s="182"/>
    </row>
    <row r="54">
      <c r="A54" s="91" t="s">
        <v>53</v>
      </c>
      <c r="B54" s="129" t="s">
        <v>94</v>
      </c>
      <c r="C54" s="221">
        <v>3.0</v>
      </c>
      <c r="D54" s="221">
        <v>1.0</v>
      </c>
      <c r="E54" s="221">
        <v>4.0</v>
      </c>
      <c r="F54" s="221">
        <v>3.0</v>
      </c>
      <c r="G54" s="222"/>
      <c r="H54" s="182"/>
    </row>
    <row r="55">
      <c r="A55" s="91" t="s">
        <v>82</v>
      </c>
      <c r="B55" s="129" t="s">
        <v>94</v>
      </c>
      <c r="C55" s="221"/>
      <c r="D55" s="221"/>
      <c r="E55" s="221"/>
      <c r="F55" s="221"/>
      <c r="G55" s="222"/>
      <c r="H55" s="182"/>
    </row>
    <row r="56">
      <c r="A56" s="91" t="s">
        <v>83</v>
      </c>
      <c r="B56" s="129" t="s">
        <v>94</v>
      </c>
      <c r="C56" s="222"/>
      <c r="D56" s="222"/>
      <c r="E56" s="222"/>
      <c r="F56" s="222"/>
      <c r="G56" s="222"/>
      <c r="H56" s="182"/>
    </row>
    <row r="57">
      <c r="A57" s="91"/>
      <c r="B57" s="121"/>
      <c r="C57" s="221"/>
      <c r="D57" s="221"/>
      <c r="E57" s="221"/>
      <c r="F57" s="221"/>
      <c r="G57" s="222"/>
      <c r="H57" s="182"/>
    </row>
    <row r="58">
      <c r="A58" s="107"/>
      <c r="B58" s="171"/>
      <c r="C58" s="223"/>
      <c r="D58" s="223"/>
      <c r="E58" s="223"/>
      <c r="F58" s="223"/>
      <c r="G58" s="224"/>
      <c r="H58" s="184"/>
    </row>
    <row r="59">
      <c r="A59" s="131" t="s">
        <v>56</v>
      </c>
      <c r="B59" s="132"/>
      <c r="C59" s="185"/>
      <c r="D59" s="185"/>
      <c r="E59" s="185"/>
      <c r="F59" s="185"/>
      <c r="G59" s="185"/>
      <c r="H59" s="187"/>
    </row>
    <row r="60">
      <c r="A60" s="27" t="s">
        <v>121</v>
      </c>
      <c r="F60" s="28"/>
      <c r="H60" s="18"/>
    </row>
    <row r="61">
      <c r="A61" s="225" t="s">
        <v>25</v>
      </c>
      <c r="B61" s="138" t="s">
        <v>26</v>
      </c>
      <c r="C61" s="142" t="s">
        <v>27</v>
      </c>
      <c r="D61" s="142" t="s">
        <v>28</v>
      </c>
      <c r="E61" s="142" t="s">
        <v>29</v>
      </c>
      <c r="F61" s="226" t="s">
        <v>30</v>
      </c>
      <c r="H61" s="18"/>
    </row>
    <row r="62">
      <c r="A62" s="146" t="s">
        <v>32</v>
      </c>
      <c r="B62" s="241">
        <v>2.0</v>
      </c>
      <c r="C62" s="87">
        <v>1.0</v>
      </c>
      <c r="D62" s="87"/>
      <c r="E62" s="242"/>
      <c r="F62" s="243"/>
      <c r="H62" s="18"/>
    </row>
    <row r="63">
      <c r="A63" s="146" t="s">
        <v>34</v>
      </c>
      <c r="B63" s="151">
        <v>2.0</v>
      </c>
      <c r="C63" s="221"/>
      <c r="D63" s="221"/>
      <c r="E63" s="221"/>
      <c r="F63" s="102"/>
      <c r="H63" s="18"/>
    </row>
    <row r="64">
      <c r="A64" s="146" t="s">
        <v>55</v>
      </c>
      <c r="B64" s="151">
        <v>3.0</v>
      </c>
      <c r="C64" s="222"/>
      <c r="D64" s="221"/>
      <c r="E64" s="222"/>
      <c r="F64" s="102"/>
      <c r="H64" s="18"/>
    </row>
    <row r="65">
      <c r="A65" s="146" t="s">
        <v>38</v>
      </c>
      <c r="B65" s="151"/>
      <c r="C65" s="221"/>
      <c r="D65" s="221"/>
      <c r="E65" s="222"/>
      <c r="F65" s="102"/>
      <c r="H65" s="18"/>
    </row>
    <row r="66">
      <c r="A66" s="146" t="s">
        <v>39</v>
      </c>
      <c r="B66" s="151"/>
      <c r="C66" s="221"/>
      <c r="D66" s="221"/>
      <c r="E66" s="222"/>
      <c r="F66" s="102"/>
      <c r="H66" s="18"/>
    </row>
    <row r="67">
      <c r="A67" s="146" t="s">
        <v>41</v>
      </c>
      <c r="B67" s="151"/>
      <c r="C67" s="221"/>
      <c r="D67" s="221"/>
      <c r="E67" s="221"/>
      <c r="F67" s="102"/>
      <c r="H67" s="18"/>
    </row>
    <row r="68">
      <c r="A68" s="146" t="s">
        <v>43</v>
      </c>
      <c r="B68" s="151">
        <v>1.0</v>
      </c>
      <c r="C68" s="221"/>
      <c r="D68" s="221"/>
      <c r="E68" s="222"/>
      <c r="F68" s="102"/>
      <c r="H68" s="18"/>
    </row>
    <row r="69">
      <c r="A69" s="146" t="s">
        <v>45</v>
      </c>
      <c r="B69" s="151">
        <v>2.0</v>
      </c>
      <c r="C69" s="221"/>
      <c r="D69" s="221"/>
      <c r="E69" s="221">
        <v>1.0</v>
      </c>
      <c r="F69" s="102"/>
      <c r="H69" s="18"/>
    </row>
    <row r="70">
      <c r="A70" s="146" t="s">
        <v>46</v>
      </c>
      <c r="B70" s="151"/>
      <c r="C70" s="221">
        <v>1.0</v>
      </c>
      <c r="D70" s="221"/>
      <c r="E70" s="221"/>
      <c r="F70" s="102"/>
      <c r="H70" s="18"/>
    </row>
    <row r="71">
      <c r="A71" s="146" t="s">
        <v>47</v>
      </c>
      <c r="B71" s="151">
        <v>1.0</v>
      </c>
      <c r="C71" s="221"/>
      <c r="D71" s="221"/>
      <c r="E71" s="221"/>
      <c r="F71" s="102"/>
      <c r="H71" s="18"/>
    </row>
    <row r="72">
      <c r="A72" s="146" t="s">
        <v>48</v>
      </c>
      <c r="B72" s="151">
        <v>2.0</v>
      </c>
      <c r="C72" s="221"/>
      <c r="D72" s="221"/>
      <c r="E72" s="222"/>
      <c r="F72" s="102"/>
      <c r="H72" s="18"/>
    </row>
    <row r="73">
      <c r="A73" s="146" t="s">
        <v>49</v>
      </c>
      <c r="B73" s="151"/>
      <c r="C73" s="221"/>
      <c r="D73" s="222"/>
      <c r="E73" s="222"/>
      <c r="F73" s="102"/>
      <c r="H73" s="18"/>
    </row>
    <row r="74">
      <c r="A74" s="146" t="s">
        <v>50</v>
      </c>
      <c r="B74" s="244"/>
      <c r="C74" s="222"/>
      <c r="D74" s="222"/>
      <c r="E74" s="222"/>
      <c r="F74" s="182"/>
      <c r="H74" s="18"/>
    </row>
    <row r="75">
      <c r="A75" s="146" t="s">
        <v>51</v>
      </c>
      <c r="B75" s="151"/>
      <c r="C75" s="222"/>
      <c r="D75" s="222"/>
      <c r="E75" s="221"/>
      <c r="F75" s="102"/>
      <c r="H75" s="18"/>
    </row>
    <row r="76">
      <c r="A76" s="146" t="s">
        <v>52</v>
      </c>
      <c r="B76" s="151"/>
      <c r="C76" s="221"/>
      <c r="D76" s="221"/>
      <c r="E76" s="222"/>
      <c r="F76" s="102"/>
      <c r="H76" s="18"/>
    </row>
    <row r="77">
      <c r="A77" s="146" t="s">
        <v>53</v>
      </c>
      <c r="B77" s="151">
        <v>1.0</v>
      </c>
      <c r="C77" s="221"/>
      <c r="D77" s="221"/>
      <c r="E77" s="221"/>
      <c r="F77" s="102"/>
      <c r="H77" s="18"/>
    </row>
    <row r="78">
      <c r="A78" s="146" t="s">
        <v>82</v>
      </c>
      <c r="B78" s="151"/>
      <c r="C78" s="222"/>
      <c r="D78" s="222"/>
      <c r="F78" s="102"/>
      <c r="H78" s="18"/>
    </row>
    <row r="79">
      <c r="A79" s="146" t="s">
        <v>83</v>
      </c>
      <c r="B79" s="245"/>
      <c r="C79" s="223"/>
      <c r="D79" s="223"/>
      <c r="E79" s="223"/>
      <c r="F79" s="206"/>
      <c r="H79" s="18"/>
    </row>
    <row r="80">
      <c r="A80" s="146" t="s">
        <v>80</v>
      </c>
      <c r="B80" s="245">
        <v>1.0</v>
      </c>
      <c r="C80" s="223"/>
      <c r="D80" s="223"/>
      <c r="E80" s="223"/>
      <c r="F80" s="206"/>
      <c r="H80" s="18"/>
    </row>
    <row r="81">
      <c r="A81" s="146"/>
      <c r="B81" s="245"/>
      <c r="C81" s="223"/>
      <c r="D81" s="223"/>
      <c r="E81" s="223"/>
      <c r="F81" s="206"/>
      <c r="H81" s="18"/>
    </row>
    <row r="82">
      <c r="A82" s="227" t="s">
        <v>56</v>
      </c>
      <c r="B82" s="244"/>
      <c r="C82" s="222"/>
      <c r="D82" s="222"/>
      <c r="E82" s="222"/>
      <c r="F82" s="182"/>
      <c r="H82" s="18"/>
    </row>
    <row r="83">
      <c r="A83" s="227" t="s">
        <v>103</v>
      </c>
      <c r="B83" s="151"/>
      <c r="C83" s="222"/>
      <c r="D83" s="221"/>
      <c r="E83" s="221"/>
      <c r="F83" s="102">
        <v>1.0</v>
      </c>
      <c r="H83" s="18"/>
    </row>
    <row r="84">
      <c r="A84" s="229" t="s">
        <v>118</v>
      </c>
      <c r="B84" s="245"/>
      <c r="C84" s="224"/>
      <c r="D84" s="223"/>
      <c r="E84" s="224"/>
      <c r="F84" s="206"/>
      <c r="H84" s="18"/>
    </row>
    <row r="85">
      <c r="A85" s="229" t="s">
        <v>21</v>
      </c>
      <c r="B85" s="246"/>
      <c r="C85" s="185"/>
      <c r="D85" s="185"/>
      <c r="E85" s="185"/>
      <c r="F85" s="158"/>
      <c r="H85" s="18"/>
    </row>
    <row r="86">
      <c r="A86" s="230" t="s">
        <v>66</v>
      </c>
      <c r="B86" s="163">
        <f t="shared" ref="B86:F86" si="13">SUM(B62:B85)</f>
        <v>15</v>
      </c>
      <c r="C86" s="163">
        <f t="shared" si="13"/>
        <v>2</v>
      </c>
      <c r="D86" s="163">
        <f t="shared" si="13"/>
        <v>0</v>
      </c>
      <c r="E86" s="163">
        <f t="shared" si="13"/>
        <v>1</v>
      </c>
      <c r="F86" s="165">
        <f t="shared" si="13"/>
        <v>1</v>
      </c>
      <c r="G86" s="47"/>
      <c r="H86" s="232"/>
    </row>
  </sheetData>
  <mergeCells count="5">
    <mergeCell ref="A1:G1"/>
    <mergeCell ref="C15:H15"/>
    <mergeCell ref="A24:B24"/>
    <mergeCell ref="A38:H38"/>
    <mergeCell ref="A60:F60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45919.0</v>
      </c>
    </row>
    <row r="2">
      <c r="A2" s="57" t="s">
        <v>58</v>
      </c>
      <c r="B2" s="197">
        <v>45919.0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127803.12</v>
      </c>
      <c r="G3" s="14">
        <f t="shared" ref="G3:H3" si="1">$F3/D3</f>
        <v>0.43208114</v>
      </c>
      <c r="H3" s="15">
        <f t="shared" si="1"/>
        <v>0.3628574754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109076.59</v>
      </c>
      <c r="G4" s="14">
        <f t="shared" ref="G4:H4" si="2">$F4/D4</f>
        <v>0.5273502096</v>
      </c>
      <c r="H4" s="15">
        <f t="shared" si="2"/>
        <v>0.3665146419</v>
      </c>
    </row>
    <row r="5">
      <c r="A5" s="10" t="s">
        <v>11</v>
      </c>
      <c r="B5" s="70">
        <v>1648698.32</v>
      </c>
      <c r="C5" s="12" t="s">
        <v>61</v>
      </c>
      <c r="D5" s="71">
        <v>313501.0</v>
      </c>
      <c r="E5" s="13">
        <v>348234.0</v>
      </c>
      <c r="F5" s="99">
        <v>438277.64</v>
      </c>
      <c r="G5" s="14">
        <f t="shared" ref="G5:H5" si="3">$F5/D5</f>
        <v>1.398010341</v>
      </c>
      <c r="H5" s="15">
        <f t="shared" si="3"/>
        <v>1.258572224</v>
      </c>
    </row>
    <row r="6">
      <c r="A6" s="10" t="s">
        <v>116</v>
      </c>
      <c r="B6" s="70">
        <v>107474.41</v>
      </c>
      <c r="C6" s="12" t="s">
        <v>12</v>
      </c>
      <c r="D6" s="13">
        <v>354046.0</v>
      </c>
      <c r="E6" s="13">
        <v>352213.0</v>
      </c>
      <c r="F6" s="99">
        <v>270660.04</v>
      </c>
      <c r="G6" s="14">
        <f t="shared" ref="G6:H6" si="4">$F6/D6</f>
        <v>0.7644770454</v>
      </c>
      <c r="H6" s="15">
        <f t="shared" si="4"/>
        <v>0.7684555652</v>
      </c>
    </row>
    <row r="7">
      <c r="A7" s="32" t="s">
        <v>63</v>
      </c>
      <c r="B7" s="72">
        <f>B5-B3</f>
        <v>-1165761.68</v>
      </c>
      <c r="C7" s="12" t="s">
        <v>14</v>
      </c>
      <c r="D7" s="13">
        <v>332189.0</v>
      </c>
      <c r="E7" s="13">
        <v>394226.0</v>
      </c>
      <c r="F7" s="99">
        <v>166680.37</v>
      </c>
      <c r="G7" s="14">
        <f t="shared" ref="G7:H7" si="5">$F7/D7</f>
        <v>0.5017636647</v>
      </c>
      <c r="H7" s="15">
        <f t="shared" si="5"/>
        <v>0.4228041022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115888.22</v>
      </c>
      <c r="G8" s="14">
        <f t="shared" ref="G8:H8" si="6">$F8/D8</f>
        <v>0.9439995764</v>
      </c>
      <c r="H8" s="15">
        <f t="shared" si="6"/>
        <v>0.9479066229</v>
      </c>
    </row>
    <row r="9">
      <c r="A9" s="19" t="s">
        <v>17</v>
      </c>
      <c r="B9" s="20">
        <f>(B4-B5)/30</f>
        <v>12453.956</v>
      </c>
      <c r="C9" s="12" t="s">
        <v>18</v>
      </c>
      <c r="D9" s="13">
        <v>240004.0</v>
      </c>
      <c r="E9" s="13">
        <v>163342.0</v>
      </c>
      <c r="F9" s="99">
        <v>201432.57</v>
      </c>
      <c r="G9" s="14">
        <f t="shared" ref="G9:G13" si="7">$F9/$D$9</f>
        <v>0.8392883869</v>
      </c>
      <c r="H9" s="15">
        <f t="shared" ref="H9:H13" si="8">$F9/E9</f>
        <v>1.233195198</v>
      </c>
    </row>
    <row r="10">
      <c r="A10" s="19" t="s">
        <v>19</v>
      </c>
      <c r="B10" s="21">
        <f>(B4-B6)/30</f>
        <v>63828.08633</v>
      </c>
      <c r="C10" s="12" t="s">
        <v>20</v>
      </c>
      <c r="D10" s="13">
        <v>0.0</v>
      </c>
      <c r="E10" s="13">
        <v>108447.0</v>
      </c>
      <c r="F10" s="99">
        <v>107474.41</v>
      </c>
      <c r="G10" s="14">
        <f t="shared" si="7"/>
        <v>0.4478025783</v>
      </c>
      <c r="H10" s="15">
        <f t="shared" si="8"/>
        <v>0.991031656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15560.89</v>
      </c>
      <c r="G11" s="14">
        <f t="shared" si="7"/>
        <v>0.06483596107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60994.53</v>
      </c>
      <c r="G12" s="14">
        <f t="shared" si="7"/>
        <v>0.2541396393</v>
      </c>
      <c r="H12" s="15" t="str">
        <f t="shared" si="8"/>
        <v>#DIV/0!</v>
      </c>
    </row>
    <row r="13">
      <c r="A13" s="19" t="s">
        <v>24</v>
      </c>
      <c r="B13" s="21">
        <f>(B3-B5)/(B18-B21)</f>
        <v>-41634.34571</v>
      </c>
      <c r="C13" s="23" t="s">
        <v>21</v>
      </c>
      <c r="D13" s="24">
        <v>61036.0</v>
      </c>
      <c r="E13" s="24">
        <v>108447.0</v>
      </c>
      <c r="F13" s="203">
        <v>34849.94</v>
      </c>
      <c r="G13" s="14">
        <f t="shared" si="7"/>
        <v>0.1452056632</v>
      </c>
      <c r="H13" s="26">
        <f t="shared" si="8"/>
        <v>0.3213545787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1648698.32</v>
      </c>
      <c r="G14" s="25">
        <f t="shared" ref="G14:H14" si="10">$F14/D14</f>
        <v>0.8559495328</v>
      </c>
      <c r="H14" s="26">
        <f t="shared" si="10"/>
        <v>0.7337383444</v>
      </c>
    </row>
    <row r="15">
      <c r="A15" s="19" t="s">
        <v>67</v>
      </c>
      <c r="B15" s="20">
        <f>B5-B14</f>
        <v>-3792591.013</v>
      </c>
      <c r="C15" s="27" t="s">
        <v>68</v>
      </c>
      <c r="H15" s="28"/>
    </row>
    <row r="16">
      <c r="A16" s="19" t="s">
        <v>69</v>
      </c>
      <c r="B16" s="20">
        <f>B5-B4</f>
        <v>-373618.68</v>
      </c>
      <c r="D16" s="30" t="s">
        <v>70</v>
      </c>
      <c r="E16" s="30" t="s">
        <v>71</v>
      </c>
      <c r="F16" s="30" t="s">
        <v>72</v>
      </c>
      <c r="G16" s="30" t="s">
        <v>113</v>
      </c>
      <c r="H16" s="9" t="s">
        <v>6</v>
      </c>
    </row>
    <row r="17">
      <c r="A17" s="19" t="s">
        <v>73</v>
      </c>
      <c r="B17" s="20">
        <f>(B5-B4)-B6</f>
        <v>-481093.09</v>
      </c>
      <c r="C17" s="91" t="s">
        <v>32</v>
      </c>
      <c r="D17" s="13">
        <v>93460.0</v>
      </c>
      <c r="E17" s="99">
        <v>30599.0</v>
      </c>
      <c r="F17" s="97">
        <f t="shared" ref="F17:F32" si="11">E17-D17</f>
        <v>-62861</v>
      </c>
      <c r="G17" s="36"/>
      <c r="H17" s="15">
        <f t="shared" ref="H17:H34" si="12">E17/D17</f>
        <v>0.3274020972</v>
      </c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64743.0</v>
      </c>
      <c r="F18" s="97">
        <f t="shared" si="11"/>
        <v>-105677</v>
      </c>
      <c r="G18" s="36"/>
      <c r="H18" s="15">
        <f t="shared" si="12"/>
        <v>0.3799025936</v>
      </c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176"/>
      <c r="H19" s="15" t="str">
        <f t="shared" si="12"/>
        <v>#DIV/0!</v>
      </c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81451.0</v>
      </c>
      <c r="F20" s="97">
        <f t="shared" si="11"/>
        <v>-61665</v>
      </c>
      <c r="G20" s="36"/>
      <c r="H20" s="15">
        <f t="shared" si="12"/>
        <v>0.5691257442</v>
      </c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5">
        <f t="shared" si="12"/>
        <v>0.3880200703</v>
      </c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46397.0</v>
      </c>
      <c r="F22" s="97">
        <f t="shared" si="11"/>
        <v>-178631</v>
      </c>
      <c r="G22" s="36"/>
      <c r="H22" s="15">
        <f t="shared" si="12"/>
        <v>0.2061832305</v>
      </c>
    </row>
    <row r="23">
      <c r="A23" s="43" t="s">
        <v>44</v>
      </c>
      <c r="B23" s="44">
        <f>B5/B3</f>
        <v>0.5857956127</v>
      </c>
      <c r="C23" s="91" t="s">
        <v>43</v>
      </c>
      <c r="D23" s="13">
        <v>170420.0</v>
      </c>
      <c r="E23" s="99">
        <v>98018.0</v>
      </c>
      <c r="F23" s="97">
        <f t="shared" si="11"/>
        <v>-72402</v>
      </c>
      <c r="G23" s="36"/>
      <c r="H23" s="15">
        <f t="shared" si="12"/>
        <v>0.5751554982</v>
      </c>
    </row>
    <row r="24">
      <c r="A24" s="17" t="s">
        <v>75</v>
      </c>
      <c r="C24" s="91" t="s">
        <v>45</v>
      </c>
      <c r="D24" s="13">
        <v>134416.0</v>
      </c>
      <c r="E24" s="99">
        <v>93031.0</v>
      </c>
      <c r="F24" s="97">
        <f t="shared" si="11"/>
        <v>-41385</v>
      </c>
      <c r="G24" s="36"/>
      <c r="H24" s="15">
        <f t="shared" si="12"/>
        <v>0.6921125461</v>
      </c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54000.0</v>
      </c>
      <c r="F25" s="97">
        <f t="shared" si="11"/>
        <v>-61812</v>
      </c>
      <c r="G25" s="36"/>
      <c r="H25" s="15">
        <f t="shared" si="12"/>
        <v>0.4662729251</v>
      </c>
    </row>
    <row r="26">
      <c r="A26" s="12" t="s">
        <v>8</v>
      </c>
      <c r="B26" s="102">
        <v>2.0</v>
      </c>
      <c r="C26" s="91" t="s">
        <v>47</v>
      </c>
      <c r="D26" s="13">
        <v>115812.0</v>
      </c>
      <c r="E26" s="99">
        <v>65814.0</v>
      </c>
      <c r="F26" s="97">
        <f t="shared" si="11"/>
        <v>-49998</v>
      </c>
      <c r="G26" s="36"/>
      <c r="H26" s="15">
        <f t="shared" si="12"/>
        <v>0.5682830795</v>
      </c>
    </row>
    <row r="27">
      <c r="A27" s="12" t="s">
        <v>10</v>
      </c>
      <c r="B27" s="102"/>
      <c r="C27" s="91" t="s">
        <v>48</v>
      </c>
      <c r="D27" s="13">
        <v>115812.0</v>
      </c>
      <c r="E27" s="99">
        <v>29177.0</v>
      </c>
      <c r="F27" s="97">
        <f t="shared" si="11"/>
        <v>-86635</v>
      </c>
      <c r="G27" s="36"/>
      <c r="H27" s="15">
        <f t="shared" si="12"/>
        <v>0.2519341692</v>
      </c>
    </row>
    <row r="28">
      <c r="A28" s="12" t="s">
        <v>12</v>
      </c>
      <c r="B28" s="102">
        <v>2.0</v>
      </c>
      <c r="C28" s="91" t="s">
        <v>49</v>
      </c>
      <c r="D28" s="13">
        <v>156768.0</v>
      </c>
      <c r="E28" s="99">
        <v>20648.0</v>
      </c>
      <c r="F28" s="97">
        <f t="shared" si="11"/>
        <v>-136120</v>
      </c>
      <c r="G28" s="36"/>
      <c r="H28" s="15">
        <f t="shared" si="12"/>
        <v>0.1317105532</v>
      </c>
    </row>
    <row r="29">
      <c r="A29" s="12" t="s">
        <v>14</v>
      </c>
      <c r="B29" s="102"/>
      <c r="C29" s="91" t="s">
        <v>51</v>
      </c>
      <c r="D29" s="13">
        <v>184072.0</v>
      </c>
      <c r="E29" s="99">
        <v>36819.0</v>
      </c>
      <c r="F29" s="97">
        <f t="shared" si="11"/>
        <v>-147253</v>
      </c>
      <c r="G29" s="36"/>
      <c r="H29" s="15">
        <f t="shared" si="12"/>
        <v>0.2000249902</v>
      </c>
    </row>
    <row r="30">
      <c r="A30" s="12" t="s">
        <v>16</v>
      </c>
      <c r="B30" s="102"/>
      <c r="C30" s="91" t="s">
        <v>52</v>
      </c>
      <c r="D30" s="13">
        <v>184072.0</v>
      </c>
      <c r="E30" s="99">
        <v>158068.0</v>
      </c>
      <c r="F30" s="97">
        <f t="shared" si="11"/>
        <v>-26004</v>
      </c>
      <c r="G30" s="36"/>
      <c r="H30" s="15">
        <f t="shared" si="12"/>
        <v>0.8587291929</v>
      </c>
    </row>
    <row r="31">
      <c r="A31" s="12" t="s">
        <v>18</v>
      </c>
      <c r="B31" s="30"/>
      <c r="C31" s="91" t="s">
        <v>53</v>
      </c>
      <c r="D31" s="13">
        <v>179120.0</v>
      </c>
      <c r="E31" s="99">
        <v>105097.0</v>
      </c>
      <c r="F31" s="97">
        <f t="shared" si="11"/>
        <v>-74023</v>
      </c>
      <c r="G31" s="36"/>
      <c r="H31" s="15">
        <f t="shared" si="12"/>
        <v>0.5867407325</v>
      </c>
    </row>
    <row r="32">
      <c r="A32" s="12" t="s">
        <v>20</v>
      </c>
      <c r="B32" s="102"/>
      <c r="C32" s="91" t="s">
        <v>55</v>
      </c>
      <c r="D32" s="13">
        <v>148068.0</v>
      </c>
      <c r="E32" s="99">
        <v>49153.0</v>
      </c>
      <c r="F32" s="97">
        <f t="shared" si="11"/>
        <v>-98915</v>
      </c>
      <c r="G32" s="36"/>
      <c r="H32" s="15">
        <f t="shared" si="12"/>
        <v>0.3319623416</v>
      </c>
    </row>
    <row r="33">
      <c r="A33" s="103" t="s">
        <v>79</v>
      </c>
      <c r="B33" s="206"/>
      <c r="C33" s="91" t="s">
        <v>82</v>
      </c>
      <c r="D33" s="13"/>
      <c r="E33" s="99">
        <v>27315.0</v>
      </c>
      <c r="F33" s="97"/>
      <c r="G33" s="36"/>
      <c r="H33" s="15" t="str">
        <f t="shared" si="12"/>
        <v>#DIV/0!</v>
      </c>
    </row>
    <row r="34">
      <c r="A34" s="104" t="s">
        <v>81</v>
      </c>
      <c r="B34" s="127">
        <v>2.0</v>
      </c>
      <c r="C34" s="91" t="s">
        <v>83</v>
      </c>
      <c r="D34" s="13"/>
      <c r="E34" s="99"/>
      <c r="F34" s="97"/>
      <c r="G34" s="36"/>
      <c r="H34" s="15" t="str">
        <f t="shared" si="12"/>
        <v>#DIV/0!</v>
      </c>
    </row>
    <row r="35">
      <c r="A35" s="105" t="s">
        <v>66</v>
      </c>
      <c r="B35" s="106">
        <f>SUM(B26:B34)</f>
        <v>6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9" t="s">
        <v>94</v>
      </c>
      <c r="C40" s="221">
        <v>8.0</v>
      </c>
      <c r="D40" s="221">
        <v>1.0</v>
      </c>
      <c r="E40" s="221">
        <v>3.0</v>
      </c>
      <c r="F40" s="221"/>
      <c r="G40" s="222"/>
      <c r="H40" s="182"/>
    </row>
    <row r="41">
      <c r="A41" s="91" t="s">
        <v>34</v>
      </c>
      <c r="B41" s="129" t="s">
        <v>94</v>
      </c>
      <c r="C41" s="221">
        <v>6.0</v>
      </c>
      <c r="D41" s="221"/>
      <c r="E41" s="221">
        <v>2.0</v>
      </c>
      <c r="F41" s="221">
        <v>13.0</v>
      </c>
      <c r="G41" s="222"/>
      <c r="H41" s="182"/>
    </row>
    <row r="42">
      <c r="A42" s="91" t="s">
        <v>55</v>
      </c>
      <c r="B42" s="129" t="s">
        <v>94</v>
      </c>
      <c r="C42" s="221">
        <v>4.0</v>
      </c>
      <c r="D42" s="221"/>
      <c r="E42" s="221">
        <v>6.0</v>
      </c>
      <c r="F42" s="221">
        <v>8.0</v>
      </c>
      <c r="G42" s="222"/>
      <c r="H42" s="182"/>
    </row>
    <row r="43">
      <c r="A43" s="91" t="s">
        <v>38</v>
      </c>
      <c r="B43" s="129" t="s">
        <v>94</v>
      </c>
      <c r="C43" s="221">
        <v>26.0</v>
      </c>
      <c r="D43" s="221"/>
      <c r="E43" s="221">
        <v>14.0</v>
      </c>
      <c r="F43" s="221">
        <v>27.0</v>
      </c>
      <c r="G43" s="222"/>
      <c r="H43" s="182"/>
    </row>
    <row r="44">
      <c r="A44" s="91" t="s">
        <v>39</v>
      </c>
      <c r="B44" s="129" t="s">
        <v>94</v>
      </c>
      <c r="C44" s="222"/>
      <c r="D44" s="222"/>
      <c r="E44" s="222"/>
      <c r="F44" s="222"/>
      <c r="G44" s="222"/>
      <c r="H44" s="182"/>
    </row>
    <row r="45">
      <c r="A45" s="91" t="s">
        <v>41</v>
      </c>
      <c r="B45" s="129" t="s">
        <v>94</v>
      </c>
      <c r="C45" s="221">
        <v>4.0</v>
      </c>
      <c r="D45" s="221"/>
      <c r="E45" s="221"/>
      <c r="F45" s="221">
        <v>1.0</v>
      </c>
      <c r="G45" s="222"/>
      <c r="H45" s="182"/>
    </row>
    <row r="46">
      <c r="A46" s="91" t="s">
        <v>43</v>
      </c>
      <c r="B46" s="121"/>
      <c r="C46" s="221">
        <v>3.0</v>
      </c>
      <c r="D46" s="221"/>
      <c r="E46" s="221"/>
      <c r="F46" s="221"/>
      <c r="G46" s="222"/>
      <c r="H46" s="182"/>
    </row>
    <row r="47">
      <c r="A47" s="91" t="s">
        <v>45</v>
      </c>
      <c r="B47" s="121"/>
      <c r="C47" s="221"/>
      <c r="D47" s="221"/>
      <c r="E47" s="221"/>
      <c r="F47" s="221"/>
      <c r="G47" s="222"/>
      <c r="H47" s="182"/>
    </row>
    <row r="48">
      <c r="A48" s="91" t="s">
        <v>46</v>
      </c>
      <c r="B48" s="129" t="s">
        <v>94</v>
      </c>
      <c r="C48" s="221">
        <v>4.0</v>
      </c>
      <c r="D48" s="221">
        <v>1.0</v>
      </c>
      <c r="E48" s="221">
        <v>3.0</v>
      </c>
      <c r="F48" s="221">
        <v>13.0</v>
      </c>
      <c r="G48" s="222"/>
      <c r="H48" s="182"/>
    </row>
    <row r="49">
      <c r="A49" s="91" t="s">
        <v>47</v>
      </c>
      <c r="B49" s="129" t="s">
        <v>94</v>
      </c>
      <c r="C49" s="221">
        <v>9.0</v>
      </c>
      <c r="D49" s="221"/>
      <c r="E49" s="221">
        <v>18.0</v>
      </c>
      <c r="F49" s="221">
        <v>19.0</v>
      </c>
      <c r="G49" s="222"/>
      <c r="H49" s="182"/>
    </row>
    <row r="50">
      <c r="A50" s="91" t="s">
        <v>48</v>
      </c>
      <c r="B50" s="129" t="s">
        <v>94</v>
      </c>
      <c r="C50" s="221">
        <v>9.0</v>
      </c>
      <c r="D50" s="221">
        <v>2.0</v>
      </c>
      <c r="E50" s="221">
        <v>14.0</v>
      </c>
      <c r="F50" s="221">
        <v>17.0</v>
      </c>
      <c r="G50" s="222"/>
      <c r="H50" s="182"/>
    </row>
    <row r="51">
      <c r="A51" s="91" t="s">
        <v>49</v>
      </c>
      <c r="B51" s="129" t="s">
        <v>94</v>
      </c>
      <c r="C51" s="221">
        <v>1.0</v>
      </c>
      <c r="D51" s="221"/>
      <c r="E51" s="221">
        <v>3.0</v>
      </c>
      <c r="F51" s="221">
        <v>2.0</v>
      </c>
      <c r="G51" s="221"/>
      <c r="H51" s="182"/>
    </row>
    <row r="52">
      <c r="A52" s="91" t="s">
        <v>51</v>
      </c>
      <c r="B52" s="129" t="s">
        <v>94</v>
      </c>
      <c r="C52" s="221">
        <v>2.0</v>
      </c>
      <c r="D52" s="221"/>
      <c r="E52" s="221">
        <v>8.0</v>
      </c>
      <c r="F52" s="221">
        <v>11.0</v>
      </c>
      <c r="G52" s="222"/>
      <c r="H52" s="182"/>
    </row>
    <row r="53">
      <c r="A53" s="91" t="s">
        <v>52</v>
      </c>
      <c r="B53" s="129" t="s">
        <v>94</v>
      </c>
      <c r="C53" s="221">
        <v>1.0</v>
      </c>
      <c r="D53" s="221"/>
      <c r="E53" s="221">
        <v>1.0</v>
      </c>
      <c r="F53" s="221">
        <v>35.0</v>
      </c>
      <c r="G53" s="222"/>
      <c r="H53" s="182"/>
    </row>
    <row r="54">
      <c r="A54" s="91" t="s">
        <v>53</v>
      </c>
      <c r="B54" s="129" t="s">
        <v>94</v>
      </c>
      <c r="C54" s="221">
        <v>13.0</v>
      </c>
      <c r="D54" s="221"/>
      <c r="E54" s="221">
        <v>5.0</v>
      </c>
      <c r="F54" s="221">
        <v>7.0</v>
      </c>
      <c r="G54" s="222"/>
      <c r="H54" s="182"/>
    </row>
    <row r="55">
      <c r="A55" s="91" t="s">
        <v>82</v>
      </c>
      <c r="B55" s="129" t="s">
        <v>94</v>
      </c>
      <c r="C55" s="221"/>
      <c r="D55" s="221"/>
      <c r="E55" s="221"/>
      <c r="F55" s="221"/>
      <c r="G55" s="222"/>
      <c r="H55" s="182"/>
    </row>
    <row r="56">
      <c r="A56" s="91" t="s">
        <v>83</v>
      </c>
      <c r="B56" s="129" t="s">
        <v>94</v>
      </c>
      <c r="C56" s="222"/>
      <c r="D56" s="222"/>
      <c r="E56" s="222"/>
      <c r="F56" s="222"/>
      <c r="G56" s="222"/>
      <c r="H56" s="182"/>
    </row>
    <row r="57">
      <c r="A57" s="91"/>
      <c r="B57" s="121"/>
      <c r="C57" s="221"/>
      <c r="D57" s="221"/>
      <c r="E57" s="221"/>
      <c r="F57" s="221"/>
      <c r="G57" s="222"/>
      <c r="H57" s="182"/>
    </row>
    <row r="58">
      <c r="A58" s="107"/>
      <c r="B58" s="171"/>
      <c r="C58" s="223"/>
      <c r="D58" s="223"/>
      <c r="E58" s="223"/>
      <c r="F58" s="223"/>
      <c r="G58" s="224"/>
      <c r="H58" s="184"/>
    </row>
    <row r="59">
      <c r="A59" s="131" t="s">
        <v>56</v>
      </c>
      <c r="B59" s="132"/>
      <c r="C59" s="185"/>
      <c r="D59" s="185"/>
      <c r="E59" s="185"/>
      <c r="F59" s="185"/>
      <c r="G59" s="185"/>
      <c r="H59" s="187"/>
    </row>
    <row r="60">
      <c r="A60" s="27" t="s">
        <v>121</v>
      </c>
      <c r="F60" s="28"/>
      <c r="H60" s="18"/>
    </row>
    <row r="61">
      <c r="A61" s="225" t="s">
        <v>25</v>
      </c>
      <c r="B61" s="138" t="s">
        <v>26</v>
      </c>
      <c r="C61" s="142" t="s">
        <v>27</v>
      </c>
      <c r="D61" s="142" t="s">
        <v>28</v>
      </c>
      <c r="E61" s="142" t="s">
        <v>29</v>
      </c>
      <c r="F61" s="226" t="s">
        <v>30</v>
      </c>
      <c r="H61" s="18"/>
    </row>
    <row r="62">
      <c r="A62" s="146" t="s">
        <v>32</v>
      </c>
      <c r="B62" s="241"/>
      <c r="C62" s="242"/>
      <c r="D62" s="87"/>
      <c r="E62" s="242"/>
      <c r="F62" s="243"/>
      <c r="H62" s="18"/>
    </row>
    <row r="63">
      <c r="A63" s="146" t="s">
        <v>34</v>
      </c>
      <c r="B63" s="151"/>
      <c r="C63" s="221"/>
      <c r="D63" s="221"/>
      <c r="E63" s="221"/>
      <c r="F63" s="102"/>
      <c r="H63" s="18"/>
    </row>
    <row r="64">
      <c r="A64" s="146" t="s">
        <v>55</v>
      </c>
      <c r="B64" s="151"/>
      <c r="C64" s="222"/>
      <c r="D64" s="221"/>
      <c r="E64" s="222"/>
      <c r="F64" s="102"/>
      <c r="H64" s="18"/>
    </row>
    <row r="65">
      <c r="A65" s="146" t="s">
        <v>38</v>
      </c>
      <c r="B65" s="151"/>
      <c r="C65" s="221"/>
      <c r="D65" s="221"/>
      <c r="E65" s="222"/>
      <c r="F65" s="102"/>
      <c r="H65" s="18"/>
    </row>
    <row r="66">
      <c r="A66" s="146" t="s">
        <v>39</v>
      </c>
      <c r="B66" s="151"/>
      <c r="C66" s="221"/>
      <c r="D66" s="221"/>
      <c r="E66" s="222"/>
      <c r="F66" s="102"/>
      <c r="H66" s="18"/>
    </row>
    <row r="67">
      <c r="A67" s="146" t="s">
        <v>41</v>
      </c>
      <c r="B67" s="151"/>
      <c r="C67" s="221"/>
      <c r="D67" s="221"/>
      <c r="E67" s="221"/>
      <c r="F67" s="102"/>
      <c r="H67" s="18"/>
    </row>
    <row r="68">
      <c r="A68" s="146" t="s">
        <v>43</v>
      </c>
      <c r="B68" s="151"/>
      <c r="C68" s="221"/>
      <c r="D68" s="221"/>
      <c r="E68" s="222"/>
      <c r="F68" s="102"/>
      <c r="H68" s="18"/>
    </row>
    <row r="69">
      <c r="A69" s="146" t="s">
        <v>45</v>
      </c>
      <c r="B69" s="151"/>
      <c r="C69" s="221"/>
      <c r="D69" s="221"/>
      <c r="E69" s="222"/>
      <c r="F69" s="102"/>
      <c r="H69" s="18"/>
    </row>
    <row r="70">
      <c r="A70" s="146" t="s">
        <v>46</v>
      </c>
      <c r="B70" s="151"/>
      <c r="C70" s="221"/>
      <c r="D70" s="221"/>
      <c r="E70" s="221"/>
      <c r="F70" s="102"/>
      <c r="H70" s="18"/>
    </row>
    <row r="71">
      <c r="A71" s="146" t="s">
        <v>47</v>
      </c>
      <c r="B71" s="151"/>
      <c r="C71" s="221"/>
      <c r="D71" s="221"/>
      <c r="E71" s="221"/>
      <c r="F71" s="102"/>
      <c r="H71" s="18"/>
    </row>
    <row r="72">
      <c r="A72" s="146" t="s">
        <v>48</v>
      </c>
      <c r="B72" s="151"/>
      <c r="C72" s="221"/>
      <c r="D72" s="221"/>
      <c r="E72" s="222"/>
      <c r="F72" s="102"/>
      <c r="H72" s="18"/>
    </row>
    <row r="73">
      <c r="A73" s="146" t="s">
        <v>49</v>
      </c>
      <c r="B73" s="151">
        <v>1.0</v>
      </c>
      <c r="C73" s="221">
        <v>1.0</v>
      </c>
      <c r="D73" s="222"/>
      <c r="E73" s="222"/>
      <c r="F73" s="102"/>
      <c r="H73" s="18"/>
    </row>
    <row r="74">
      <c r="A74" s="146" t="s">
        <v>50</v>
      </c>
      <c r="B74" s="244"/>
      <c r="C74" s="222"/>
      <c r="D74" s="222"/>
      <c r="E74" s="222"/>
      <c r="F74" s="182"/>
      <c r="H74" s="18"/>
    </row>
    <row r="75">
      <c r="A75" s="146" t="s">
        <v>51</v>
      </c>
      <c r="B75" s="151"/>
      <c r="C75" s="222"/>
      <c r="D75" s="222"/>
      <c r="E75" s="221"/>
      <c r="F75" s="102"/>
      <c r="H75" s="18"/>
    </row>
    <row r="76">
      <c r="A76" s="146" t="s">
        <v>52</v>
      </c>
      <c r="B76" s="151">
        <v>2.0</v>
      </c>
      <c r="C76" s="221"/>
      <c r="D76" s="221"/>
      <c r="E76" s="222"/>
      <c r="F76" s="102">
        <v>2.0</v>
      </c>
      <c r="H76" s="18"/>
    </row>
    <row r="77">
      <c r="A77" s="146" t="s">
        <v>53</v>
      </c>
      <c r="B77" s="151">
        <v>1.0</v>
      </c>
      <c r="C77" s="221">
        <v>1.0</v>
      </c>
      <c r="D77" s="221"/>
      <c r="E77" s="221"/>
      <c r="F77" s="102">
        <v>1.0</v>
      </c>
      <c r="H77" s="18"/>
    </row>
    <row r="78">
      <c r="A78" s="146" t="s">
        <v>82</v>
      </c>
      <c r="B78" s="151"/>
      <c r="C78" s="222"/>
      <c r="D78" s="222"/>
      <c r="F78" s="102"/>
      <c r="H78" s="18"/>
    </row>
    <row r="79">
      <c r="A79" s="146" t="s">
        <v>83</v>
      </c>
      <c r="B79" s="245"/>
      <c r="C79" s="223"/>
      <c r="D79" s="223"/>
      <c r="E79" s="223"/>
      <c r="F79" s="206"/>
      <c r="H79" s="18"/>
    </row>
    <row r="80">
      <c r="A80" s="146"/>
      <c r="B80" s="245"/>
      <c r="C80" s="223"/>
      <c r="D80" s="223"/>
      <c r="E80" s="223"/>
      <c r="F80" s="206"/>
      <c r="H80" s="18"/>
    </row>
    <row r="81">
      <c r="A81" s="227" t="s">
        <v>56</v>
      </c>
      <c r="B81" s="244"/>
      <c r="C81" s="222"/>
      <c r="D81" s="222"/>
      <c r="E81" s="222"/>
      <c r="F81" s="182"/>
      <c r="H81" s="18"/>
    </row>
    <row r="82">
      <c r="A82" s="227" t="s">
        <v>103</v>
      </c>
      <c r="B82" s="151"/>
      <c r="C82" s="222"/>
      <c r="D82" s="221"/>
      <c r="E82" s="221"/>
      <c r="F82" s="102"/>
      <c r="H82" s="18"/>
    </row>
    <row r="83">
      <c r="A83" s="229" t="s">
        <v>118</v>
      </c>
      <c r="B83" s="245"/>
      <c r="C83" s="224"/>
      <c r="D83" s="223"/>
      <c r="E83" s="224"/>
      <c r="F83" s="206"/>
      <c r="H83" s="18"/>
    </row>
    <row r="84">
      <c r="A84" s="229" t="s">
        <v>21</v>
      </c>
      <c r="B84" s="246"/>
      <c r="C84" s="185"/>
      <c r="D84" s="185"/>
      <c r="E84" s="185"/>
      <c r="F84" s="158"/>
      <c r="H84" s="18"/>
    </row>
    <row r="85">
      <c r="A85" s="230" t="s">
        <v>66</v>
      </c>
      <c r="B85" s="163">
        <f t="shared" ref="B85:F85" si="13">SUM(B62:B84)</f>
        <v>4</v>
      </c>
      <c r="C85" s="163">
        <f t="shared" si="13"/>
        <v>2</v>
      </c>
      <c r="D85" s="163">
        <f t="shared" si="13"/>
        <v>0</v>
      </c>
      <c r="E85" s="163">
        <f t="shared" si="13"/>
        <v>0</v>
      </c>
      <c r="F85" s="165">
        <f t="shared" si="13"/>
        <v>3</v>
      </c>
      <c r="G85" s="47"/>
      <c r="H85" s="232"/>
    </row>
  </sheetData>
  <mergeCells count="5">
    <mergeCell ref="A1:G1"/>
    <mergeCell ref="C15:H15"/>
    <mergeCell ref="A24:B24"/>
    <mergeCell ref="A38:H38"/>
    <mergeCell ref="A60:F60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45918.0</v>
      </c>
    </row>
    <row r="2">
      <c r="A2" s="57" t="s">
        <v>58</v>
      </c>
      <c r="B2" s="197">
        <v>45918.0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124139.25</v>
      </c>
      <c r="G3" s="14">
        <f t="shared" ref="G3:H3" si="1">$F3/D3</f>
        <v>0.4196942036</v>
      </c>
      <c r="H3" s="15">
        <f t="shared" si="1"/>
        <v>0.3524550485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109016.61</v>
      </c>
      <c r="G4" s="14">
        <f t="shared" ref="G4:H4" si="2">$F4/D4</f>
        <v>0.5270602256</v>
      </c>
      <c r="H4" s="15">
        <f t="shared" si="2"/>
        <v>0.3663130996</v>
      </c>
    </row>
    <row r="5">
      <c r="A5" s="10" t="s">
        <v>11</v>
      </c>
      <c r="B5" s="70">
        <v>1571457.75</v>
      </c>
      <c r="C5" s="12" t="s">
        <v>61</v>
      </c>
      <c r="D5" s="71">
        <v>313501.0</v>
      </c>
      <c r="E5" s="13">
        <v>348234.0</v>
      </c>
      <c r="F5" s="99">
        <v>447889.24</v>
      </c>
      <c r="G5" s="14">
        <f t="shared" ref="G5:H5" si="3">$F5/D5</f>
        <v>1.428669255</v>
      </c>
      <c r="H5" s="15">
        <f t="shared" si="3"/>
        <v>1.286173205</v>
      </c>
    </row>
    <row r="6">
      <c r="A6" s="10" t="s">
        <v>116</v>
      </c>
      <c r="B6" s="70">
        <v>87922.43</v>
      </c>
      <c r="C6" s="12" t="s">
        <v>12</v>
      </c>
      <c r="D6" s="13">
        <v>354046.0</v>
      </c>
      <c r="E6" s="13">
        <v>352213.0</v>
      </c>
      <c r="F6" s="99">
        <v>249207.08</v>
      </c>
      <c r="G6" s="14">
        <f t="shared" ref="G6:H6" si="4">$F6/D6</f>
        <v>0.7038833372</v>
      </c>
      <c r="H6" s="15">
        <f t="shared" si="4"/>
        <v>0.707546513</v>
      </c>
    </row>
    <row r="7">
      <c r="A7" s="32" t="s">
        <v>63</v>
      </c>
      <c r="B7" s="72">
        <f>B5-B3</f>
        <v>-1243002.25</v>
      </c>
      <c r="C7" s="12" t="s">
        <v>14</v>
      </c>
      <c r="D7" s="13">
        <v>332189.0</v>
      </c>
      <c r="E7" s="13">
        <v>394226.0</v>
      </c>
      <c r="F7" s="99">
        <v>166640.39</v>
      </c>
      <c r="G7" s="14">
        <f t="shared" ref="G7:H7" si="5">$F7/D7</f>
        <v>0.5016433115</v>
      </c>
      <c r="H7" s="15">
        <f t="shared" si="5"/>
        <v>0.4227026883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115591.09</v>
      </c>
      <c r="G8" s="14">
        <f t="shared" ref="G8:H8" si="6">$F8/D8</f>
        <v>0.9415792218</v>
      </c>
      <c r="H8" s="15">
        <f t="shared" si="6"/>
        <v>0.9454762508</v>
      </c>
    </row>
    <row r="9">
      <c r="A9" s="19" t="s">
        <v>17</v>
      </c>
      <c r="B9" s="20">
        <f>(B4-B5)/30</f>
        <v>15028.64167</v>
      </c>
      <c r="C9" s="12" t="s">
        <v>18</v>
      </c>
      <c r="D9" s="13">
        <v>240004.0</v>
      </c>
      <c r="E9" s="13">
        <v>163342.0</v>
      </c>
      <c r="F9" s="99">
        <v>158706.2</v>
      </c>
      <c r="G9" s="14">
        <f t="shared" ref="G9:G13" si="7">$F9/$D$9</f>
        <v>0.6612648123</v>
      </c>
      <c r="H9" s="15">
        <f t="shared" ref="H9:H13" si="8">$F9/E9</f>
        <v>0.9716190569</v>
      </c>
    </row>
    <row r="10">
      <c r="A10" s="19" t="s">
        <v>19</v>
      </c>
      <c r="B10" s="21">
        <f>(B4-B6)/30</f>
        <v>64479.819</v>
      </c>
      <c r="C10" s="12" t="s">
        <v>20</v>
      </c>
      <c r="D10" s="13">
        <v>0.0</v>
      </c>
      <c r="E10" s="13">
        <v>108447.0</v>
      </c>
      <c r="F10" s="99">
        <v>87922.43</v>
      </c>
      <c r="G10" s="14">
        <f t="shared" si="7"/>
        <v>0.3663373527</v>
      </c>
      <c r="H10" s="15">
        <f t="shared" si="8"/>
        <v>0.8107410071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15183.95</v>
      </c>
      <c r="G11" s="14">
        <f t="shared" si="7"/>
        <v>0.06326540391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62311.57</v>
      </c>
      <c r="G12" s="14">
        <f t="shared" si="7"/>
        <v>0.2596272145</v>
      </c>
      <c r="H12" s="15" t="str">
        <f t="shared" si="8"/>
        <v>#DIV/0!</v>
      </c>
    </row>
    <row r="13">
      <c r="A13" s="19" t="s">
        <v>24</v>
      </c>
      <c r="B13" s="21">
        <f>(B3-B5)/(B18-B21)</f>
        <v>-44392.9375</v>
      </c>
      <c r="C13" s="23" t="s">
        <v>21</v>
      </c>
      <c r="D13" s="24">
        <v>61036.0</v>
      </c>
      <c r="E13" s="24">
        <v>108447.0</v>
      </c>
      <c r="F13" s="203">
        <v>34849.94</v>
      </c>
      <c r="G13" s="14">
        <f t="shared" si="7"/>
        <v>0.1452056632</v>
      </c>
      <c r="H13" s="26">
        <f t="shared" si="8"/>
        <v>0.3213545787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1571457.75</v>
      </c>
      <c r="G14" s="25">
        <f t="shared" ref="G14:H14" si="10">$F14/D14</f>
        <v>0.8158487885</v>
      </c>
      <c r="H14" s="26">
        <f t="shared" si="10"/>
        <v>0.6993631241</v>
      </c>
    </row>
    <row r="15">
      <c r="A15" s="19" t="s">
        <v>67</v>
      </c>
      <c r="B15" s="20">
        <f>B5-B14</f>
        <v>-3869831.583</v>
      </c>
      <c r="C15" s="27" t="s">
        <v>68</v>
      </c>
      <c r="H15" s="28"/>
    </row>
    <row r="16">
      <c r="A16" s="19" t="s">
        <v>69</v>
      </c>
      <c r="B16" s="20">
        <f>B5-B4</f>
        <v>-450859.25</v>
      </c>
      <c r="D16" s="30" t="s">
        <v>70</v>
      </c>
      <c r="E16" s="30" t="s">
        <v>71</v>
      </c>
      <c r="F16" s="30" t="s">
        <v>72</v>
      </c>
      <c r="G16" s="30" t="s">
        <v>113</v>
      </c>
      <c r="H16" s="9" t="s">
        <v>6</v>
      </c>
    </row>
    <row r="17">
      <c r="A17" s="19" t="s">
        <v>73</v>
      </c>
      <c r="B17" s="20">
        <f>(B5-B4)-B6</f>
        <v>-538781.68</v>
      </c>
      <c r="C17" s="91" t="s">
        <v>32</v>
      </c>
      <c r="D17" s="13">
        <v>93460.0</v>
      </c>
      <c r="E17" s="99">
        <v>30599.0</v>
      </c>
      <c r="F17" s="97">
        <f t="shared" ref="F17:F32" si="11">E17-D17</f>
        <v>-62861</v>
      </c>
      <c r="G17" s="36"/>
      <c r="H17" s="15">
        <f t="shared" ref="H17:H34" si="12">E17/D17</f>
        <v>0.3274020972</v>
      </c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64743.0</v>
      </c>
      <c r="F18" s="97">
        <f t="shared" si="11"/>
        <v>-105677</v>
      </c>
      <c r="G18" s="36"/>
      <c r="H18" s="15">
        <f t="shared" si="12"/>
        <v>0.3799025936</v>
      </c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176"/>
      <c r="H19" s="15" t="str">
        <f t="shared" si="12"/>
        <v>#DIV/0!</v>
      </c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81451.0</v>
      </c>
      <c r="F20" s="97">
        <f t="shared" si="11"/>
        <v>-61665</v>
      </c>
      <c r="G20" s="36"/>
      <c r="H20" s="15">
        <f t="shared" si="12"/>
        <v>0.5691257442</v>
      </c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5">
        <f t="shared" si="12"/>
        <v>0.3880200703</v>
      </c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46397.0</v>
      </c>
      <c r="F22" s="97">
        <f t="shared" si="11"/>
        <v>-178631</v>
      </c>
      <c r="G22" s="36"/>
      <c r="H22" s="15">
        <f t="shared" si="12"/>
        <v>0.2061832305</v>
      </c>
    </row>
    <row r="23">
      <c r="A23" s="43" t="s">
        <v>44</v>
      </c>
      <c r="B23" s="44">
        <f>B5/B3</f>
        <v>0.5583514244</v>
      </c>
      <c r="C23" s="91" t="s">
        <v>43</v>
      </c>
      <c r="D23" s="13">
        <v>170420.0</v>
      </c>
      <c r="E23" s="99">
        <v>98018.0</v>
      </c>
      <c r="F23" s="97">
        <f t="shared" si="11"/>
        <v>-72402</v>
      </c>
      <c r="G23" s="36"/>
      <c r="H23" s="15">
        <f t="shared" si="12"/>
        <v>0.5751554982</v>
      </c>
    </row>
    <row r="24">
      <c r="A24" s="17" t="s">
        <v>75</v>
      </c>
      <c r="C24" s="91" t="s">
        <v>45</v>
      </c>
      <c r="D24" s="13">
        <v>134416.0</v>
      </c>
      <c r="E24" s="99">
        <v>93031.0</v>
      </c>
      <c r="F24" s="97">
        <f t="shared" si="11"/>
        <v>-41385</v>
      </c>
      <c r="G24" s="36"/>
      <c r="H24" s="15">
        <f t="shared" si="12"/>
        <v>0.6921125461</v>
      </c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54000.0</v>
      </c>
      <c r="F25" s="97">
        <f t="shared" si="11"/>
        <v>-61812</v>
      </c>
      <c r="G25" s="36"/>
      <c r="H25" s="15">
        <f t="shared" si="12"/>
        <v>0.4662729251</v>
      </c>
    </row>
    <row r="26">
      <c r="A26" s="12" t="s">
        <v>8</v>
      </c>
      <c r="B26" s="102"/>
      <c r="C26" s="91" t="s">
        <v>47</v>
      </c>
      <c r="D26" s="13">
        <v>115812.0</v>
      </c>
      <c r="E26" s="99">
        <v>65814.0</v>
      </c>
      <c r="F26" s="97">
        <f t="shared" si="11"/>
        <v>-49998</v>
      </c>
      <c r="G26" s="36"/>
      <c r="H26" s="15">
        <f t="shared" si="12"/>
        <v>0.5682830795</v>
      </c>
    </row>
    <row r="27">
      <c r="A27" s="12" t="s">
        <v>10</v>
      </c>
      <c r="B27" s="102"/>
      <c r="C27" s="91" t="s">
        <v>48</v>
      </c>
      <c r="D27" s="13">
        <v>115812.0</v>
      </c>
      <c r="E27" s="99">
        <v>29137.0</v>
      </c>
      <c r="F27" s="97">
        <f t="shared" si="11"/>
        <v>-86675</v>
      </c>
      <c r="G27" s="36"/>
      <c r="H27" s="15">
        <f t="shared" si="12"/>
        <v>0.2515887818</v>
      </c>
    </row>
    <row r="28">
      <c r="A28" s="12" t="s">
        <v>12</v>
      </c>
      <c r="B28" s="102"/>
      <c r="C28" s="91" t="s">
        <v>49</v>
      </c>
      <c r="D28" s="13">
        <v>156768.0</v>
      </c>
      <c r="E28" s="99">
        <v>20648.0</v>
      </c>
      <c r="F28" s="97">
        <f t="shared" si="11"/>
        <v>-136120</v>
      </c>
      <c r="G28" s="36"/>
      <c r="H28" s="15">
        <f t="shared" si="12"/>
        <v>0.1317105532</v>
      </c>
    </row>
    <row r="29">
      <c r="A29" s="12" t="s">
        <v>14</v>
      </c>
      <c r="B29" s="102"/>
      <c r="C29" s="91" t="s">
        <v>51</v>
      </c>
      <c r="D29" s="13">
        <v>184072.0</v>
      </c>
      <c r="E29" s="99">
        <v>36819.0</v>
      </c>
      <c r="F29" s="97">
        <f t="shared" si="11"/>
        <v>-147253</v>
      </c>
      <c r="G29" s="36"/>
      <c r="H29" s="15">
        <f t="shared" si="12"/>
        <v>0.2000249902</v>
      </c>
    </row>
    <row r="30">
      <c r="A30" s="12" t="s">
        <v>16</v>
      </c>
      <c r="B30" s="102"/>
      <c r="C30" s="91" t="s">
        <v>52</v>
      </c>
      <c r="D30" s="13">
        <v>184072.0</v>
      </c>
      <c r="E30" s="99">
        <v>115405.0</v>
      </c>
      <c r="F30" s="97">
        <f t="shared" si="11"/>
        <v>-68667</v>
      </c>
      <c r="G30" s="36"/>
      <c r="H30" s="15">
        <f t="shared" si="12"/>
        <v>0.6269557564</v>
      </c>
    </row>
    <row r="31">
      <c r="A31" s="12" t="s">
        <v>18</v>
      </c>
      <c r="B31" s="30"/>
      <c r="C31" s="91" t="s">
        <v>53</v>
      </c>
      <c r="D31" s="13">
        <v>179120.0</v>
      </c>
      <c r="E31" s="99">
        <v>85600.0</v>
      </c>
      <c r="F31" s="97">
        <f t="shared" si="11"/>
        <v>-93520</v>
      </c>
      <c r="G31" s="36"/>
      <c r="H31" s="15">
        <f t="shared" si="12"/>
        <v>0.477891916</v>
      </c>
    </row>
    <row r="32">
      <c r="A32" s="12" t="s">
        <v>20</v>
      </c>
      <c r="B32" s="102"/>
      <c r="C32" s="91" t="s">
        <v>55</v>
      </c>
      <c r="D32" s="13">
        <v>148068.0</v>
      </c>
      <c r="E32" s="99">
        <v>48985.0</v>
      </c>
      <c r="F32" s="97">
        <f t="shared" si="11"/>
        <v>-99083</v>
      </c>
      <c r="G32" s="36"/>
      <c r="H32" s="15">
        <f t="shared" si="12"/>
        <v>0.3308277278</v>
      </c>
    </row>
    <row r="33">
      <c r="A33" s="103" t="s">
        <v>79</v>
      </c>
      <c r="B33" s="206"/>
      <c r="C33" s="91" t="s">
        <v>82</v>
      </c>
      <c r="D33" s="13"/>
      <c r="E33" s="99">
        <v>27297.0</v>
      </c>
      <c r="F33" s="97"/>
      <c r="G33" s="36"/>
      <c r="H33" s="15" t="str">
        <f t="shared" si="12"/>
        <v>#DIV/0!</v>
      </c>
    </row>
    <row r="34">
      <c r="A34" s="104" t="s">
        <v>81</v>
      </c>
      <c r="B34" s="127">
        <v>3.0</v>
      </c>
      <c r="C34" s="91" t="s">
        <v>83</v>
      </c>
      <c r="D34" s="13"/>
      <c r="E34" s="99"/>
      <c r="F34" s="97"/>
      <c r="G34" s="36"/>
      <c r="H34" s="15" t="str">
        <f t="shared" si="12"/>
        <v>#DIV/0!</v>
      </c>
    </row>
    <row r="35">
      <c r="A35" s="105" t="s">
        <v>66</v>
      </c>
      <c r="B35" s="106">
        <f>SUM(B26:B34)</f>
        <v>3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1"/>
      <c r="C40" s="221"/>
      <c r="D40" s="221"/>
      <c r="E40" s="221"/>
      <c r="F40" s="221"/>
      <c r="G40" s="222"/>
      <c r="H40" s="182"/>
    </row>
    <row r="41">
      <c r="A41" s="91" t="s">
        <v>34</v>
      </c>
      <c r="B41" s="121"/>
      <c r="C41" s="221">
        <v>1.0</v>
      </c>
      <c r="D41" s="221"/>
      <c r="E41" s="221"/>
      <c r="F41" s="221">
        <v>6.0</v>
      </c>
      <c r="G41" s="222"/>
      <c r="H41" s="182"/>
    </row>
    <row r="42">
      <c r="A42" s="91"/>
      <c r="B42" s="121"/>
      <c r="C42" s="221"/>
      <c r="D42" s="221"/>
      <c r="E42" s="221"/>
      <c r="F42" s="221"/>
      <c r="G42" s="222"/>
      <c r="H42" s="182"/>
    </row>
    <row r="43">
      <c r="A43" s="91" t="s">
        <v>38</v>
      </c>
      <c r="B43" s="129" t="s">
        <v>94</v>
      </c>
      <c r="C43" s="221"/>
      <c r="D43" s="221"/>
      <c r="E43" s="221"/>
      <c r="F43" s="221"/>
      <c r="G43" s="222"/>
      <c r="H43" s="182"/>
    </row>
    <row r="44">
      <c r="A44" s="91" t="s">
        <v>39</v>
      </c>
      <c r="B44" s="121"/>
      <c r="C44" s="222"/>
      <c r="D44" s="222"/>
      <c r="E44" s="222"/>
      <c r="F44" s="222"/>
      <c r="G44" s="222"/>
      <c r="H44" s="182"/>
    </row>
    <row r="45">
      <c r="A45" s="91" t="s">
        <v>41</v>
      </c>
      <c r="B45" s="121"/>
      <c r="C45" s="221"/>
      <c r="D45" s="221"/>
      <c r="E45" s="221"/>
      <c r="F45" s="221"/>
      <c r="G45" s="222"/>
      <c r="H45" s="182"/>
    </row>
    <row r="46">
      <c r="A46" s="91" t="s">
        <v>43</v>
      </c>
      <c r="B46" s="121"/>
      <c r="C46" s="221"/>
      <c r="D46" s="221">
        <v>1.0</v>
      </c>
      <c r="E46" s="221">
        <v>1.0</v>
      </c>
      <c r="F46" s="221"/>
      <c r="G46" s="222"/>
      <c r="H46" s="182"/>
    </row>
    <row r="47">
      <c r="A47" s="91" t="s">
        <v>45</v>
      </c>
      <c r="B47" s="121"/>
      <c r="C47" s="221"/>
      <c r="D47" s="221"/>
      <c r="E47" s="221"/>
      <c r="F47" s="221"/>
      <c r="G47" s="222"/>
      <c r="H47" s="182"/>
    </row>
    <row r="48">
      <c r="A48" s="91" t="s">
        <v>46</v>
      </c>
      <c r="B48" s="129" t="s">
        <v>94</v>
      </c>
      <c r="C48" s="221">
        <v>7.0</v>
      </c>
      <c r="D48" s="221">
        <v>1.0</v>
      </c>
      <c r="E48" s="221">
        <v>6.0</v>
      </c>
      <c r="F48" s="221">
        <v>14.0</v>
      </c>
      <c r="G48" s="222"/>
      <c r="H48" s="182"/>
    </row>
    <row r="49">
      <c r="A49" s="91" t="s">
        <v>47</v>
      </c>
      <c r="B49" s="121"/>
      <c r="C49" s="221"/>
      <c r="D49" s="221"/>
      <c r="E49" s="221"/>
      <c r="F49" s="221"/>
      <c r="G49" s="222"/>
      <c r="H49" s="182"/>
    </row>
    <row r="50">
      <c r="A50" s="91" t="s">
        <v>48</v>
      </c>
      <c r="B50" s="129" t="s">
        <v>94</v>
      </c>
      <c r="C50" s="221">
        <v>5.0</v>
      </c>
      <c r="D50" s="221">
        <v>2.0</v>
      </c>
      <c r="E50" s="221">
        <v>12.0</v>
      </c>
      <c r="F50" s="221">
        <v>16.0</v>
      </c>
      <c r="G50" s="222"/>
      <c r="H50" s="182"/>
    </row>
    <row r="51">
      <c r="A51" s="91" t="s">
        <v>49</v>
      </c>
      <c r="B51" s="129" t="s">
        <v>94</v>
      </c>
      <c r="C51" s="221">
        <v>2.0</v>
      </c>
      <c r="D51" s="221"/>
      <c r="E51" s="221">
        <v>1.0</v>
      </c>
      <c r="F51" s="221">
        <v>4.0</v>
      </c>
      <c r="G51" s="221"/>
      <c r="H51" s="182"/>
    </row>
    <row r="52">
      <c r="A52" s="91"/>
      <c r="B52" s="248"/>
      <c r="C52" s="221"/>
      <c r="D52" s="221"/>
      <c r="E52" s="221"/>
      <c r="F52" s="221"/>
      <c r="G52" s="222"/>
      <c r="H52" s="182"/>
    </row>
    <row r="53">
      <c r="A53" s="91" t="s">
        <v>51</v>
      </c>
      <c r="B53" s="121"/>
      <c r="C53" s="221">
        <v>4.0</v>
      </c>
      <c r="D53" s="221">
        <v>1.0</v>
      </c>
      <c r="E53" s="221">
        <v>17.0</v>
      </c>
      <c r="F53" s="221">
        <v>24.0</v>
      </c>
      <c r="G53" s="222"/>
      <c r="H53" s="182"/>
    </row>
    <row r="54">
      <c r="A54" s="91" t="s">
        <v>52</v>
      </c>
      <c r="B54" s="129" t="s">
        <v>94</v>
      </c>
      <c r="C54" s="221">
        <v>4.0</v>
      </c>
      <c r="D54" s="221"/>
      <c r="E54" s="221">
        <v>1.0</v>
      </c>
      <c r="F54" s="221">
        <v>34.0</v>
      </c>
      <c r="G54" s="222"/>
      <c r="H54" s="182"/>
    </row>
    <row r="55">
      <c r="A55" s="91" t="s">
        <v>53</v>
      </c>
      <c r="B55" s="121"/>
      <c r="C55" s="221"/>
      <c r="D55" s="221"/>
      <c r="E55" s="221"/>
      <c r="F55" s="221"/>
      <c r="G55" s="222"/>
      <c r="H55" s="182"/>
    </row>
    <row r="56">
      <c r="A56" s="91"/>
      <c r="B56" s="248"/>
      <c r="C56" s="222"/>
      <c r="D56" s="222"/>
      <c r="E56" s="222"/>
      <c r="F56" s="222"/>
      <c r="G56" s="222"/>
      <c r="H56" s="182"/>
    </row>
    <row r="57">
      <c r="A57" s="91" t="s">
        <v>55</v>
      </c>
      <c r="B57" s="129" t="s">
        <v>94</v>
      </c>
      <c r="C57" s="221">
        <v>3.0</v>
      </c>
      <c r="D57" s="221">
        <v>2.0</v>
      </c>
      <c r="E57" s="221">
        <v>7.0</v>
      </c>
      <c r="F57" s="221"/>
      <c r="G57" s="222"/>
      <c r="H57" s="182"/>
    </row>
    <row r="58">
      <c r="A58" s="131" t="s">
        <v>56</v>
      </c>
      <c r="B58" s="132"/>
      <c r="C58" s="185"/>
      <c r="D58" s="185"/>
      <c r="E58" s="185"/>
      <c r="F58" s="185"/>
      <c r="G58" s="185"/>
      <c r="H58" s="187"/>
    </row>
    <row r="59">
      <c r="A59" s="27" t="s">
        <v>121</v>
      </c>
      <c r="F59" s="28"/>
      <c r="H59" s="18"/>
    </row>
    <row r="60">
      <c r="A60" s="225" t="s">
        <v>25</v>
      </c>
      <c r="B60" s="138" t="s">
        <v>26</v>
      </c>
      <c r="C60" s="142" t="s">
        <v>27</v>
      </c>
      <c r="D60" s="142" t="s">
        <v>28</v>
      </c>
      <c r="E60" s="142" t="s">
        <v>29</v>
      </c>
      <c r="F60" s="226" t="s">
        <v>30</v>
      </c>
      <c r="H60" s="18"/>
    </row>
    <row r="61">
      <c r="A61" s="146" t="s">
        <v>32</v>
      </c>
      <c r="B61" s="241"/>
      <c r="C61" s="242"/>
      <c r="D61" s="87"/>
      <c r="E61" s="242"/>
      <c r="F61" s="243"/>
      <c r="H61" s="18"/>
    </row>
    <row r="62">
      <c r="A62" s="146" t="s">
        <v>34</v>
      </c>
      <c r="B62" s="151"/>
      <c r="C62" s="221"/>
      <c r="D62" s="221"/>
      <c r="E62" s="221"/>
      <c r="F62" s="102"/>
      <c r="H62" s="18"/>
    </row>
    <row r="63">
      <c r="A63" s="146" t="s">
        <v>36</v>
      </c>
      <c r="B63" s="151"/>
      <c r="C63" s="222"/>
      <c r="D63" s="221"/>
      <c r="E63" s="222"/>
      <c r="F63" s="102"/>
      <c r="H63" s="18"/>
    </row>
    <row r="64">
      <c r="A64" s="146" t="s">
        <v>38</v>
      </c>
      <c r="B64" s="151"/>
      <c r="C64" s="221"/>
      <c r="D64" s="221"/>
      <c r="E64" s="222"/>
      <c r="F64" s="102"/>
      <c r="H64" s="18"/>
    </row>
    <row r="65">
      <c r="A65" s="146" t="s">
        <v>39</v>
      </c>
      <c r="B65" s="151"/>
      <c r="C65" s="221"/>
      <c r="D65" s="221"/>
      <c r="E65" s="222"/>
      <c r="F65" s="102"/>
      <c r="H65" s="18"/>
    </row>
    <row r="66">
      <c r="A66" s="146" t="s">
        <v>41</v>
      </c>
      <c r="B66" s="151"/>
      <c r="C66" s="221"/>
      <c r="D66" s="221"/>
      <c r="E66" s="221"/>
      <c r="F66" s="102"/>
      <c r="H66" s="18"/>
    </row>
    <row r="67">
      <c r="A67" s="146" t="s">
        <v>43</v>
      </c>
      <c r="B67" s="151"/>
      <c r="C67" s="221"/>
      <c r="D67" s="221"/>
      <c r="E67" s="222"/>
      <c r="F67" s="102"/>
      <c r="H67" s="18"/>
    </row>
    <row r="68">
      <c r="A68" s="146" t="s">
        <v>45</v>
      </c>
      <c r="B68" s="151"/>
      <c r="C68" s="221"/>
      <c r="D68" s="221"/>
      <c r="E68" s="222"/>
      <c r="F68" s="102"/>
      <c r="H68" s="18"/>
    </row>
    <row r="69">
      <c r="A69" s="146" t="s">
        <v>46</v>
      </c>
      <c r="B69" s="151"/>
      <c r="C69" s="221">
        <v>1.0</v>
      </c>
      <c r="D69" s="221"/>
      <c r="E69" s="221"/>
      <c r="F69" s="102"/>
      <c r="H69" s="18"/>
    </row>
    <row r="70">
      <c r="A70" s="146" t="s">
        <v>47</v>
      </c>
      <c r="B70" s="151"/>
      <c r="C70" s="221"/>
      <c r="D70" s="221"/>
      <c r="E70" s="221"/>
      <c r="F70" s="102"/>
      <c r="H70" s="18"/>
    </row>
    <row r="71">
      <c r="A71" s="146" t="s">
        <v>48</v>
      </c>
      <c r="B71" s="151"/>
      <c r="C71" s="221"/>
      <c r="D71" s="221">
        <v>1.0</v>
      </c>
      <c r="E71" s="222"/>
      <c r="F71" s="102"/>
      <c r="H71" s="18"/>
    </row>
    <row r="72">
      <c r="A72" s="146" t="s">
        <v>49</v>
      </c>
      <c r="B72" s="151"/>
      <c r="C72" s="221"/>
      <c r="D72" s="222"/>
      <c r="E72" s="222"/>
      <c r="F72" s="102"/>
      <c r="H72" s="18"/>
    </row>
    <row r="73">
      <c r="A73" s="146" t="s">
        <v>50</v>
      </c>
      <c r="B73" s="244"/>
      <c r="C73" s="222"/>
      <c r="D73" s="222"/>
      <c r="E73" s="222"/>
      <c r="F73" s="182"/>
      <c r="H73" s="18"/>
    </row>
    <row r="74">
      <c r="A74" s="146" t="s">
        <v>51</v>
      </c>
      <c r="B74" s="151"/>
      <c r="C74" s="222"/>
      <c r="D74" s="222"/>
      <c r="E74" s="221"/>
      <c r="F74" s="102"/>
      <c r="H74" s="18"/>
    </row>
    <row r="75">
      <c r="A75" s="146" t="s">
        <v>52</v>
      </c>
      <c r="B75" s="151">
        <v>1.0</v>
      </c>
      <c r="C75" s="221"/>
      <c r="D75" s="221"/>
      <c r="E75" s="222"/>
      <c r="F75" s="102">
        <v>1.0</v>
      </c>
      <c r="H75" s="18"/>
    </row>
    <row r="76">
      <c r="A76" s="146" t="s">
        <v>53</v>
      </c>
      <c r="B76" s="151"/>
      <c r="C76" s="221"/>
      <c r="D76" s="221"/>
      <c r="E76" s="221"/>
      <c r="F76" s="102"/>
      <c r="H76" s="18"/>
    </row>
    <row r="77">
      <c r="A77" s="146" t="s">
        <v>82</v>
      </c>
      <c r="B77" s="151">
        <v>2.0</v>
      </c>
      <c r="C77" s="222"/>
      <c r="D77" s="222"/>
      <c r="F77" s="102">
        <v>1.0</v>
      </c>
      <c r="H77" s="18"/>
    </row>
    <row r="78">
      <c r="A78" s="146" t="s">
        <v>55</v>
      </c>
      <c r="B78" s="245"/>
      <c r="C78" s="223"/>
      <c r="D78" s="223"/>
      <c r="E78" s="223"/>
      <c r="F78" s="206"/>
      <c r="H78" s="18"/>
    </row>
    <row r="79">
      <c r="A79" s="227" t="s">
        <v>56</v>
      </c>
      <c r="B79" s="244"/>
      <c r="C79" s="222"/>
      <c r="D79" s="222"/>
      <c r="E79" s="222"/>
      <c r="F79" s="182"/>
      <c r="H79" s="18"/>
    </row>
    <row r="80">
      <c r="A80" s="227" t="s">
        <v>103</v>
      </c>
      <c r="B80" s="151"/>
      <c r="C80" s="222"/>
      <c r="D80" s="221"/>
      <c r="E80" s="221"/>
      <c r="F80" s="102"/>
      <c r="H80" s="18"/>
    </row>
    <row r="81">
      <c r="A81" s="229" t="s">
        <v>118</v>
      </c>
      <c r="B81" s="245"/>
      <c r="C81" s="224"/>
      <c r="D81" s="223"/>
      <c r="E81" s="224"/>
      <c r="F81" s="206"/>
      <c r="H81" s="18"/>
    </row>
    <row r="82">
      <c r="A82" s="229" t="s">
        <v>21</v>
      </c>
      <c r="B82" s="246"/>
      <c r="C82" s="185"/>
      <c r="D82" s="185"/>
      <c r="E82" s="185"/>
      <c r="F82" s="158"/>
      <c r="H82" s="18"/>
    </row>
    <row r="83">
      <c r="A83" s="230" t="s">
        <v>66</v>
      </c>
      <c r="B83" s="163">
        <f t="shared" ref="B83:F83" si="13">SUM(B61:B82)</f>
        <v>3</v>
      </c>
      <c r="C83" s="163">
        <f t="shared" si="13"/>
        <v>1</v>
      </c>
      <c r="D83" s="163">
        <f t="shared" si="13"/>
        <v>1</v>
      </c>
      <c r="E83" s="163">
        <f t="shared" si="13"/>
        <v>0</v>
      </c>
      <c r="F83" s="165">
        <f t="shared" si="13"/>
        <v>2</v>
      </c>
      <c r="G83" s="47"/>
      <c r="H83" s="232"/>
    </row>
  </sheetData>
  <mergeCells count="5">
    <mergeCell ref="A1:G1"/>
    <mergeCell ref="C15:H15"/>
    <mergeCell ref="A24:B24"/>
    <mergeCell ref="A38:H38"/>
    <mergeCell ref="A59:F59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45917.0</v>
      </c>
    </row>
    <row r="2">
      <c r="A2" s="57" t="s">
        <v>58</v>
      </c>
      <c r="B2" s="197">
        <v>45917.0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124028.28</v>
      </c>
      <c r="G3" s="14">
        <f t="shared" ref="G3:H3" si="1">$F3/D3</f>
        <v>0.4193190324</v>
      </c>
      <c r="H3" s="15">
        <f t="shared" si="1"/>
        <v>0.3521399835</v>
      </c>
      <c r="M3" s="32" t="s">
        <v>122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108911.67</v>
      </c>
      <c r="G4" s="14">
        <f t="shared" ref="G4:H4" si="2">$F4/D4</f>
        <v>0.5265528745</v>
      </c>
      <c r="H4" s="15">
        <f t="shared" si="2"/>
        <v>0.3659604845</v>
      </c>
      <c r="M4" s="32" t="s">
        <v>123</v>
      </c>
    </row>
    <row r="5">
      <c r="A5" s="10" t="s">
        <v>11</v>
      </c>
      <c r="B5" s="70">
        <v>1396127.77</v>
      </c>
      <c r="C5" s="12" t="s">
        <v>61</v>
      </c>
      <c r="D5" s="71">
        <v>313501.0</v>
      </c>
      <c r="E5" s="13">
        <v>348234.0</v>
      </c>
      <c r="F5" s="99">
        <v>300144.5</v>
      </c>
      <c r="G5" s="14">
        <f t="shared" ref="G5:H5" si="3">$F5/D5</f>
        <v>0.9573956702</v>
      </c>
      <c r="H5" s="15">
        <f t="shared" si="3"/>
        <v>0.8619046388</v>
      </c>
    </row>
    <row r="6">
      <c r="A6" s="10" t="s">
        <v>116</v>
      </c>
      <c r="B6" s="70">
        <v>87853.48</v>
      </c>
      <c r="C6" s="12" t="s">
        <v>12</v>
      </c>
      <c r="D6" s="13">
        <v>354046.0</v>
      </c>
      <c r="E6" s="13">
        <v>352213.0</v>
      </c>
      <c r="F6" s="99">
        <v>248995.15</v>
      </c>
      <c r="G6" s="14">
        <f t="shared" ref="G6:H6" si="4">$F6/D6</f>
        <v>0.7032847427</v>
      </c>
      <c r="H6" s="15">
        <f t="shared" si="4"/>
        <v>0.7069448033</v>
      </c>
    </row>
    <row r="7">
      <c r="A7" s="32" t="s">
        <v>63</v>
      </c>
      <c r="B7" s="72">
        <f>B5-B3</f>
        <v>-1418332.23</v>
      </c>
      <c r="C7" s="12" t="s">
        <v>14</v>
      </c>
      <c r="D7" s="13">
        <v>332189.0</v>
      </c>
      <c r="E7" s="13">
        <v>394226.0</v>
      </c>
      <c r="F7" s="99">
        <v>166240.49</v>
      </c>
      <c r="G7" s="14">
        <f t="shared" ref="G7:H7" si="5">$F7/D7</f>
        <v>0.5004394787</v>
      </c>
      <c r="H7" s="15">
        <f t="shared" si="5"/>
        <v>0.4216882955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115294.58</v>
      </c>
      <c r="G8" s="14">
        <f t="shared" ref="G8:H8" si="6">$F8/D8</f>
        <v>0.9391639175</v>
      </c>
      <c r="H8" s="15">
        <f t="shared" si="6"/>
        <v>0.94305095</v>
      </c>
    </row>
    <row r="9">
      <c r="A9" s="19" t="s">
        <v>17</v>
      </c>
      <c r="B9" s="20">
        <f>(B4-B5)/30</f>
        <v>20872.97433</v>
      </c>
      <c r="C9" s="12" t="s">
        <v>18</v>
      </c>
      <c r="D9" s="13">
        <v>240004.0</v>
      </c>
      <c r="E9" s="13">
        <v>163342.0</v>
      </c>
      <c r="F9" s="99">
        <v>134004.03</v>
      </c>
      <c r="G9" s="14">
        <f t="shared" ref="G9:G13" si="7">$F9/$D$9</f>
        <v>0.5583408193</v>
      </c>
      <c r="H9" s="15">
        <f t="shared" ref="H9:H13" si="8">$F9/E9</f>
        <v>0.8203893059</v>
      </c>
    </row>
    <row r="10">
      <c r="A10" s="19" t="s">
        <v>19</v>
      </c>
      <c r="B10" s="21">
        <f>(B4-B6)/30</f>
        <v>64482.11733</v>
      </c>
      <c r="C10" s="12" t="s">
        <v>20</v>
      </c>
      <c r="D10" s="13">
        <v>0.0</v>
      </c>
      <c r="E10" s="13">
        <v>108447.0</v>
      </c>
      <c r="F10" s="99">
        <v>87853.48</v>
      </c>
      <c r="G10" s="14">
        <f t="shared" si="7"/>
        <v>0.3660500658</v>
      </c>
      <c r="H10" s="15">
        <f t="shared" si="8"/>
        <v>0.8101052127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13975.83</v>
      </c>
      <c r="G11" s="14">
        <f t="shared" si="7"/>
        <v>0.05823165447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62147.61</v>
      </c>
      <c r="G12" s="14">
        <f t="shared" si="7"/>
        <v>0.2589440593</v>
      </c>
      <c r="H12" s="15" t="str">
        <f t="shared" si="8"/>
        <v>#DIV/0!</v>
      </c>
    </row>
    <row r="13">
      <c r="A13" s="19" t="s">
        <v>24</v>
      </c>
      <c r="B13" s="21">
        <f>(B3-B5)/(B18-B21)</f>
        <v>-50654.7225</v>
      </c>
      <c r="C13" s="23" t="s">
        <v>21</v>
      </c>
      <c r="D13" s="24">
        <v>61036.0</v>
      </c>
      <c r="E13" s="24">
        <v>108447.0</v>
      </c>
      <c r="F13" s="203">
        <v>34849.94</v>
      </c>
      <c r="G13" s="14">
        <f t="shared" si="7"/>
        <v>0.1452056632</v>
      </c>
      <c r="H13" s="26">
        <f t="shared" si="8"/>
        <v>0.3213545787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1396445.56</v>
      </c>
      <c r="G14" s="25">
        <f t="shared" ref="G14:H14" si="10">$F14/D14</f>
        <v>0.724988259</v>
      </c>
      <c r="H14" s="26">
        <f t="shared" si="10"/>
        <v>0.6214755245</v>
      </c>
    </row>
    <row r="15">
      <c r="A15" s="19" t="s">
        <v>67</v>
      </c>
      <c r="B15" s="20">
        <f>B5-B14</f>
        <v>-4045161.563</v>
      </c>
      <c r="C15" s="27" t="s">
        <v>68</v>
      </c>
      <c r="H15" s="28"/>
    </row>
    <row r="16">
      <c r="A16" s="19" t="s">
        <v>69</v>
      </c>
      <c r="B16" s="20">
        <f>B5-B4</f>
        <v>-626189.23</v>
      </c>
      <c r="D16" s="30" t="s">
        <v>70</v>
      </c>
      <c r="E16" s="30" t="s">
        <v>71</v>
      </c>
      <c r="F16" s="30" t="s">
        <v>72</v>
      </c>
      <c r="G16" s="30" t="s">
        <v>113</v>
      </c>
      <c r="H16" s="9" t="s">
        <v>6</v>
      </c>
    </row>
    <row r="17">
      <c r="A17" s="19" t="s">
        <v>73</v>
      </c>
      <c r="B17" s="20">
        <f>(B5-B4)-B6</f>
        <v>-714042.71</v>
      </c>
      <c r="C17" s="91" t="s">
        <v>32</v>
      </c>
      <c r="D17" s="13">
        <v>93460.0</v>
      </c>
      <c r="E17" s="99">
        <v>30599.0</v>
      </c>
      <c r="F17" s="97">
        <f t="shared" ref="F17:F32" si="11">E17-D17</f>
        <v>-62861</v>
      </c>
      <c r="G17" s="36"/>
      <c r="H17" s="15">
        <f t="shared" ref="H17:H34" si="12">E17/D17</f>
        <v>0.3274020972</v>
      </c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64743.0</v>
      </c>
      <c r="F18" s="97">
        <f t="shared" si="11"/>
        <v>-105677</v>
      </c>
      <c r="G18" s="36"/>
      <c r="H18" s="15">
        <f t="shared" si="12"/>
        <v>0.3799025936</v>
      </c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176"/>
      <c r="H19" s="15" t="str">
        <f t="shared" si="12"/>
        <v>#DIV/0!</v>
      </c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81451.0</v>
      </c>
      <c r="F20" s="97">
        <f t="shared" si="11"/>
        <v>-61665</v>
      </c>
      <c r="G20" s="36"/>
      <c r="H20" s="15">
        <f t="shared" si="12"/>
        <v>0.5691257442</v>
      </c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5">
        <f t="shared" si="12"/>
        <v>0.3880200703</v>
      </c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46397.0</v>
      </c>
      <c r="F22" s="97">
        <f t="shared" si="11"/>
        <v>-178631</v>
      </c>
      <c r="G22" s="36"/>
      <c r="H22" s="15">
        <f t="shared" si="12"/>
        <v>0.2061832305</v>
      </c>
    </row>
    <row r="23">
      <c r="A23" s="43" t="s">
        <v>44</v>
      </c>
      <c r="B23" s="44">
        <f>B5/B3</f>
        <v>0.4960552895</v>
      </c>
      <c r="C23" s="91" t="s">
        <v>43</v>
      </c>
      <c r="D23" s="13">
        <v>170420.0</v>
      </c>
      <c r="E23" s="99">
        <v>98018.0</v>
      </c>
      <c r="F23" s="97">
        <f t="shared" si="11"/>
        <v>-72402</v>
      </c>
      <c r="G23" s="36"/>
      <c r="H23" s="15">
        <f t="shared" si="12"/>
        <v>0.5751554982</v>
      </c>
    </row>
    <row r="24">
      <c r="A24" s="17" t="s">
        <v>75</v>
      </c>
      <c r="C24" s="91" t="s">
        <v>45</v>
      </c>
      <c r="D24" s="13">
        <v>134416.0</v>
      </c>
      <c r="E24" s="99">
        <v>93031.0</v>
      </c>
      <c r="F24" s="97">
        <f t="shared" si="11"/>
        <v>-41385</v>
      </c>
      <c r="G24" s="36"/>
      <c r="H24" s="15">
        <f t="shared" si="12"/>
        <v>0.6921125461</v>
      </c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53600.0</v>
      </c>
      <c r="F25" s="97">
        <f t="shared" si="11"/>
        <v>-62212</v>
      </c>
      <c r="G25" s="36"/>
      <c r="H25" s="15">
        <f t="shared" si="12"/>
        <v>0.4628190516</v>
      </c>
    </row>
    <row r="26">
      <c r="A26" s="12" t="s">
        <v>8</v>
      </c>
      <c r="B26" s="102"/>
      <c r="C26" s="91" t="s">
        <v>47</v>
      </c>
      <c r="D26" s="13">
        <v>115812.0</v>
      </c>
      <c r="E26" s="99">
        <v>65814.0</v>
      </c>
      <c r="F26" s="97">
        <f t="shared" si="11"/>
        <v>-49998</v>
      </c>
      <c r="G26" s="36"/>
      <c r="H26" s="15">
        <f t="shared" si="12"/>
        <v>0.5682830795</v>
      </c>
    </row>
    <row r="27">
      <c r="A27" s="12" t="s">
        <v>10</v>
      </c>
      <c r="B27" s="102"/>
      <c r="C27" s="91" t="s">
        <v>48</v>
      </c>
      <c r="D27" s="13">
        <v>115812.0</v>
      </c>
      <c r="E27" s="99">
        <v>29106.0</v>
      </c>
      <c r="F27" s="97">
        <f t="shared" si="11"/>
        <v>-86706</v>
      </c>
      <c r="G27" s="36"/>
      <c r="H27" s="15">
        <f t="shared" si="12"/>
        <v>0.2513211066</v>
      </c>
    </row>
    <row r="28">
      <c r="A28" s="12" t="s">
        <v>12</v>
      </c>
      <c r="B28" s="102"/>
      <c r="C28" s="91" t="s">
        <v>49</v>
      </c>
      <c r="D28" s="13">
        <v>156768.0</v>
      </c>
      <c r="E28" s="99">
        <v>20648.0</v>
      </c>
      <c r="F28" s="97">
        <f t="shared" si="11"/>
        <v>-136120</v>
      </c>
      <c r="G28" s="36"/>
      <c r="H28" s="15">
        <f t="shared" si="12"/>
        <v>0.1317105532</v>
      </c>
    </row>
    <row r="29">
      <c r="A29" s="12" t="s">
        <v>14</v>
      </c>
      <c r="B29" s="102">
        <v>3.0</v>
      </c>
      <c r="C29" s="91" t="s">
        <v>51</v>
      </c>
      <c r="D29" s="13">
        <v>184072.0</v>
      </c>
      <c r="E29" s="99">
        <v>36819.0</v>
      </c>
      <c r="F29" s="97">
        <f t="shared" si="11"/>
        <v>-147253</v>
      </c>
      <c r="G29" s="36"/>
      <c r="H29" s="15">
        <f t="shared" si="12"/>
        <v>0.2000249902</v>
      </c>
    </row>
    <row r="30">
      <c r="A30" s="12" t="s">
        <v>16</v>
      </c>
      <c r="B30" s="102"/>
      <c r="C30" s="91" t="s">
        <v>52</v>
      </c>
      <c r="D30" s="13">
        <v>184072.0</v>
      </c>
      <c r="E30" s="99">
        <v>90849.0</v>
      </c>
      <c r="F30" s="97">
        <f t="shared" si="11"/>
        <v>-93223</v>
      </c>
      <c r="G30" s="36"/>
      <c r="H30" s="15">
        <f t="shared" si="12"/>
        <v>0.4935514364</v>
      </c>
    </row>
    <row r="31">
      <c r="A31" s="12" t="s">
        <v>18</v>
      </c>
      <c r="B31" s="30">
        <v>2.0</v>
      </c>
      <c r="C31" s="91" t="s">
        <v>53</v>
      </c>
      <c r="D31" s="13">
        <v>179120.0</v>
      </c>
      <c r="E31" s="99">
        <v>85600.0</v>
      </c>
      <c r="F31" s="97">
        <f t="shared" si="11"/>
        <v>-93520</v>
      </c>
      <c r="G31" s="36"/>
      <c r="H31" s="15">
        <f t="shared" si="12"/>
        <v>0.477891916</v>
      </c>
    </row>
    <row r="32">
      <c r="A32" s="12" t="s">
        <v>20</v>
      </c>
      <c r="B32" s="102"/>
      <c r="C32" s="91" t="s">
        <v>55</v>
      </c>
      <c r="D32" s="13">
        <v>148068.0</v>
      </c>
      <c r="E32" s="99">
        <v>48928.0</v>
      </c>
      <c r="F32" s="97">
        <f t="shared" si="11"/>
        <v>-99140</v>
      </c>
      <c r="G32" s="36"/>
      <c r="H32" s="15">
        <f t="shared" si="12"/>
        <v>0.3304427695</v>
      </c>
    </row>
    <row r="33">
      <c r="A33" s="103" t="s">
        <v>79</v>
      </c>
      <c r="B33" s="206"/>
      <c r="C33" s="91" t="s">
        <v>82</v>
      </c>
      <c r="D33" s="13"/>
      <c r="E33" s="99">
        <v>27180.0</v>
      </c>
      <c r="F33" s="97"/>
      <c r="G33" s="36"/>
      <c r="H33" s="15" t="str">
        <f t="shared" si="12"/>
        <v>#DIV/0!</v>
      </c>
    </row>
    <row r="34">
      <c r="A34" s="104" t="s">
        <v>81</v>
      </c>
      <c r="B34" s="127"/>
      <c r="C34" s="91" t="s">
        <v>83</v>
      </c>
      <c r="D34" s="13"/>
      <c r="E34" s="99"/>
      <c r="F34" s="97"/>
      <c r="G34" s="36"/>
      <c r="H34" s="15" t="str">
        <f t="shared" si="12"/>
        <v>#DIV/0!</v>
      </c>
    </row>
    <row r="35">
      <c r="A35" s="105" t="s">
        <v>66</v>
      </c>
      <c r="B35" s="106">
        <f>SUM(B26:B34)</f>
        <v>5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1"/>
      <c r="C40" s="221"/>
      <c r="D40" s="221"/>
      <c r="E40" s="221"/>
      <c r="F40" s="221">
        <v>1.0</v>
      </c>
      <c r="G40" s="222"/>
      <c r="H40" s="182"/>
    </row>
    <row r="41">
      <c r="A41" s="91" t="s">
        <v>34</v>
      </c>
      <c r="B41" s="121"/>
      <c r="C41" s="221"/>
      <c r="D41" s="221"/>
      <c r="E41" s="221"/>
      <c r="F41" s="221"/>
      <c r="G41" s="222"/>
      <c r="H41" s="182"/>
    </row>
    <row r="42">
      <c r="A42" s="91"/>
      <c r="B42" s="121"/>
      <c r="C42" s="221"/>
      <c r="D42" s="221"/>
      <c r="E42" s="221"/>
      <c r="F42" s="221"/>
      <c r="G42" s="222"/>
      <c r="H42" s="182"/>
    </row>
    <row r="43">
      <c r="A43" s="91" t="s">
        <v>38</v>
      </c>
      <c r="B43" s="129" t="s">
        <v>94</v>
      </c>
      <c r="C43" s="221">
        <v>1.0</v>
      </c>
      <c r="D43" s="221"/>
      <c r="E43" s="221"/>
      <c r="F43" s="221"/>
      <c r="G43" s="222"/>
      <c r="H43" s="182"/>
    </row>
    <row r="44">
      <c r="A44" s="91" t="s">
        <v>39</v>
      </c>
      <c r="B44" s="121"/>
      <c r="C44" s="222"/>
      <c r="D44" s="222"/>
      <c r="E44" s="222"/>
      <c r="F44" s="222"/>
      <c r="G44" s="222"/>
      <c r="H44" s="182"/>
    </row>
    <row r="45">
      <c r="A45" s="91" t="s">
        <v>41</v>
      </c>
      <c r="B45" s="121"/>
      <c r="C45" s="221"/>
      <c r="D45" s="221"/>
      <c r="E45" s="221"/>
      <c r="F45" s="221"/>
      <c r="G45" s="222"/>
      <c r="H45" s="182"/>
    </row>
    <row r="46">
      <c r="A46" s="91" t="s">
        <v>43</v>
      </c>
      <c r="B46" s="129" t="s">
        <v>94</v>
      </c>
      <c r="C46" s="221"/>
      <c r="D46" s="221"/>
      <c r="E46" s="221">
        <v>15.0</v>
      </c>
      <c r="F46" s="221"/>
      <c r="G46" s="222"/>
      <c r="H46" s="182"/>
    </row>
    <row r="47">
      <c r="A47" s="91" t="s">
        <v>45</v>
      </c>
      <c r="B47" s="121"/>
      <c r="C47" s="221"/>
      <c r="D47" s="221"/>
      <c r="E47" s="221"/>
      <c r="F47" s="221"/>
      <c r="G47" s="222"/>
      <c r="H47" s="182"/>
    </row>
    <row r="48">
      <c r="A48" s="91" t="s">
        <v>46</v>
      </c>
      <c r="B48" s="129" t="s">
        <v>94</v>
      </c>
      <c r="C48" s="221">
        <v>12.0</v>
      </c>
      <c r="D48" s="221">
        <v>1.0</v>
      </c>
      <c r="E48" s="221">
        <v>6.0</v>
      </c>
      <c r="F48" s="221">
        <v>26.0</v>
      </c>
      <c r="G48" s="222"/>
      <c r="H48" s="182"/>
    </row>
    <row r="49">
      <c r="A49" s="91" t="s">
        <v>47</v>
      </c>
      <c r="B49" s="121"/>
      <c r="C49" s="221"/>
      <c r="D49" s="221"/>
      <c r="E49" s="221"/>
      <c r="F49" s="221"/>
      <c r="G49" s="222"/>
      <c r="H49" s="182"/>
    </row>
    <row r="50">
      <c r="A50" s="91" t="s">
        <v>48</v>
      </c>
      <c r="B50" s="121"/>
      <c r="C50" s="221"/>
      <c r="D50" s="221"/>
      <c r="E50" s="221"/>
      <c r="F50" s="221"/>
      <c r="G50" s="222"/>
      <c r="H50" s="182"/>
    </row>
    <row r="51">
      <c r="A51" s="91" t="s">
        <v>49</v>
      </c>
      <c r="B51" s="129" t="s">
        <v>94</v>
      </c>
      <c r="C51" s="221">
        <v>2.0</v>
      </c>
      <c r="D51" s="221"/>
      <c r="E51" s="221"/>
      <c r="F51" s="221">
        <v>8.0</v>
      </c>
      <c r="G51" s="221"/>
      <c r="H51" s="182"/>
    </row>
    <row r="52">
      <c r="A52" s="91"/>
      <c r="B52" s="248"/>
      <c r="C52" s="221"/>
      <c r="D52" s="221"/>
      <c r="E52" s="221"/>
      <c r="F52" s="221"/>
      <c r="G52" s="222"/>
      <c r="H52" s="182"/>
    </row>
    <row r="53">
      <c r="A53" s="91" t="s">
        <v>51</v>
      </c>
      <c r="B53" s="121"/>
      <c r="C53" s="221">
        <v>8.0</v>
      </c>
      <c r="D53" s="221">
        <v>3.0</v>
      </c>
      <c r="E53" s="221">
        <v>5.0</v>
      </c>
      <c r="F53" s="221">
        <v>13.0</v>
      </c>
      <c r="G53" s="222"/>
      <c r="H53" s="182"/>
    </row>
    <row r="54">
      <c r="A54" s="91" t="s">
        <v>52</v>
      </c>
      <c r="B54" s="129" t="s">
        <v>94</v>
      </c>
      <c r="C54" s="221">
        <v>3.0</v>
      </c>
      <c r="D54" s="221">
        <v>1.0</v>
      </c>
      <c r="E54" s="221">
        <v>6.0</v>
      </c>
      <c r="F54" s="221">
        <v>20.0</v>
      </c>
      <c r="G54" s="222"/>
      <c r="H54" s="182"/>
    </row>
    <row r="55">
      <c r="A55" s="91" t="s">
        <v>53</v>
      </c>
      <c r="B55" s="129" t="s">
        <v>94</v>
      </c>
      <c r="C55" s="221">
        <v>9.0</v>
      </c>
      <c r="D55" s="221">
        <v>1.0</v>
      </c>
      <c r="E55" s="221">
        <v>5.0</v>
      </c>
      <c r="F55" s="221">
        <v>7.0</v>
      </c>
      <c r="G55" s="222"/>
      <c r="H55" s="182"/>
    </row>
    <row r="56">
      <c r="A56" s="91"/>
      <c r="B56" s="248"/>
      <c r="C56" s="222"/>
      <c r="D56" s="222"/>
      <c r="E56" s="222"/>
      <c r="F56" s="222"/>
      <c r="G56" s="222"/>
      <c r="H56" s="182"/>
    </row>
    <row r="57">
      <c r="A57" s="91" t="s">
        <v>55</v>
      </c>
      <c r="B57" s="129" t="s">
        <v>94</v>
      </c>
      <c r="C57" s="221">
        <v>2.0</v>
      </c>
      <c r="D57" s="221">
        <v>1.0</v>
      </c>
      <c r="E57" s="221">
        <v>5.0</v>
      </c>
      <c r="F57" s="221">
        <v>14.0</v>
      </c>
      <c r="G57" s="222"/>
      <c r="H57" s="182"/>
    </row>
    <row r="58">
      <c r="A58" s="131" t="s">
        <v>56</v>
      </c>
      <c r="B58" s="132"/>
      <c r="C58" s="185"/>
      <c r="D58" s="185"/>
      <c r="E58" s="185"/>
      <c r="F58" s="185"/>
      <c r="G58" s="185"/>
      <c r="H58" s="187"/>
    </row>
    <row r="59">
      <c r="A59" s="27" t="s">
        <v>121</v>
      </c>
      <c r="F59" s="28"/>
      <c r="H59" s="18"/>
    </row>
    <row r="60">
      <c r="A60" s="225" t="s">
        <v>25</v>
      </c>
      <c r="B60" s="138" t="s">
        <v>26</v>
      </c>
      <c r="C60" s="142" t="s">
        <v>27</v>
      </c>
      <c r="D60" s="142" t="s">
        <v>28</v>
      </c>
      <c r="E60" s="142" t="s">
        <v>29</v>
      </c>
      <c r="F60" s="226" t="s">
        <v>30</v>
      </c>
      <c r="H60" s="18"/>
    </row>
    <row r="61">
      <c r="A61" s="146" t="s">
        <v>32</v>
      </c>
      <c r="B61" s="241"/>
      <c r="C61" s="242"/>
      <c r="D61" s="87"/>
      <c r="E61" s="242"/>
      <c r="F61" s="243"/>
      <c r="H61" s="18"/>
    </row>
    <row r="62">
      <c r="A62" s="146" t="s">
        <v>34</v>
      </c>
      <c r="B62" s="151"/>
      <c r="C62" s="221"/>
      <c r="D62" s="221"/>
      <c r="E62" s="221"/>
      <c r="F62" s="102"/>
      <c r="H62" s="18"/>
    </row>
    <row r="63">
      <c r="A63" s="146" t="s">
        <v>36</v>
      </c>
      <c r="B63" s="151"/>
      <c r="C63" s="222"/>
      <c r="D63" s="221"/>
      <c r="E63" s="222"/>
      <c r="F63" s="102"/>
      <c r="H63" s="18"/>
    </row>
    <row r="64">
      <c r="A64" s="146" t="s">
        <v>38</v>
      </c>
      <c r="B64" s="151"/>
      <c r="C64" s="221"/>
      <c r="D64" s="221"/>
      <c r="E64" s="222"/>
      <c r="F64" s="102"/>
      <c r="H64" s="18"/>
    </row>
    <row r="65">
      <c r="A65" s="146" t="s">
        <v>39</v>
      </c>
      <c r="B65" s="151"/>
      <c r="C65" s="221"/>
      <c r="D65" s="221"/>
      <c r="E65" s="222"/>
      <c r="F65" s="102"/>
      <c r="H65" s="18"/>
    </row>
    <row r="66">
      <c r="A66" s="146" t="s">
        <v>41</v>
      </c>
      <c r="B66" s="151"/>
      <c r="C66" s="221"/>
      <c r="D66" s="221"/>
      <c r="E66" s="221"/>
      <c r="F66" s="102"/>
      <c r="H66" s="18"/>
    </row>
    <row r="67">
      <c r="A67" s="146" t="s">
        <v>43</v>
      </c>
      <c r="B67" s="151">
        <v>1.0</v>
      </c>
      <c r="C67" s="221">
        <v>1.0</v>
      </c>
      <c r="D67" s="221"/>
      <c r="E67" s="222"/>
      <c r="F67" s="102"/>
      <c r="H67" s="18"/>
    </row>
    <row r="68">
      <c r="A68" s="146" t="s">
        <v>45</v>
      </c>
      <c r="B68" s="151"/>
      <c r="C68" s="221"/>
      <c r="D68" s="221"/>
      <c r="E68" s="222"/>
      <c r="F68" s="102"/>
      <c r="H68" s="18"/>
    </row>
    <row r="69">
      <c r="A69" s="146" t="s">
        <v>46</v>
      </c>
      <c r="B69" s="151"/>
      <c r="C69" s="221"/>
      <c r="D69" s="221"/>
      <c r="E69" s="221"/>
      <c r="F69" s="102"/>
      <c r="H69" s="18"/>
    </row>
    <row r="70">
      <c r="A70" s="146" t="s">
        <v>47</v>
      </c>
      <c r="B70" s="151"/>
      <c r="C70" s="221"/>
      <c r="D70" s="221"/>
      <c r="E70" s="221"/>
      <c r="F70" s="102"/>
      <c r="H70" s="18"/>
    </row>
    <row r="71">
      <c r="A71" s="146" t="s">
        <v>48</v>
      </c>
      <c r="B71" s="151"/>
      <c r="C71" s="221"/>
      <c r="D71" s="221"/>
      <c r="E71" s="222"/>
      <c r="F71" s="102"/>
      <c r="H71" s="18"/>
    </row>
    <row r="72">
      <c r="A72" s="146" t="s">
        <v>49</v>
      </c>
      <c r="B72" s="151"/>
      <c r="C72" s="221"/>
      <c r="D72" s="222"/>
      <c r="E72" s="222"/>
      <c r="F72" s="102"/>
      <c r="H72" s="18"/>
    </row>
    <row r="73">
      <c r="A73" s="146" t="s">
        <v>50</v>
      </c>
      <c r="B73" s="244"/>
      <c r="C73" s="222"/>
      <c r="D73" s="222"/>
      <c r="E73" s="222"/>
      <c r="F73" s="182"/>
      <c r="H73" s="18"/>
    </row>
    <row r="74">
      <c r="A74" s="146" t="s">
        <v>51</v>
      </c>
      <c r="B74" s="151"/>
      <c r="C74" s="222"/>
      <c r="D74" s="222"/>
      <c r="E74" s="221"/>
      <c r="F74" s="102"/>
      <c r="H74" s="18"/>
    </row>
    <row r="75">
      <c r="A75" s="146" t="s">
        <v>52</v>
      </c>
      <c r="B75" s="151"/>
      <c r="C75" s="221">
        <v>1.0</v>
      </c>
      <c r="D75" s="221"/>
      <c r="E75" s="222"/>
      <c r="F75" s="102"/>
      <c r="H75" s="18"/>
    </row>
    <row r="76">
      <c r="A76" s="146" t="s">
        <v>53</v>
      </c>
      <c r="B76" s="151"/>
      <c r="C76" s="221"/>
      <c r="D76" s="221"/>
      <c r="E76" s="221"/>
      <c r="F76" s="102"/>
      <c r="H76" s="18"/>
    </row>
    <row r="77">
      <c r="A77" s="146" t="s">
        <v>82</v>
      </c>
      <c r="B77" s="151"/>
      <c r="C77" s="222"/>
      <c r="D77" s="222"/>
      <c r="F77" s="102"/>
      <c r="H77" s="18"/>
    </row>
    <row r="78">
      <c r="A78" s="146" t="s">
        <v>55</v>
      </c>
      <c r="B78" s="245"/>
      <c r="C78" s="223"/>
      <c r="D78" s="223"/>
      <c r="E78" s="223"/>
      <c r="F78" s="206">
        <v>1.0</v>
      </c>
      <c r="H78" s="18"/>
    </row>
    <row r="79">
      <c r="A79" s="227" t="s">
        <v>56</v>
      </c>
      <c r="B79" s="244"/>
      <c r="C79" s="222"/>
      <c r="D79" s="222"/>
      <c r="E79" s="222"/>
      <c r="F79" s="182"/>
      <c r="H79" s="18"/>
    </row>
    <row r="80">
      <c r="A80" s="227" t="s">
        <v>103</v>
      </c>
      <c r="B80" s="151"/>
      <c r="C80" s="222"/>
      <c r="D80" s="221"/>
      <c r="E80" s="221"/>
      <c r="F80" s="102"/>
      <c r="H80" s="18"/>
    </row>
    <row r="81">
      <c r="A81" s="229" t="s">
        <v>118</v>
      </c>
      <c r="B81" s="245"/>
      <c r="C81" s="224"/>
      <c r="D81" s="223"/>
      <c r="E81" s="224"/>
      <c r="F81" s="206"/>
      <c r="H81" s="18"/>
    </row>
    <row r="82">
      <c r="A82" s="229" t="s">
        <v>21</v>
      </c>
      <c r="B82" s="246"/>
      <c r="C82" s="185"/>
      <c r="D82" s="185"/>
      <c r="E82" s="185"/>
      <c r="F82" s="158"/>
      <c r="H82" s="18"/>
    </row>
    <row r="83">
      <c r="A83" s="230" t="s">
        <v>66</v>
      </c>
      <c r="B83" s="163">
        <f t="shared" ref="B83:F83" si="13">SUM(B61:B82)</f>
        <v>1</v>
      </c>
      <c r="C83" s="163">
        <f t="shared" si="13"/>
        <v>2</v>
      </c>
      <c r="D83" s="163">
        <f t="shared" si="13"/>
        <v>0</v>
      </c>
      <c r="E83" s="163">
        <f t="shared" si="13"/>
        <v>0</v>
      </c>
      <c r="F83" s="165">
        <f t="shared" si="13"/>
        <v>1</v>
      </c>
      <c r="G83" s="47"/>
      <c r="H83" s="232"/>
    </row>
  </sheetData>
  <mergeCells count="5">
    <mergeCell ref="A1:G1"/>
    <mergeCell ref="C15:H15"/>
    <mergeCell ref="A24:B24"/>
    <mergeCell ref="A38:H38"/>
    <mergeCell ref="A59:F59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45916.0</v>
      </c>
    </row>
    <row r="2">
      <c r="A2" s="57" t="s">
        <v>58</v>
      </c>
      <c r="B2" s="197">
        <v>45916.0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110905.89</v>
      </c>
      <c r="G3" s="14">
        <f t="shared" ref="G3:H3" si="1">$F3/D3</f>
        <v>0.3749544095</v>
      </c>
      <c r="H3" s="15">
        <f t="shared" si="1"/>
        <v>0.3148830111</v>
      </c>
      <c r="M3" s="32" t="s">
        <v>122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108690.77</v>
      </c>
      <c r="G4" s="14">
        <f t="shared" ref="G4:H4" si="2">$F4/D4</f>
        <v>0.525484894</v>
      </c>
      <c r="H4" s="15">
        <f t="shared" si="2"/>
        <v>0.3652182255</v>
      </c>
      <c r="M4" s="32" t="s">
        <v>123</v>
      </c>
    </row>
    <row r="5">
      <c r="A5" s="10" t="s">
        <v>11</v>
      </c>
      <c r="B5" s="70">
        <v>1359173.71</v>
      </c>
      <c r="C5" s="12" t="s">
        <v>61</v>
      </c>
      <c r="D5" s="71">
        <v>313501.0</v>
      </c>
      <c r="E5" s="13">
        <v>348234.0</v>
      </c>
      <c r="F5" s="99">
        <v>288690.54</v>
      </c>
      <c r="G5" s="14">
        <f t="shared" ref="G5:H5" si="3">$F5/D5</f>
        <v>0.9208600292</v>
      </c>
      <c r="H5" s="15">
        <f t="shared" si="3"/>
        <v>0.8290130774</v>
      </c>
    </row>
    <row r="6">
      <c r="A6" s="10" t="s">
        <v>116</v>
      </c>
      <c r="B6" s="70">
        <v>87851.49</v>
      </c>
      <c r="C6" s="12" t="s">
        <v>12</v>
      </c>
      <c r="D6" s="13">
        <v>354046.0</v>
      </c>
      <c r="E6" s="13">
        <v>352213.0</v>
      </c>
      <c r="F6" s="99">
        <v>248853.21</v>
      </c>
      <c r="G6" s="14">
        <f t="shared" ref="G6:H6" si="4">$F6/D6</f>
        <v>0.7028838343</v>
      </c>
      <c r="H6" s="15">
        <f t="shared" si="4"/>
        <v>0.7065418085</v>
      </c>
    </row>
    <row r="7">
      <c r="A7" s="32" t="s">
        <v>63</v>
      </c>
      <c r="B7" s="72">
        <f>B5-B3</f>
        <v>-1455286.29</v>
      </c>
      <c r="C7" s="12" t="s">
        <v>14</v>
      </c>
      <c r="D7" s="13">
        <v>332189.0</v>
      </c>
      <c r="E7" s="13">
        <v>394226.0</v>
      </c>
      <c r="F7" s="99">
        <v>166240.49</v>
      </c>
      <c r="G7" s="14">
        <f t="shared" ref="G7:H7" si="5">$F7/D7</f>
        <v>0.5004394787</v>
      </c>
      <c r="H7" s="15">
        <f t="shared" si="5"/>
        <v>0.4216882955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115050.75</v>
      </c>
      <c r="G8" s="14">
        <f t="shared" ref="G8:H8" si="6">$F8/D8</f>
        <v>0.9371777327</v>
      </c>
      <c r="H8" s="15">
        <f t="shared" si="6"/>
        <v>0.9410565448</v>
      </c>
    </row>
    <row r="9">
      <c r="A9" s="19" t="s">
        <v>17</v>
      </c>
      <c r="B9" s="20">
        <f>(B4-B5)/30</f>
        <v>22104.77633</v>
      </c>
      <c r="C9" s="12" t="s">
        <v>18</v>
      </c>
      <c r="D9" s="13">
        <v>240004.0</v>
      </c>
      <c r="E9" s="13">
        <v>163342.0</v>
      </c>
      <c r="F9" s="99">
        <v>133572.08</v>
      </c>
      <c r="G9" s="14">
        <f t="shared" ref="G9:G13" si="7">$F9/$D$9</f>
        <v>0.5565410576</v>
      </c>
      <c r="H9" s="15">
        <f t="shared" ref="H9:H13" si="8">$F9/E9</f>
        <v>0.8177448544</v>
      </c>
    </row>
    <row r="10">
      <c r="A10" s="19" t="s">
        <v>19</v>
      </c>
      <c r="B10" s="21">
        <f>(B4-B6)/30</f>
        <v>64482.18367</v>
      </c>
      <c r="C10" s="12" t="s">
        <v>20</v>
      </c>
      <c r="D10" s="13">
        <v>0.0</v>
      </c>
      <c r="E10" s="13">
        <v>108447.0</v>
      </c>
      <c r="F10" s="99">
        <v>87851.0</v>
      </c>
      <c r="G10" s="14">
        <f t="shared" si="7"/>
        <v>0.3660397327</v>
      </c>
      <c r="H10" s="15">
        <f t="shared" si="8"/>
        <v>0.8100823444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13792.91</v>
      </c>
      <c r="G11" s="14">
        <f t="shared" si="7"/>
        <v>0.05746950051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50675.64</v>
      </c>
      <c r="G12" s="14">
        <f t="shared" si="7"/>
        <v>0.2111449809</v>
      </c>
      <c r="H12" s="15" t="str">
        <f t="shared" si="8"/>
        <v>#DIV/0!</v>
      </c>
    </row>
    <row r="13">
      <c r="A13" s="19" t="s">
        <v>24</v>
      </c>
      <c r="B13" s="21">
        <f>(B3-B5)/(B18-B21)</f>
        <v>-51974.51036</v>
      </c>
      <c r="C13" s="23" t="s">
        <v>21</v>
      </c>
      <c r="D13" s="24">
        <v>61036.0</v>
      </c>
      <c r="E13" s="24">
        <v>108447.0</v>
      </c>
      <c r="F13" s="203">
        <v>34849.94</v>
      </c>
      <c r="G13" s="14">
        <f t="shared" si="7"/>
        <v>0.1452056632</v>
      </c>
      <c r="H13" s="26">
        <f t="shared" si="8"/>
        <v>0.3213545787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1359173.22</v>
      </c>
      <c r="G14" s="25">
        <f t="shared" ref="G14:H14" si="10">$F14/D14</f>
        <v>0.7056376953</v>
      </c>
      <c r="H14" s="26">
        <f t="shared" si="10"/>
        <v>0.6048878052</v>
      </c>
    </row>
    <row r="15">
      <c r="A15" s="19" t="s">
        <v>67</v>
      </c>
      <c r="B15" s="20">
        <f>B5-B14</f>
        <v>-4082115.623</v>
      </c>
      <c r="C15" s="27" t="s">
        <v>68</v>
      </c>
      <c r="H15" s="28"/>
    </row>
    <row r="16">
      <c r="A16" s="19" t="s">
        <v>69</v>
      </c>
      <c r="B16" s="20">
        <f>B5-B4</f>
        <v>-663143.29</v>
      </c>
      <c r="D16" s="30" t="s">
        <v>70</v>
      </c>
      <c r="E16" s="30" t="s">
        <v>71</v>
      </c>
      <c r="F16" s="30" t="s">
        <v>72</v>
      </c>
      <c r="G16" s="30" t="s">
        <v>113</v>
      </c>
      <c r="H16" s="9" t="s">
        <v>6</v>
      </c>
    </row>
    <row r="17">
      <c r="A17" s="19" t="s">
        <v>73</v>
      </c>
      <c r="B17" s="20">
        <f>(B5-B4)-B6</f>
        <v>-750994.78</v>
      </c>
      <c r="C17" s="91" t="s">
        <v>32</v>
      </c>
      <c r="D17" s="13">
        <v>93460.0</v>
      </c>
      <c r="E17" s="99">
        <v>30599.0</v>
      </c>
      <c r="F17" s="97">
        <f t="shared" ref="F17:F32" si="11">E17-D17</f>
        <v>-62861</v>
      </c>
      <c r="G17" s="36"/>
      <c r="H17" s="15">
        <f t="shared" ref="H17:H34" si="12">E17/D17</f>
        <v>0.3274020972</v>
      </c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65043.0</v>
      </c>
      <c r="F18" s="97">
        <f t="shared" si="11"/>
        <v>-105377</v>
      </c>
      <c r="G18" s="36"/>
      <c r="H18" s="15">
        <f t="shared" si="12"/>
        <v>0.3816629504</v>
      </c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176"/>
      <c r="H19" s="15" t="str">
        <f t="shared" si="12"/>
        <v>#DIV/0!</v>
      </c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81451.0</v>
      </c>
      <c r="F20" s="97">
        <f t="shared" si="11"/>
        <v>-61665</v>
      </c>
      <c r="G20" s="36"/>
      <c r="H20" s="15">
        <f t="shared" si="12"/>
        <v>0.5691257442</v>
      </c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5">
        <f t="shared" si="12"/>
        <v>0.3880200703</v>
      </c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46397.0</v>
      </c>
      <c r="F22" s="97">
        <f t="shared" si="11"/>
        <v>-178631</v>
      </c>
      <c r="G22" s="36"/>
      <c r="H22" s="15">
        <f t="shared" si="12"/>
        <v>0.2061832305</v>
      </c>
    </row>
    <row r="23">
      <c r="A23" s="43" t="s">
        <v>44</v>
      </c>
      <c r="B23" s="44">
        <f>B5/B3</f>
        <v>0.4829252183</v>
      </c>
      <c r="C23" s="91" t="s">
        <v>43</v>
      </c>
      <c r="D23" s="13">
        <v>170420.0</v>
      </c>
      <c r="E23" s="99">
        <v>98018.0</v>
      </c>
      <c r="F23" s="97">
        <f t="shared" si="11"/>
        <v>-72402</v>
      </c>
      <c r="G23" s="36"/>
      <c r="H23" s="15">
        <f t="shared" si="12"/>
        <v>0.5751554982</v>
      </c>
    </row>
    <row r="24">
      <c r="A24" s="17" t="s">
        <v>75</v>
      </c>
      <c r="C24" s="91" t="s">
        <v>45</v>
      </c>
      <c r="D24" s="13">
        <v>134416.0</v>
      </c>
      <c r="E24" s="99">
        <v>93031.0</v>
      </c>
      <c r="F24" s="97">
        <f t="shared" si="11"/>
        <v>-41385</v>
      </c>
      <c r="G24" s="36"/>
      <c r="H24" s="15">
        <f t="shared" si="12"/>
        <v>0.6921125461</v>
      </c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53600.0</v>
      </c>
      <c r="F25" s="97">
        <f t="shared" si="11"/>
        <v>-62212</v>
      </c>
      <c r="G25" s="36"/>
      <c r="H25" s="15">
        <f t="shared" si="12"/>
        <v>0.4628190516</v>
      </c>
    </row>
    <row r="26">
      <c r="A26" s="12" t="s">
        <v>8</v>
      </c>
      <c r="B26" s="102"/>
      <c r="C26" s="91" t="s">
        <v>47</v>
      </c>
      <c r="D26" s="13">
        <v>115812.0</v>
      </c>
      <c r="E26" s="99">
        <v>65814.0</v>
      </c>
      <c r="F26" s="97">
        <f t="shared" si="11"/>
        <v>-49998</v>
      </c>
      <c r="G26" s="36"/>
      <c r="H26" s="15">
        <f t="shared" si="12"/>
        <v>0.5682830795</v>
      </c>
    </row>
    <row r="27">
      <c r="A27" s="12" t="s">
        <v>10</v>
      </c>
      <c r="B27" s="102"/>
      <c r="C27" s="91" t="s">
        <v>48</v>
      </c>
      <c r="D27" s="13">
        <v>115812.0</v>
      </c>
      <c r="E27" s="99">
        <v>29106.0</v>
      </c>
      <c r="F27" s="97">
        <f t="shared" si="11"/>
        <v>-86706</v>
      </c>
      <c r="G27" s="36"/>
      <c r="H27" s="15">
        <f t="shared" si="12"/>
        <v>0.2513211066</v>
      </c>
    </row>
    <row r="28">
      <c r="A28" s="12" t="s">
        <v>12</v>
      </c>
      <c r="B28" s="102">
        <v>2.0</v>
      </c>
      <c r="C28" s="91" t="s">
        <v>49</v>
      </c>
      <c r="D28" s="13">
        <v>156768.0</v>
      </c>
      <c r="E28" s="99">
        <v>20648.0</v>
      </c>
      <c r="F28" s="97">
        <f t="shared" si="11"/>
        <v>-136120</v>
      </c>
      <c r="G28" s="36"/>
      <c r="H28" s="15">
        <f t="shared" si="12"/>
        <v>0.1317105532</v>
      </c>
    </row>
    <row r="29">
      <c r="A29" s="12" t="s">
        <v>14</v>
      </c>
      <c r="B29" s="102">
        <v>1.0</v>
      </c>
      <c r="C29" s="91" t="s">
        <v>51</v>
      </c>
      <c r="D29" s="13">
        <v>184072.0</v>
      </c>
      <c r="E29" s="99">
        <v>36819.0</v>
      </c>
      <c r="F29" s="97">
        <f t="shared" si="11"/>
        <v>-147253</v>
      </c>
      <c r="G29" s="36"/>
      <c r="H29" s="15">
        <f t="shared" si="12"/>
        <v>0.2000249902</v>
      </c>
    </row>
    <row r="30">
      <c r="A30" s="12" t="s">
        <v>16</v>
      </c>
      <c r="B30" s="102">
        <v>2.0</v>
      </c>
      <c r="C30" s="91" t="s">
        <v>52</v>
      </c>
      <c r="D30" s="13">
        <v>184072.0</v>
      </c>
      <c r="E30" s="99">
        <v>90849.0</v>
      </c>
      <c r="F30" s="97">
        <f t="shared" si="11"/>
        <v>-93223</v>
      </c>
      <c r="G30" s="36"/>
      <c r="H30" s="15">
        <f t="shared" si="12"/>
        <v>0.4935514364</v>
      </c>
    </row>
    <row r="31">
      <c r="A31" s="12" t="s">
        <v>18</v>
      </c>
      <c r="B31" s="30">
        <v>3.0</v>
      </c>
      <c r="C31" s="91" t="s">
        <v>53</v>
      </c>
      <c r="D31" s="13">
        <v>179120.0</v>
      </c>
      <c r="E31" s="99">
        <v>85600.0</v>
      </c>
      <c r="F31" s="97">
        <f t="shared" si="11"/>
        <v>-93520</v>
      </c>
      <c r="G31" s="36"/>
      <c r="H31" s="15">
        <f t="shared" si="12"/>
        <v>0.477891916</v>
      </c>
    </row>
    <row r="32">
      <c r="A32" s="12" t="s">
        <v>20</v>
      </c>
      <c r="B32" s="102">
        <v>1.0</v>
      </c>
      <c r="C32" s="91" t="s">
        <v>55</v>
      </c>
      <c r="D32" s="13">
        <v>148068.0</v>
      </c>
      <c r="E32" s="99">
        <v>35497.0</v>
      </c>
      <c r="F32" s="97">
        <f t="shared" si="11"/>
        <v>-112571</v>
      </c>
      <c r="G32" s="36"/>
      <c r="H32" s="15">
        <f t="shared" si="12"/>
        <v>0.2397344463</v>
      </c>
    </row>
    <row r="33">
      <c r="A33" s="103" t="s">
        <v>79</v>
      </c>
      <c r="B33" s="206"/>
      <c r="C33" s="91" t="s">
        <v>82</v>
      </c>
      <c r="D33" s="13"/>
      <c r="E33" s="99">
        <v>15802.0</v>
      </c>
      <c r="F33" s="97"/>
      <c r="G33" s="36"/>
      <c r="H33" s="15" t="str">
        <f t="shared" si="12"/>
        <v>#DIV/0!</v>
      </c>
    </row>
    <row r="34">
      <c r="A34" s="104" t="s">
        <v>81</v>
      </c>
      <c r="B34" s="127"/>
      <c r="C34" s="91" t="s">
        <v>83</v>
      </c>
      <c r="D34" s="13"/>
      <c r="E34" s="99"/>
      <c r="F34" s="97"/>
      <c r="G34" s="36"/>
      <c r="H34" s="15" t="str">
        <f t="shared" si="12"/>
        <v>#DIV/0!</v>
      </c>
    </row>
    <row r="35">
      <c r="A35" s="105" t="s">
        <v>66</v>
      </c>
      <c r="B35" s="106">
        <f>SUM(B26:B34)</f>
        <v>9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1"/>
      <c r="C40" s="221"/>
      <c r="D40" s="221"/>
      <c r="E40" s="221"/>
      <c r="F40" s="221"/>
      <c r="G40" s="222"/>
      <c r="H40" s="182"/>
    </row>
    <row r="41">
      <c r="A41" s="91" t="s">
        <v>34</v>
      </c>
      <c r="B41" s="129" t="s">
        <v>94</v>
      </c>
      <c r="C41" s="221">
        <v>1.0</v>
      </c>
      <c r="D41" s="221">
        <v>3.0</v>
      </c>
      <c r="E41" s="221">
        <v>5.0</v>
      </c>
      <c r="F41" s="221">
        <v>4.0</v>
      </c>
      <c r="G41" s="222"/>
      <c r="H41" s="182"/>
    </row>
    <row r="42">
      <c r="A42" s="91"/>
      <c r="B42" s="121"/>
      <c r="C42" s="221"/>
      <c r="D42" s="221"/>
      <c r="E42" s="221"/>
      <c r="F42" s="221"/>
      <c r="G42" s="222"/>
      <c r="H42" s="182"/>
    </row>
    <row r="43">
      <c r="A43" s="91" t="s">
        <v>38</v>
      </c>
      <c r="B43" s="129" t="s">
        <v>94</v>
      </c>
      <c r="C43" s="221">
        <v>3.0</v>
      </c>
      <c r="D43" s="221">
        <v>1.0</v>
      </c>
      <c r="E43" s="221"/>
      <c r="F43" s="221">
        <v>4.0</v>
      </c>
      <c r="G43" s="222"/>
      <c r="H43" s="182"/>
    </row>
    <row r="44">
      <c r="A44" s="91" t="s">
        <v>39</v>
      </c>
      <c r="B44" s="121"/>
      <c r="C44" s="222"/>
      <c r="D44" s="222"/>
      <c r="E44" s="222"/>
      <c r="F44" s="222"/>
      <c r="G44" s="222"/>
      <c r="H44" s="182"/>
    </row>
    <row r="45">
      <c r="A45" s="91" t="s">
        <v>41</v>
      </c>
      <c r="B45" s="121"/>
      <c r="C45" s="221">
        <v>1.0</v>
      </c>
      <c r="D45" s="221"/>
      <c r="E45" s="221"/>
      <c r="F45" s="221"/>
      <c r="G45" s="222"/>
      <c r="H45" s="182"/>
    </row>
    <row r="46">
      <c r="A46" s="91" t="s">
        <v>43</v>
      </c>
      <c r="B46" s="129" t="s">
        <v>94</v>
      </c>
      <c r="C46" s="221">
        <v>3.0</v>
      </c>
      <c r="D46" s="221">
        <v>1.0</v>
      </c>
      <c r="E46" s="221">
        <v>3.0</v>
      </c>
      <c r="F46" s="221"/>
      <c r="G46" s="222"/>
      <c r="H46" s="182"/>
    </row>
    <row r="47">
      <c r="A47" s="91" t="s">
        <v>45</v>
      </c>
      <c r="B47" s="121"/>
      <c r="C47" s="221"/>
      <c r="D47" s="221"/>
      <c r="E47" s="221"/>
      <c r="F47" s="221"/>
      <c r="G47" s="222"/>
      <c r="H47" s="182"/>
    </row>
    <row r="48">
      <c r="A48" s="91" t="s">
        <v>46</v>
      </c>
      <c r="B48" s="121"/>
      <c r="C48" s="221"/>
      <c r="D48" s="221">
        <v>1.0</v>
      </c>
      <c r="E48" s="221"/>
      <c r="F48" s="221">
        <v>1.0</v>
      </c>
      <c r="G48" s="222"/>
      <c r="H48" s="182"/>
    </row>
    <row r="49">
      <c r="A49" s="91" t="s">
        <v>47</v>
      </c>
      <c r="B49" s="129" t="s">
        <v>94</v>
      </c>
      <c r="C49" s="221">
        <v>8.0</v>
      </c>
      <c r="D49" s="221">
        <v>1.0</v>
      </c>
      <c r="E49" s="221">
        <v>6.0</v>
      </c>
      <c r="F49" s="221">
        <v>13.0</v>
      </c>
      <c r="G49" s="222"/>
      <c r="H49" s="182"/>
    </row>
    <row r="50">
      <c r="A50" s="91" t="s">
        <v>48</v>
      </c>
      <c r="B50" s="121"/>
      <c r="C50" s="221"/>
      <c r="D50" s="221">
        <v>1.0</v>
      </c>
      <c r="E50" s="221"/>
      <c r="F50" s="221">
        <v>1.0</v>
      </c>
      <c r="G50" s="222"/>
      <c r="H50" s="182"/>
    </row>
    <row r="51">
      <c r="A51" s="91" t="s">
        <v>49</v>
      </c>
      <c r="B51" s="121"/>
      <c r="C51" s="221"/>
      <c r="D51" s="221"/>
      <c r="E51" s="221"/>
      <c r="F51" s="221">
        <v>5.0</v>
      </c>
      <c r="G51" s="221"/>
      <c r="H51" s="182"/>
    </row>
    <row r="52">
      <c r="A52" s="91"/>
      <c r="B52" s="248"/>
      <c r="C52" s="221"/>
      <c r="D52" s="221"/>
      <c r="E52" s="221"/>
      <c r="F52" s="221"/>
      <c r="G52" s="222"/>
      <c r="H52" s="182"/>
    </row>
    <row r="53">
      <c r="A53" s="91" t="s">
        <v>51</v>
      </c>
      <c r="B53" s="129" t="s">
        <v>94</v>
      </c>
      <c r="C53" s="221">
        <v>12.0</v>
      </c>
      <c r="D53" s="221"/>
      <c r="E53" s="221">
        <v>17.0</v>
      </c>
      <c r="F53" s="221">
        <v>21.0</v>
      </c>
      <c r="G53" s="222"/>
      <c r="H53" s="182"/>
    </row>
    <row r="54">
      <c r="A54" s="91" t="s">
        <v>52</v>
      </c>
      <c r="B54" s="121"/>
      <c r="C54" s="221"/>
      <c r="D54" s="221"/>
      <c r="E54" s="221"/>
      <c r="F54" s="221">
        <v>1.0</v>
      </c>
      <c r="G54" s="222"/>
      <c r="H54" s="182"/>
    </row>
    <row r="55">
      <c r="A55" s="91" t="s">
        <v>53</v>
      </c>
      <c r="B55" s="129" t="s">
        <v>94</v>
      </c>
      <c r="C55" s="221">
        <v>4.0</v>
      </c>
      <c r="D55" s="221"/>
      <c r="E55" s="221">
        <v>9.0</v>
      </c>
      <c r="F55" s="221">
        <v>9.0</v>
      </c>
      <c r="G55" s="222"/>
      <c r="H55" s="182"/>
    </row>
    <row r="56">
      <c r="A56" s="91"/>
      <c r="B56" s="248"/>
      <c r="C56" s="222"/>
      <c r="D56" s="222"/>
      <c r="E56" s="222"/>
      <c r="F56" s="222"/>
      <c r="G56" s="222"/>
      <c r="H56" s="182"/>
    </row>
    <row r="57">
      <c r="A57" s="91" t="s">
        <v>55</v>
      </c>
      <c r="B57" s="121"/>
      <c r="C57" s="221"/>
      <c r="D57" s="221"/>
      <c r="E57" s="221"/>
      <c r="F57" s="221"/>
      <c r="G57" s="222"/>
      <c r="H57" s="182"/>
    </row>
    <row r="58">
      <c r="A58" s="131" t="s">
        <v>56</v>
      </c>
      <c r="B58" s="132"/>
      <c r="C58" s="185"/>
      <c r="D58" s="185"/>
      <c r="E58" s="185"/>
      <c r="F58" s="185"/>
      <c r="G58" s="185"/>
      <c r="H58" s="187"/>
    </row>
    <row r="59">
      <c r="A59" s="27" t="s">
        <v>121</v>
      </c>
      <c r="F59" s="28"/>
      <c r="H59" s="18"/>
    </row>
    <row r="60">
      <c r="A60" s="225" t="s">
        <v>25</v>
      </c>
      <c r="B60" s="138" t="s">
        <v>26</v>
      </c>
      <c r="C60" s="142" t="s">
        <v>27</v>
      </c>
      <c r="D60" s="142" t="s">
        <v>28</v>
      </c>
      <c r="E60" s="142" t="s">
        <v>29</v>
      </c>
      <c r="F60" s="226" t="s">
        <v>30</v>
      </c>
      <c r="H60" s="18"/>
    </row>
    <row r="61">
      <c r="A61" s="146" t="s">
        <v>32</v>
      </c>
      <c r="B61" s="241"/>
      <c r="C61" s="242"/>
      <c r="D61" s="87"/>
      <c r="E61" s="242"/>
      <c r="F61" s="243"/>
      <c r="H61" s="18"/>
    </row>
    <row r="62">
      <c r="A62" s="146" t="s">
        <v>34</v>
      </c>
      <c r="B62" s="151"/>
      <c r="C62" s="221"/>
      <c r="D62" s="221"/>
      <c r="E62" s="221"/>
      <c r="F62" s="102">
        <v>1.0</v>
      </c>
      <c r="H62" s="18"/>
    </row>
    <row r="63">
      <c r="A63" s="146" t="s">
        <v>36</v>
      </c>
      <c r="B63" s="151"/>
      <c r="C63" s="222"/>
      <c r="D63" s="221"/>
      <c r="E63" s="222"/>
      <c r="F63" s="102"/>
      <c r="H63" s="18"/>
    </row>
    <row r="64">
      <c r="A64" s="146" t="s">
        <v>38</v>
      </c>
      <c r="B64" s="151"/>
      <c r="C64" s="221"/>
      <c r="D64" s="221"/>
      <c r="E64" s="222"/>
      <c r="F64" s="102">
        <v>1.0</v>
      </c>
      <c r="H64" s="18"/>
    </row>
    <row r="65">
      <c r="A65" s="146" t="s">
        <v>39</v>
      </c>
      <c r="B65" s="151"/>
      <c r="C65" s="221"/>
      <c r="D65" s="221"/>
      <c r="E65" s="222"/>
      <c r="F65" s="102"/>
      <c r="H65" s="18"/>
    </row>
    <row r="66">
      <c r="A66" s="146" t="s">
        <v>41</v>
      </c>
      <c r="B66" s="151"/>
      <c r="C66" s="221"/>
      <c r="D66" s="221"/>
      <c r="E66" s="221"/>
      <c r="F66" s="102"/>
      <c r="H66" s="18"/>
    </row>
    <row r="67">
      <c r="A67" s="146" t="s">
        <v>43</v>
      </c>
      <c r="B67" s="151"/>
      <c r="C67" s="221"/>
      <c r="D67" s="221"/>
      <c r="E67" s="222"/>
      <c r="F67" s="102"/>
      <c r="H67" s="18"/>
    </row>
    <row r="68">
      <c r="A68" s="146" t="s">
        <v>45</v>
      </c>
      <c r="B68" s="151"/>
      <c r="C68" s="221"/>
      <c r="D68" s="221"/>
      <c r="E68" s="222"/>
      <c r="F68" s="102"/>
      <c r="H68" s="18"/>
    </row>
    <row r="69">
      <c r="A69" s="146" t="s">
        <v>46</v>
      </c>
      <c r="B69" s="151"/>
      <c r="C69" s="221"/>
      <c r="D69" s="221"/>
      <c r="E69" s="221"/>
      <c r="F69" s="102"/>
      <c r="H69" s="18"/>
    </row>
    <row r="70">
      <c r="A70" s="146" t="s">
        <v>47</v>
      </c>
      <c r="B70" s="151">
        <v>1.0</v>
      </c>
      <c r="C70" s="221"/>
      <c r="D70" s="221"/>
      <c r="E70" s="221"/>
      <c r="F70" s="102"/>
      <c r="H70" s="18"/>
    </row>
    <row r="71">
      <c r="A71" s="146" t="s">
        <v>48</v>
      </c>
      <c r="B71" s="151"/>
      <c r="C71" s="221"/>
      <c r="D71" s="221"/>
      <c r="E71" s="222"/>
      <c r="F71" s="102"/>
      <c r="H71" s="18"/>
    </row>
    <row r="72">
      <c r="A72" s="146" t="s">
        <v>49</v>
      </c>
      <c r="B72" s="151"/>
      <c r="C72" s="221"/>
      <c r="D72" s="222"/>
      <c r="E72" s="222"/>
      <c r="F72" s="102"/>
      <c r="H72" s="18"/>
    </row>
    <row r="73">
      <c r="A73" s="146" t="s">
        <v>50</v>
      </c>
      <c r="B73" s="244"/>
      <c r="C73" s="222"/>
      <c r="D73" s="222"/>
      <c r="E73" s="222"/>
      <c r="F73" s="182"/>
      <c r="H73" s="18"/>
    </row>
    <row r="74">
      <c r="A74" s="146" t="s">
        <v>51</v>
      </c>
      <c r="B74" s="151"/>
      <c r="C74" s="222"/>
      <c r="D74" s="222"/>
      <c r="E74" s="221"/>
      <c r="F74" s="102"/>
      <c r="H74" s="18"/>
    </row>
    <row r="75">
      <c r="A75" s="146" t="s">
        <v>52</v>
      </c>
      <c r="B75" s="151"/>
      <c r="C75" s="221"/>
      <c r="D75" s="221"/>
      <c r="E75" s="222"/>
      <c r="F75" s="102"/>
      <c r="H75" s="18"/>
    </row>
    <row r="76">
      <c r="A76" s="146" t="s">
        <v>53</v>
      </c>
      <c r="B76" s="151">
        <v>2.0</v>
      </c>
      <c r="C76" s="221"/>
      <c r="D76" s="221"/>
      <c r="E76" s="221"/>
      <c r="F76" s="102"/>
      <c r="H76" s="18"/>
    </row>
    <row r="77">
      <c r="A77" s="146" t="s">
        <v>82</v>
      </c>
      <c r="B77" s="151"/>
      <c r="C77" s="222"/>
      <c r="D77" s="222"/>
      <c r="F77" s="102"/>
      <c r="H77" s="18"/>
    </row>
    <row r="78">
      <c r="A78" s="146" t="s">
        <v>55</v>
      </c>
      <c r="B78" s="245"/>
      <c r="C78" s="223"/>
      <c r="D78" s="223"/>
      <c r="E78" s="223"/>
      <c r="F78" s="206"/>
      <c r="H78" s="18"/>
    </row>
    <row r="79">
      <c r="A79" s="227" t="s">
        <v>56</v>
      </c>
      <c r="B79" s="244"/>
      <c r="C79" s="222"/>
      <c r="D79" s="222"/>
      <c r="E79" s="222"/>
      <c r="F79" s="182"/>
      <c r="H79" s="18"/>
    </row>
    <row r="80">
      <c r="A80" s="227" t="s">
        <v>103</v>
      </c>
      <c r="B80" s="151"/>
      <c r="C80" s="222"/>
      <c r="D80" s="221"/>
      <c r="E80" s="221"/>
      <c r="F80" s="102"/>
      <c r="H80" s="18"/>
    </row>
    <row r="81">
      <c r="A81" s="229" t="s">
        <v>118</v>
      </c>
      <c r="B81" s="245"/>
      <c r="C81" s="224"/>
      <c r="D81" s="223"/>
      <c r="E81" s="224"/>
      <c r="F81" s="206"/>
      <c r="H81" s="18"/>
    </row>
    <row r="82">
      <c r="A82" s="229" t="s">
        <v>21</v>
      </c>
      <c r="B82" s="246"/>
      <c r="C82" s="185"/>
      <c r="D82" s="185"/>
      <c r="E82" s="185"/>
      <c r="F82" s="158"/>
      <c r="H82" s="18"/>
    </row>
    <row r="83">
      <c r="A83" s="230" t="s">
        <v>66</v>
      </c>
      <c r="B83" s="163">
        <f t="shared" ref="B83:F83" si="13">SUM(B61:B82)</f>
        <v>3</v>
      </c>
      <c r="C83" s="163">
        <f t="shared" si="13"/>
        <v>0</v>
      </c>
      <c r="D83" s="163">
        <f t="shared" si="13"/>
        <v>0</v>
      </c>
      <c r="E83" s="163">
        <f t="shared" si="13"/>
        <v>0</v>
      </c>
      <c r="F83" s="165">
        <f t="shared" si="13"/>
        <v>2</v>
      </c>
      <c r="G83" s="47"/>
      <c r="H83" s="232"/>
    </row>
  </sheetData>
  <mergeCells count="5">
    <mergeCell ref="A1:G1"/>
    <mergeCell ref="C15:H15"/>
    <mergeCell ref="A24:B24"/>
    <mergeCell ref="A38:H38"/>
    <mergeCell ref="A59:F59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45915.0</v>
      </c>
    </row>
    <row r="2">
      <c r="A2" s="57" t="s">
        <v>58</v>
      </c>
      <c r="B2" s="197">
        <v>45915.0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94011.91</v>
      </c>
      <c r="G3" s="14">
        <f t="shared" ref="G3:H3" si="1">$F3/D3</f>
        <v>0.3178386666</v>
      </c>
      <c r="H3" s="15">
        <f t="shared" si="1"/>
        <v>0.2669177742</v>
      </c>
      <c r="M3" s="32" t="s">
        <v>122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99732.58</v>
      </c>
      <c r="G4" s="14">
        <f t="shared" ref="G4:H4" si="2">$F4/D4</f>
        <v>0.4821749283</v>
      </c>
      <c r="H4" s="15">
        <f t="shared" si="2"/>
        <v>0.3351172863</v>
      </c>
      <c r="M4" s="32" t="s">
        <v>123</v>
      </c>
    </row>
    <row r="5">
      <c r="A5" s="10" t="s">
        <v>11</v>
      </c>
      <c r="B5" s="70">
        <v>1431005.48</v>
      </c>
      <c r="C5" s="12" t="s">
        <v>61</v>
      </c>
      <c r="D5" s="71">
        <v>313501.0</v>
      </c>
      <c r="E5" s="13">
        <v>348234.0</v>
      </c>
      <c r="F5" s="99">
        <v>279903.16</v>
      </c>
      <c r="G5" s="14">
        <f t="shared" ref="G5:H5" si="3">$F5/D5</f>
        <v>0.8928301983</v>
      </c>
      <c r="H5" s="15">
        <f t="shared" si="3"/>
        <v>0.8037789532</v>
      </c>
    </row>
    <row r="6">
      <c r="A6" s="10" t="s">
        <v>116</v>
      </c>
      <c r="B6" s="70">
        <v>87696.58</v>
      </c>
      <c r="C6" s="12" t="s">
        <v>12</v>
      </c>
      <c r="D6" s="13">
        <v>354046.0</v>
      </c>
      <c r="E6" s="13">
        <v>352213.0</v>
      </c>
      <c r="F6" s="99">
        <v>355679.35</v>
      </c>
      <c r="G6" s="14">
        <f t="shared" ref="G6:H6" si="4">$F6/D6</f>
        <v>1.004613384</v>
      </c>
      <c r="H6" s="15">
        <f t="shared" si="4"/>
        <v>1.00984163</v>
      </c>
    </row>
    <row r="7">
      <c r="A7" s="32" t="s">
        <v>63</v>
      </c>
      <c r="B7" s="72">
        <f>B5-B3</f>
        <v>-1383454.52</v>
      </c>
      <c r="C7" s="12" t="s">
        <v>14</v>
      </c>
      <c r="D7" s="13">
        <v>332189.0</v>
      </c>
      <c r="E7" s="13">
        <v>394226.0</v>
      </c>
      <c r="F7" s="99">
        <v>166149.54</v>
      </c>
      <c r="G7" s="14">
        <f t="shared" ref="G7:H7" si="5">$F7/D7</f>
        <v>0.5001656888</v>
      </c>
      <c r="H7" s="15">
        <f t="shared" si="5"/>
        <v>0.4214575903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114981.78</v>
      </c>
      <c r="G8" s="14">
        <f t="shared" ref="G8:H8" si="6">$F8/D8</f>
        <v>0.9366159185</v>
      </c>
      <c r="H8" s="15">
        <f t="shared" si="6"/>
        <v>0.9404924053</v>
      </c>
    </row>
    <row r="9">
      <c r="A9" s="19" t="s">
        <v>17</v>
      </c>
      <c r="B9" s="20">
        <f>(B4-B5)/30</f>
        <v>19710.384</v>
      </c>
      <c r="C9" s="12" t="s">
        <v>18</v>
      </c>
      <c r="D9" s="13">
        <v>240004.0</v>
      </c>
      <c r="E9" s="13">
        <v>163342.0</v>
      </c>
      <c r="F9" s="99">
        <v>133572.08</v>
      </c>
      <c r="G9" s="14">
        <f t="shared" ref="G9:G13" si="7">$F9/$D$9</f>
        <v>0.5565410576</v>
      </c>
      <c r="H9" s="15">
        <f t="shared" ref="H9:H13" si="8">$F9/E9</f>
        <v>0.8177448544</v>
      </c>
    </row>
    <row r="10">
      <c r="A10" s="19" t="s">
        <v>19</v>
      </c>
      <c r="B10" s="21">
        <f>(B4-B6)/30</f>
        <v>64487.34733</v>
      </c>
      <c r="C10" s="12" t="s">
        <v>20</v>
      </c>
      <c r="D10" s="13">
        <v>0.0</v>
      </c>
      <c r="E10" s="13">
        <v>108447.0</v>
      </c>
      <c r="F10" s="99">
        <v>87696.58</v>
      </c>
      <c r="G10" s="14">
        <f t="shared" si="7"/>
        <v>0.3653963267</v>
      </c>
      <c r="H10" s="15">
        <f t="shared" si="8"/>
        <v>0.808658423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13752.92</v>
      </c>
      <c r="G11" s="14">
        <f t="shared" si="7"/>
        <v>0.05730287829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50675.64</v>
      </c>
      <c r="G12" s="14">
        <f t="shared" si="7"/>
        <v>0.2111449809</v>
      </c>
      <c r="H12" s="15" t="str">
        <f t="shared" si="8"/>
        <v>#DIV/0!</v>
      </c>
    </row>
    <row r="13">
      <c r="A13" s="19" t="s">
        <v>24</v>
      </c>
      <c r="B13" s="21">
        <f>(B3-B5)/(B18-B21)</f>
        <v>-49409.09</v>
      </c>
      <c r="C13" s="23" t="s">
        <v>21</v>
      </c>
      <c r="D13" s="24">
        <v>61036.0</v>
      </c>
      <c r="E13" s="24">
        <v>108447.0</v>
      </c>
      <c r="F13" s="203">
        <v>34849.94</v>
      </c>
      <c r="G13" s="14">
        <f t="shared" si="7"/>
        <v>0.1452056632</v>
      </c>
      <c r="H13" s="26">
        <f t="shared" si="8"/>
        <v>0.3213545787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1431005.48</v>
      </c>
      <c r="G14" s="25">
        <f t="shared" ref="G14:H14" si="10">$F14/D14</f>
        <v>0.7429306243</v>
      </c>
      <c r="H14" s="26">
        <f t="shared" si="10"/>
        <v>0.6368561058</v>
      </c>
    </row>
    <row r="15">
      <c r="A15" s="19" t="s">
        <v>67</v>
      </c>
      <c r="B15" s="20">
        <f>B5-B14</f>
        <v>-4010283.853</v>
      </c>
      <c r="C15" s="27" t="s">
        <v>68</v>
      </c>
      <c r="H15" s="28"/>
    </row>
    <row r="16">
      <c r="A16" s="19" t="s">
        <v>69</v>
      </c>
      <c r="B16" s="20">
        <f>B5-B4</f>
        <v>-591311.52</v>
      </c>
      <c r="D16" s="30" t="s">
        <v>70</v>
      </c>
      <c r="E16" s="30" t="s">
        <v>71</v>
      </c>
      <c r="F16" s="30" t="s">
        <v>72</v>
      </c>
      <c r="G16" s="30" t="s">
        <v>113</v>
      </c>
      <c r="H16" s="9" t="s">
        <v>6</v>
      </c>
    </row>
    <row r="17">
      <c r="A17" s="19" t="s">
        <v>73</v>
      </c>
      <c r="B17" s="20">
        <f>(B5-B4)-B6</f>
        <v>-679008.1</v>
      </c>
      <c r="C17" s="91" t="s">
        <v>32</v>
      </c>
      <c r="D17" s="13">
        <v>93460.0</v>
      </c>
      <c r="E17" s="99">
        <v>30599.0</v>
      </c>
      <c r="F17" s="97">
        <f t="shared" ref="F17:F32" si="11">E17-D17</f>
        <v>-62861</v>
      </c>
      <c r="G17" s="36"/>
      <c r="H17" s="15">
        <f t="shared" ref="H17:H34" si="12">E17/D17</f>
        <v>0.3274020972</v>
      </c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77061.0</v>
      </c>
      <c r="F18" s="97">
        <f t="shared" si="11"/>
        <v>-93359</v>
      </c>
      <c r="G18" s="36"/>
      <c r="H18" s="15">
        <f t="shared" si="12"/>
        <v>0.4521828424</v>
      </c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176"/>
      <c r="H19" s="15" t="str">
        <f t="shared" si="12"/>
        <v>#DIV/0!</v>
      </c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72523.0</v>
      </c>
      <c r="F20" s="97">
        <f t="shared" si="11"/>
        <v>-70593</v>
      </c>
      <c r="G20" s="36"/>
      <c r="H20" s="15">
        <f t="shared" si="12"/>
        <v>0.5067427821</v>
      </c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5">
        <f t="shared" si="12"/>
        <v>0.3880200703</v>
      </c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46397.0</v>
      </c>
      <c r="F22" s="97">
        <f t="shared" si="11"/>
        <v>-178631</v>
      </c>
      <c r="G22" s="36"/>
      <c r="H22" s="15">
        <f t="shared" si="12"/>
        <v>0.2061832305</v>
      </c>
    </row>
    <row r="23">
      <c r="A23" s="43" t="s">
        <v>44</v>
      </c>
      <c r="B23" s="44">
        <f>B5/B3</f>
        <v>0.5084476169</v>
      </c>
      <c r="C23" s="91" t="s">
        <v>43</v>
      </c>
      <c r="D23" s="13">
        <v>170420.0</v>
      </c>
      <c r="E23" s="99">
        <v>186165.0</v>
      </c>
      <c r="F23" s="97">
        <f t="shared" si="11"/>
        <v>15745</v>
      </c>
      <c r="G23" s="36"/>
      <c r="H23" s="249">
        <f t="shared" si="12"/>
        <v>1.092389391</v>
      </c>
    </row>
    <row r="24">
      <c r="A24" s="17" t="s">
        <v>75</v>
      </c>
      <c r="C24" s="91" t="s">
        <v>45</v>
      </c>
      <c r="D24" s="13">
        <v>134416.0</v>
      </c>
      <c r="E24" s="99">
        <v>93031.0</v>
      </c>
      <c r="F24" s="97">
        <f t="shared" si="11"/>
        <v>-41385</v>
      </c>
      <c r="G24" s="36"/>
      <c r="H24" s="15">
        <f t="shared" si="12"/>
        <v>0.6921125461</v>
      </c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53600.0</v>
      </c>
      <c r="F25" s="97">
        <f t="shared" si="11"/>
        <v>-62212</v>
      </c>
      <c r="G25" s="36"/>
      <c r="H25" s="15">
        <f t="shared" si="12"/>
        <v>0.4628190516</v>
      </c>
    </row>
    <row r="26">
      <c r="A26" s="12" t="s">
        <v>8</v>
      </c>
      <c r="B26" s="102">
        <v>3.0</v>
      </c>
      <c r="C26" s="91" t="s">
        <v>47</v>
      </c>
      <c r="D26" s="13">
        <v>115812.0</v>
      </c>
      <c r="E26" s="99">
        <v>65723.0</v>
      </c>
      <c r="F26" s="97">
        <f t="shared" si="11"/>
        <v>-50089</v>
      </c>
      <c r="G26" s="36"/>
      <c r="H26" s="15">
        <f t="shared" si="12"/>
        <v>0.5674973232</v>
      </c>
    </row>
    <row r="27">
      <c r="A27" s="12" t="s">
        <v>10</v>
      </c>
      <c r="B27" s="102">
        <v>1.0</v>
      </c>
      <c r="C27" s="91" t="s">
        <v>48</v>
      </c>
      <c r="D27" s="13">
        <v>115812.0</v>
      </c>
      <c r="E27" s="99">
        <v>29106.0</v>
      </c>
      <c r="F27" s="97">
        <f t="shared" si="11"/>
        <v>-86706</v>
      </c>
      <c r="G27" s="36"/>
      <c r="H27" s="15">
        <f t="shared" si="12"/>
        <v>0.2513211066</v>
      </c>
    </row>
    <row r="28">
      <c r="A28" s="12" t="s">
        <v>12</v>
      </c>
      <c r="B28" s="102">
        <v>2.0</v>
      </c>
      <c r="C28" s="91" t="s">
        <v>49</v>
      </c>
      <c r="D28" s="13">
        <v>156768.0</v>
      </c>
      <c r="E28" s="99">
        <v>20648.0</v>
      </c>
      <c r="F28" s="97">
        <f t="shared" si="11"/>
        <v>-136120</v>
      </c>
      <c r="G28" s="36"/>
      <c r="H28" s="15">
        <f t="shared" si="12"/>
        <v>0.1317105532</v>
      </c>
    </row>
    <row r="29">
      <c r="A29" s="12" t="s">
        <v>14</v>
      </c>
      <c r="B29" s="102">
        <v>3.0</v>
      </c>
      <c r="C29" s="91" t="s">
        <v>51</v>
      </c>
      <c r="D29" s="13">
        <v>184072.0</v>
      </c>
      <c r="E29" s="99">
        <v>36819.0</v>
      </c>
      <c r="F29" s="97">
        <f t="shared" si="11"/>
        <v>-147253</v>
      </c>
      <c r="G29" s="36"/>
      <c r="H29" s="15">
        <f t="shared" si="12"/>
        <v>0.2000249902</v>
      </c>
    </row>
    <row r="30">
      <c r="A30" s="12" t="s">
        <v>16</v>
      </c>
      <c r="B30" s="102">
        <v>2.0</v>
      </c>
      <c r="C30" s="91" t="s">
        <v>52</v>
      </c>
      <c r="D30" s="13">
        <v>184072.0</v>
      </c>
      <c r="E30" s="99">
        <v>90849.0</v>
      </c>
      <c r="F30" s="97">
        <f t="shared" si="11"/>
        <v>-93223</v>
      </c>
      <c r="G30" s="36"/>
      <c r="H30" s="15">
        <f t="shared" si="12"/>
        <v>0.4935514364</v>
      </c>
    </row>
    <row r="31">
      <c r="A31" s="12" t="s">
        <v>18</v>
      </c>
      <c r="B31" s="30">
        <v>2.0</v>
      </c>
      <c r="C31" s="91" t="s">
        <v>53</v>
      </c>
      <c r="D31" s="13">
        <v>179120.0</v>
      </c>
      <c r="E31" s="99">
        <v>85600.0</v>
      </c>
      <c r="F31" s="97">
        <f t="shared" si="11"/>
        <v>-93520</v>
      </c>
      <c r="G31" s="36"/>
      <c r="H31" s="15">
        <f t="shared" si="12"/>
        <v>0.477891916</v>
      </c>
    </row>
    <row r="32">
      <c r="A32" s="12" t="s">
        <v>20</v>
      </c>
      <c r="B32" s="102"/>
      <c r="C32" s="91" t="s">
        <v>55</v>
      </c>
      <c r="D32" s="13">
        <v>148068.0</v>
      </c>
      <c r="E32" s="99">
        <v>35497.0</v>
      </c>
      <c r="F32" s="97">
        <f t="shared" si="11"/>
        <v>-112571</v>
      </c>
      <c r="G32" s="36"/>
      <c r="H32" s="15">
        <f t="shared" si="12"/>
        <v>0.2397344463</v>
      </c>
    </row>
    <row r="33">
      <c r="A33" s="103" t="s">
        <v>79</v>
      </c>
      <c r="B33" s="206"/>
      <c r="C33" s="91" t="s">
        <v>82</v>
      </c>
      <c r="D33" s="13"/>
      <c r="E33" s="99">
        <v>15802.0</v>
      </c>
      <c r="F33" s="97"/>
      <c r="G33" s="36"/>
      <c r="H33" s="15" t="str">
        <f t="shared" si="12"/>
        <v>#DIV/0!</v>
      </c>
    </row>
    <row r="34">
      <c r="A34" s="104" t="s">
        <v>81</v>
      </c>
      <c r="B34" s="127"/>
      <c r="C34" s="91" t="s">
        <v>83</v>
      </c>
      <c r="D34" s="13"/>
      <c r="E34" s="99"/>
      <c r="F34" s="97"/>
      <c r="G34" s="36"/>
      <c r="H34" s="15" t="str">
        <f t="shared" si="12"/>
        <v>#DIV/0!</v>
      </c>
    </row>
    <row r="35">
      <c r="A35" s="105" t="s">
        <v>66</v>
      </c>
      <c r="B35" s="106">
        <f>SUM(B26:B34)</f>
        <v>13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1"/>
      <c r="C40" s="221"/>
      <c r="D40" s="221">
        <v>1.0</v>
      </c>
      <c r="E40" s="221">
        <v>1.0</v>
      </c>
      <c r="F40" s="221"/>
      <c r="G40" s="222"/>
      <c r="H40" s="182"/>
    </row>
    <row r="41">
      <c r="A41" s="91" t="s">
        <v>34</v>
      </c>
      <c r="B41" s="129" t="s">
        <v>94</v>
      </c>
      <c r="C41" s="221">
        <v>10.0</v>
      </c>
      <c r="D41" s="221">
        <v>2.0</v>
      </c>
      <c r="E41" s="221">
        <v>3.0</v>
      </c>
      <c r="F41" s="221">
        <v>43.0</v>
      </c>
      <c r="G41" s="222"/>
      <c r="H41" s="182"/>
    </row>
    <row r="42">
      <c r="A42" s="91"/>
      <c r="B42" s="121"/>
      <c r="C42" s="221"/>
      <c r="D42" s="221"/>
      <c r="E42" s="221"/>
      <c r="F42" s="221"/>
      <c r="G42" s="222"/>
      <c r="H42" s="182"/>
    </row>
    <row r="43">
      <c r="A43" s="91" t="s">
        <v>38</v>
      </c>
      <c r="B43" s="129" t="s">
        <v>94</v>
      </c>
      <c r="C43" s="221">
        <v>48.0</v>
      </c>
      <c r="D43" s="221">
        <v>1.0</v>
      </c>
      <c r="E43" s="221">
        <v>40.0</v>
      </c>
      <c r="F43" s="221">
        <v>47.0</v>
      </c>
      <c r="G43" s="222"/>
      <c r="H43" s="182"/>
    </row>
    <row r="44">
      <c r="A44" s="91" t="s">
        <v>39</v>
      </c>
      <c r="B44" s="121"/>
      <c r="C44" s="222"/>
      <c r="D44" s="222"/>
      <c r="E44" s="222"/>
      <c r="F44" s="222"/>
      <c r="G44" s="222"/>
      <c r="H44" s="182"/>
    </row>
    <row r="45">
      <c r="A45" s="91" t="s">
        <v>41</v>
      </c>
      <c r="B45" s="129" t="s">
        <v>94</v>
      </c>
      <c r="C45" s="221">
        <v>2.0</v>
      </c>
      <c r="D45" s="221"/>
      <c r="E45" s="221"/>
      <c r="F45" s="221"/>
      <c r="G45" s="222"/>
      <c r="H45" s="182"/>
    </row>
    <row r="46">
      <c r="A46" s="91" t="s">
        <v>43</v>
      </c>
      <c r="B46" s="129" t="s">
        <v>94</v>
      </c>
      <c r="C46" s="221">
        <v>5.0</v>
      </c>
      <c r="D46" s="221">
        <v>1.0</v>
      </c>
      <c r="E46" s="221">
        <v>2.0</v>
      </c>
      <c r="F46" s="221">
        <v>2.0</v>
      </c>
      <c r="G46" s="222"/>
      <c r="H46" s="182"/>
    </row>
    <row r="47">
      <c r="A47" s="91" t="s">
        <v>45</v>
      </c>
      <c r="B47" s="121"/>
      <c r="C47" s="221"/>
      <c r="D47" s="221">
        <v>1.0</v>
      </c>
      <c r="E47" s="221"/>
      <c r="F47" s="221"/>
      <c r="G47" s="222"/>
      <c r="H47" s="182"/>
    </row>
    <row r="48">
      <c r="A48" s="91" t="s">
        <v>46</v>
      </c>
      <c r="B48" s="121"/>
      <c r="C48" s="221">
        <v>2.0</v>
      </c>
      <c r="D48" s="221"/>
      <c r="E48" s="221"/>
      <c r="F48" s="221">
        <v>4.0</v>
      </c>
      <c r="G48" s="222"/>
      <c r="H48" s="182"/>
    </row>
    <row r="49">
      <c r="A49" s="91" t="s">
        <v>47</v>
      </c>
      <c r="B49" s="129" t="s">
        <v>94</v>
      </c>
      <c r="C49" s="221">
        <v>13.0</v>
      </c>
      <c r="D49" s="221"/>
      <c r="E49" s="221">
        <v>6.0</v>
      </c>
      <c r="F49" s="221">
        <v>18.0</v>
      </c>
      <c r="G49" s="222"/>
      <c r="H49" s="182"/>
    </row>
    <row r="50">
      <c r="A50" s="91" t="s">
        <v>48</v>
      </c>
      <c r="B50" s="129" t="s">
        <v>94</v>
      </c>
      <c r="C50" s="221">
        <v>9.0</v>
      </c>
      <c r="D50" s="221"/>
      <c r="E50" s="221">
        <v>6.0</v>
      </c>
      <c r="F50" s="221">
        <v>8.0</v>
      </c>
      <c r="G50" s="222"/>
      <c r="H50" s="182"/>
    </row>
    <row r="51">
      <c r="A51" s="91" t="s">
        <v>49</v>
      </c>
      <c r="B51" s="121"/>
      <c r="C51" s="221"/>
      <c r="D51" s="221"/>
      <c r="E51" s="221"/>
      <c r="F51" s="221">
        <v>5.0</v>
      </c>
      <c r="G51" s="221"/>
      <c r="H51" s="182"/>
    </row>
    <row r="52">
      <c r="A52" s="91"/>
      <c r="B52" s="248"/>
      <c r="C52" s="221"/>
      <c r="D52" s="221"/>
      <c r="E52" s="221"/>
      <c r="F52" s="221"/>
      <c r="G52" s="222"/>
      <c r="H52" s="182"/>
    </row>
    <row r="53">
      <c r="A53" s="91" t="s">
        <v>51</v>
      </c>
      <c r="B53" s="129" t="s">
        <v>94</v>
      </c>
      <c r="C53" s="221">
        <v>5.0</v>
      </c>
      <c r="D53" s="221"/>
      <c r="E53" s="221">
        <v>11.0</v>
      </c>
      <c r="F53" s="221">
        <v>9.0</v>
      </c>
      <c r="G53" s="222"/>
      <c r="H53" s="182"/>
    </row>
    <row r="54">
      <c r="A54" s="91" t="s">
        <v>52</v>
      </c>
      <c r="B54" s="121"/>
      <c r="C54" s="221">
        <v>1.0</v>
      </c>
      <c r="D54" s="221"/>
      <c r="E54" s="221"/>
      <c r="F54" s="221">
        <v>5.0</v>
      </c>
      <c r="G54" s="222"/>
      <c r="H54" s="182"/>
    </row>
    <row r="55">
      <c r="A55" s="91" t="s">
        <v>53</v>
      </c>
      <c r="B55" s="129" t="s">
        <v>94</v>
      </c>
      <c r="C55" s="221">
        <v>4.0</v>
      </c>
      <c r="D55" s="221">
        <v>1.0</v>
      </c>
      <c r="E55" s="221">
        <v>8.0</v>
      </c>
      <c r="F55" s="221">
        <v>3.0</v>
      </c>
      <c r="G55" s="222"/>
      <c r="H55" s="182"/>
    </row>
    <row r="56">
      <c r="A56" s="91"/>
      <c r="B56" s="248"/>
      <c r="C56" s="222"/>
      <c r="D56" s="222"/>
      <c r="E56" s="222"/>
      <c r="F56" s="222"/>
      <c r="G56" s="222"/>
      <c r="H56" s="182"/>
    </row>
    <row r="57">
      <c r="A57" s="91" t="s">
        <v>55</v>
      </c>
      <c r="B57" s="121"/>
      <c r="C57" s="221"/>
      <c r="D57" s="221">
        <v>1.0</v>
      </c>
      <c r="E57" s="221"/>
      <c r="F57" s="221">
        <v>2.0</v>
      </c>
      <c r="G57" s="222"/>
      <c r="H57" s="182"/>
    </row>
    <row r="58">
      <c r="A58" s="131" t="s">
        <v>56</v>
      </c>
      <c r="B58" s="132"/>
      <c r="C58" s="185"/>
      <c r="D58" s="185"/>
      <c r="E58" s="185"/>
      <c r="F58" s="185"/>
      <c r="G58" s="185"/>
      <c r="H58" s="187"/>
    </row>
    <row r="59">
      <c r="A59" s="27" t="s">
        <v>121</v>
      </c>
      <c r="F59" s="28"/>
      <c r="H59" s="18"/>
    </row>
    <row r="60">
      <c r="A60" s="225" t="s">
        <v>25</v>
      </c>
      <c r="B60" s="138" t="s">
        <v>26</v>
      </c>
      <c r="C60" s="142" t="s">
        <v>27</v>
      </c>
      <c r="D60" s="142" t="s">
        <v>28</v>
      </c>
      <c r="E60" s="142" t="s">
        <v>29</v>
      </c>
      <c r="F60" s="226" t="s">
        <v>30</v>
      </c>
      <c r="H60" s="18"/>
    </row>
    <row r="61">
      <c r="A61" s="146" t="s">
        <v>32</v>
      </c>
      <c r="B61" s="241"/>
      <c r="C61" s="242"/>
      <c r="D61" s="87"/>
      <c r="E61" s="242"/>
      <c r="F61" s="243"/>
      <c r="H61" s="18"/>
    </row>
    <row r="62">
      <c r="A62" s="146" t="s">
        <v>34</v>
      </c>
      <c r="B62" s="151">
        <v>2.0</v>
      </c>
      <c r="C62" s="221"/>
      <c r="D62" s="221"/>
      <c r="E62" s="221"/>
      <c r="F62" s="102"/>
      <c r="H62" s="18"/>
    </row>
    <row r="63">
      <c r="A63" s="146" t="s">
        <v>36</v>
      </c>
      <c r="B63" s="151"/>
      <c r="C63" s="222"/>
      <c r="D63" s="221"/>
      <c r="E63" s="222"/>
      <c r="F63" s="102"/>
      <c r="H63" s="18"/>
    </row>
    <row r="64">
      <c r="A64" s="146" t="s">
        <v>38</v>
      </c>
      <c r="B64" s="151"/>
      <c r="C64" s="221"/>
      <c r="D64" s="221">
        <v>1.0</v>
      </c>
      <c r="E64" s="222"/>
      <c r="F64" s="102"/>
      <c r="H64" s="18"/>
    </row>
    <row r="65">
      <c r="A65" s="146" t="s">
        <v>39</v>
      </c>
      <c r="B65" s="151"/>
      <c r="C65" s="221"/>
      <c r="D65" s="221"/>
      <c r="E65" s="222"/>
      <c r="F65" s="102"/>
      <c r="H65" s="18"/>
    </row>
    <row r="66">
      <c r="A66" s="146" t="s">
        <v>41</v>
      </c>
      <c r="B66" s="151"/>
      <c r="C66" s="221"/>
      <c r="D66" s="221"/>
      <c r="E66" s="221"/>
      <c r="F66" s="102"/>
      <c r="H66" s="18"/>
    </row>
    <row r="67">
      <c r="A67" s="146" t="s">
        <v>43</v>
      </c>
      <c r="B67" s="151"/>
      <c r="C67" s="221"/>
      <c r="D67" s="221"/>
      <c r="E67" s="222"/>
      <c r="F67" s="102"/>
      <c r="H67" s="18"/>
    </row>
    <row r="68">
      <c r="A68" s="146" t="s">
        <v>45</v>
      </c>
      <c r="B68" s="151"/>
      <c r="C68" s="221"/>
      <c r="D68" s="221"/>
      <c r="E68" s="222"/>
      <c r="F68" s="102"/>
      <c r="H68" s="18"/>
    </row>
    <row r="69">
      <c r="A69" s="146" t="s">
        <v>46</v>
      </c>
      <c r="B69" s="151"/>
      <c r="C69" s="221"/>
      <c r="D69" s="221"/>
      <c r="E69" s="221"/>
      <c r="F69" s="102"/>
      <c r="H69" s="18"/>
    </row>
    <row r="70">
      <c r="A70" s="146" t="s">
        <v>47</v>
      </c>
      <c r="B70" s="151"/>
      <c r="C70" s="221"/>
      <c r="D70" s="221"/>
      <c r="E70" s="221"/>
      <c r="F70" s="102"/>
      <c r="H70" s="18"/>
    </row>
    <row r="71">
      <c r="A71" s="146" t="s">
        <v>48</v>
      </c>
      <c r="B71" s="151"/>
      <c r="C71" s="221"/>
      <c r="D71" s="221"/>
      <c r="E71" s="222"/>
      <c r="F71" s="102"/>
      <c r="H71" s="18"/>
    </row>
    <row r="72">
      <c r="A72" s="146" t="s">
        <v>49</v>
      </c>
      <c r="B72" s="151"/>
      <c r="C72" s="221"/>
      <c r="D72" s="222"/>
      <c r="E72" s="222"/>
      <c r="F72" s="102"/>
      <c r="H72" s="18"/>
    </row>
    <row r="73">
      <c r="A73" s="146" t="s">
        <v>50</v>
      </c>
      <c r="B73" s="244"/>
      <c r="C73" s="222"/>
      <c r="D73" s="222"/>
      <c r="E73" s="222"/>
      <c r="F73" s="182"/>
      <c r="H73" s="18"/>
    </row>
    <row r="74">
      <c r="A74" s="146" t="s">
        <v>51</v>
      </c>
      <c r="B74" s="151">
        <v>1.0</v>
      </c>
      <c r="C74" s="222"/>
      <c r="D74" s="222"/>
      <c r="E74" s="221"/>
      <c r="F74" s="102"/>
      <c r="H74" s="18"/>
    </row>
    <row r="75">
      <c r="A75" s="146" t="s">
        <v>52</v>
      </c>
      <c r="B75" s="151"/>
      <c r="C75" s="221"/>
      <c r="D75" s="221"/>
      <c r="E75" s="222"/>
      <c r="F75" s="102"/>
      <c r="H75" s="18"/>
    </row>
    <row r="76">
      <c r="A76" s="146" t="s">
        <v>53</v>
      </c>
      <c r="B76" s="151"/>
      <c r="C76" s="221"/>
      <c r="D76" s="221"/>
      <c r="E76" s="221">
        <v>1.0</v>
      </c>
      <c r="F76" s="102">
        <v>1.0</v>
      </c>
      <c r="H76" s="18"/>
    </row>
    <row r="77">
      <c r="A77" s="146" t="s">
        <v>82</v>
      </c>
      <c r="B77" s="151"/>
      <c r="C77" s="222"/>
      <c r="D77" s="222"/>
      <c r="F77" s="102"/>
      <c r="H77" s="18"/>
    </row>
    <row r="78">
      <c r="A78" s="146" t="s">
        <v>55</v>
      </c>
      <c r="B78" s="245"/>
      <c r="C78" s="223"/>
      <c r="D78" s="223"/>
      <c r="E78" s="223"/>
      <c r="F78" s="206"/>
      <c r="H78" s="18"/>
    </row>
    <row r="79">
      <c r="A79" s="227" t="s">
        <v>56</v>
      </c>
      <c r="B79" s="244"/>
      <c r="C79" s="222"/>
      <c r="D79" s="222"/>
      <c r="E79" s="222"/>
      <c r="F79" s="182"/>
      <c r="H79" s="18"/>
    </row>
    <row r="80">
      <c r="A80" s="227" t="s">
        <v>103</v>
      </c>
      <c r="B80" s="151">
        <v>2.0</v>
      </c>
      <c r="C80" s="222"/>
      <c r="D80" s="221"/>
      <c r="E80" s="221"/>
      <c r="F80" s="102">
        <v>1.0</v>
      </c>
      <c r="H80" s="18"/>
    </row>
    <row r="81">
      <c r="A81" s="229" t="s">
        <v>118</v>
      </c>
      <c r="B81" s="245"/>
      <c r="C81" s="224"/>
      <c r="D81" s="223"/>
      <c r="E81" s="224"/>
      <c r="F81" s="206"/>
      <c r="H81" s="18"/>
    </row>
    <row r="82">
      <c r="A82" s="229" t="s">
        <v>21</v>
      </c>
      <c r="B82" s="246"/>
      <c r="C82" s="185"/>
      <c r="D82" s="185"/>
      <c r="E82" s="185"/>
      <c r="F82" s="158"/>
      <c r="H82" s="18"/>
    </row>
    <row r="83">
      <c r="A83" s="230" t="s">
        <v>66</v>
      </c>
      <c r="B83" s="163">
        <f t="shared" ref="B83:F83" si="13">SUM(B61:B82)</f>
        <v>5</v>
      </c>
      <c r="C83" s="163">
        <f t="shared" si="13"/>
        <v>0</v>
      </c>
      <c r="D83" s="163">
        <f t="shared" si="13"/>
        <v>1</v>
      </c>
      <c r="E83" s="163">
        <f t="shared" si="13"/>
        <v>1</v>
      </c>
      <c r="F83" s="165">
        <f t="shared" si="13"/>
        <v>2</v>
      </c>
      <c r="G83" s="47"/>
      <c r="H83" s="232"/>
    </row>
  </sheetData>
  <mergeCells count="5">
    <mergeCell ref="A1:G1"/>
    <mergeCell ref="C15:H15"/>
    <mergeCell ref="A24:B24"/>
    <mergeCell ref="A38:H38"/>
    <mergeCell ref="A59:F59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45914.0</v>
      </c>
    </row>
    <row r="2">
      <c r="A2" s="57" t="s">
        <v>58</v>
      </c>
      <c r="B2" s="197">
        <v>45914.0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93828.0</v>
      </c>
      <c r="G3" s="14">
        <f t="shared" ref="G3:H3" si="1">$F3/D3</f>
        <v>0.3172168974</v>
      </c>
      <c r="H3" s="15">
        <f t="shared" si="1"/>
        <v>0.2663956186</v>
      </c>
      <c r="M3" s="32" t="s">
        <v>122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98305.65</v>
      </c>
      <c r="G4" s="14">
        <f t="shared" ref="G4:H4" si="2">$F4/D4</f>
        <v>0.475276181</v>
      </c>
      <c r="H4" s="15">
        <f t="shared" si="2"/>
        <v>0.3303225752</v>
      </c>
      <c r="M4" s="32" t="s">
        <v>123</v>
      </c>
    </row>
    <row r="5">
      <c r="A5" s="10" t="s">
        <v>11</v>
      </c>
      <c r="B5" s="70">
        <v>1397954.63</v>
      </c>
      <c r="C5" s="12" t="s">
        <v>61</v>
      </c>
      <c r="D5" s="71">
        <v>313501.0</v>
      </c>
      <c r="E5" s="13">
        <v>348234.0</v>
      </c>
      <c r="F5" s="99">
        <v>268604.84</v>
      </c>
      <c r="G5" s="14">
        <f t="shared" ref="G5:H5" si="3">$F5/D5</f>
        <v>0.856791015</v>
      </c>
      <c r="H5" s="15">
        <f t="shared" si="3"/>
        <v>0.7713343327</v>
      </c>
    </row>
    <row r="6">
      <c r="A6" s="10" t="s">
        <v>116</v>
      </c>
      <c r="B6" s="70">
        <v>80067.59</v>
      </c>
      <c r="C6" s="12" t="s">
        <v>12</v>
      </c>
      <c r="D6" s="13">
        <v>354046.0</v>
      </c>
      <c r="E6" s="13">
        <v>352213.0</v>
      </c>
      <c r="F6" s="99">
        <v>354948.48</v>
      </c>
      <c r="G6" s="14">
        <f t="shared" ref="G6:H6" si="4">$F6/D6</f>
        <v>1.002549047</v>
      </c>
      <c r="H6" s="15">
        <f t="shared" si="4"/>
        <v>1.00776655</v>
      </c>
    </row>
    <row r="7">
      <c r="A7" s="32" t="s">
        <v>63</v>
      </c>
      <c r="B7" s="72">
        <f>B5-B3</f>
        <v>-1416505.37</v>
      </c>
      <c r="C7" s="12" t="s">
        <v>14</v>
      </c>
      <c r="D7" s="13">
        <v>332189.0</v>
      </c>
      <c r="E7" s="13">
        <v>394226.0</v>
      </c>
      <c r="F7" s="99">
        <v>165785.62</v>
      </c>
      <c r="G7" s="14">
        <f t="shared" ref="G7:H7" si="5">$F7/D7</f>
        <v>0.4990701679</v>
      </c>
      <c r="H7" s="15">
        <f t="shared" si="5"/>
        <v>0.420534465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104008.76</v>
      </c>
      <c r="G8" s="14">
        <f t="shared" ref="G8:H8" si="6">$F8/D8</f>
        <v>0.8472321465</v>
      </c>
      <c r="H8" s="15">
        <f t="shared" si="6"/>
        <v>0.8507386898</v>
      </c>
    </row>
    <row r="9">
      <c r="A9" s="19" t="s">
        <v>17</v>
      </c>
      <c r="B9" s="20">
        <f>(B4-B5)/30</f>
        <v>20812.079</v>
      </c>
      <c r="C9" s="12" t="s">
        <v>18</v>
      </c>
      <c r="D9" s="13">
        <v>240004.0</v>
      </c>
      <c r="E9" s="13">
        <v>163342.0</v>
      </c>
      <c r="F9" s="99">
        <v>133221.26</v>
      </c>
      <c r="G9" s="14">
        <f t="shared" ref="G9:G13" si="7">$F9/$D$9</f>
        <v>0.555079332</v>
      </c>
      <c r="H9" s="15">
        <f t="shared" ref="H9:H13" si="8">$F9/E9</f>
        <v>0.8155970908</v>
      </c>
    </row>
    <row r="10">
      <c r="A10" s="19" t="s">
        <v>19</v>
      </c>
      <c r="B10" s="21">
        <f>(B4-B6)/30</f>
        <v>64741.647</v>
      </c>
      <c r="C10" s="12" t="s">
        <v>20</v>
      </c>
      <c r="D10" s="13">
        <v>0.0</v>
      </c>
      <c r="E10" s="13">
        <v>108447.0</v>
      </c>
      <c r="F10" s="99">
        <v>80067.59</v>
      </c>
      <c r="G10" s="14">
        <f t="shared" si="7"/>
        <v>0.3336093982</v>
      </c>
      <c r="H10" s="15">
        <f t="shared" si="8"/>
        <v>0.7383107878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13752.92</v>
      </c>
      <c r="G11" s="14">
        <f t="shared" si="7"/>
        <v>0.05730287829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50580.65</v>
      </c>
      <c r="G12" s="14">
        <f t="shared" si="7"/>
        <v>0.2107491958</v>
      </c>
      <c r="H12" s="15" t="str">
        <f t="shared" si="8"/>
        <v>#DIV/0!</v>
      </c>
    </row>
    <row r="13">
      <c r="A13" s="19" t="s">
        <v>24</v>
      </c>
      <c r="B13" s="21">
        <f>(B3-B5)/(B18-B21)</f>
        <v>-50589.4775</v>
      </c>
      <c r="C13" s="23" t="s">
        <v>21</v>
      </c>
      <c r="D13" s="24">
        <v>61036.0</v>
      </c>
      <c r="E13" s="24">
        <v>108447.0</v>
      </c>
      <c r="F13" s="203">
        <v>34849.94</v>
      </c>
      <c r="G13" s="14">
        <f t="shared" si="7"/>
        <v>0.1452056632</v>
      </c>
      <c r="H13" s="26">
        <f t="shared" si="8"/>
        <v>0.3213545787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1397953.71</v>
      </c>
      <c r="G14" s="25">
        <f t="shared" ref="G14:H14" si="10">$F14/D14</f>
        <v>0.7257712405</v>
      </c>
      <c r="H14" s="26">
        <f t="shared" si="10"/>
        <v>0.6221467131</v>
      </c>
    </row>
    <row r="15">
      <c r="A15" s="19" t="s">
        <v>67</v>
      </c>
      <c r="B15" s="20">
        <f>B5-B14</f>
        <v>-4043334.703</v>
      </c>
      <c r="C15" s="27" t="s">
        <v>68</v>
      </c>
      <c r="H15" s="28"/>
    </row>
    <row r="16">
      <c r="A16" s="19" t="s">
        <v>69</v>
      </c>
      <c r="B16" s="20">
        <f>B5-B4</f>
        <v>-624362.37</v>
      </c>
      <c r="D16" s="30" t="s">
        <v>70</v>
      </c>
      <c r="E16" s="30" t="s">
        <v>71</v>
      </c>
      <c r="F16" s="30" t="s">
        <v>72</v>
      </c>
      <c r="G16" s="30" t="s">
        <v>113</v>
      </c>
      <c r="H16" s="9" t="s">
        <v>6</v>
      </c>
    </row>
    <row r="17">
      <c r="A17" s="19" t="s">
        <v>73</v>
      </c>
      <c r="B17" s="20">
        <f>(B5-B4)-B6</f>
        <v>-704429.96</v>
      </c>
      <c r="C17" s="91" t="s">
        <v>32</v>
      </c>
      <c r="D17" s="13">
        <v>93460.0</v>
      </c>
      <c r="E17" s="99">
        <v>30599.0</v>
      </c>
      <c r="F17" s="97">
        <f t="shared" ref="F17:F32" si="11">E17-D17</f>
        <v>-62861</v>
      </c>
      <c r="G17" s="36"/>
      <c r="H17" s="15">
        <f t="shared" ref="H17:H34" si="12">E17/D17</f>
        <v>0.3274020972</v>
      </c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77061.0</v>
      </c>
      <c r="F18" s="97">
        <f t="shared" si="11"/>
        <v>-93359</v>
      </c>
      <c r="G18" s="36"/>
      <c r="H18" s="15">
        <f t="shared" si="12"/>
        <v>0.4521828424</v>
      </c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176"/>
      <c r="H19" s="15" t="str">
        <f t="shared" si="12"/>
        <v>#DIV/0!</v>
      </c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72523.0</v>
      </c>
      <c r="F20" s="97">
        <f t="shared" si="11"/>
        <v>-70593</v>
      </c>
      <c r="G20" s="36"/>
      <c r="H20" s="15">
        <f t="shared" si="12"/>
        <v>0.5067427821</v>
      </c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5">
        <f t="shared" si="12"/>
        <v>0.3880200703</v>
      </c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46397.0</v>
      </c>
      <c r="F22" s="97">
        <f t="shared" si="11"/>
        <v>-178631</v>
      </c>
      <c r="G22" s="36"/>
      <c r="H22" s="15">
        <f t="shared" si="12"/>
        <v>0.2061832305</v>
      </c>
    </row>
    <row r="23">
      <c r="A23" s="43" t="s">
        <v>44</v>
      </c>
      <c r="B23" s="44">
        <f>B5/B3</f>
        <v>0.4967043873</v>
      </c>
      <c r="C23" s="91" t="s">
        <v>43</v>
      </c>
      <c r="D23" s="13">
        <v>170420.0</v>
      </c>
      <c r="E23" s="99">
        <v>186165.0</v>
      </c>
      <c r="F23" s="97">
        <f t="shared" si="11"/>
        <v>15745</v>
      </c>
      <c r="G23" s="36"/>
      <c r="H23" s="249">
        <f t="shared" si="12"/>
        <v>1.092389391</v>
      </c>
    </row>
    <row r="24">
      <c r="A24" s="17" t="s">
        <v>75</v>
      </c>
      <c r="C24" s="91" t="s">
        <v>45</v>
      </c>
      <c r="D24" s="13">
        <v>134416.0</v>
      </c>
      <c r="E24" s="99">
        <v>93031.0</v>
      </c>
      <c r="F24" s="97">
        <f t="shared" si="11"/>
        <v>-41385</v>
      </c>
      <c r="G24" s="36"/>
      <c r="H24" s="15">
        <f t="shared" si="12"/>
        <v>0.6921125461</v>
      </c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53560.0</v>
      </c>
      <c r="F25" s="97">
        <f t="shared" si="11"/>
        <v>-62252</v>
      </c>
      <c r="G25" s="36"/>
      <c r="H25" s="15">
        <f t="shared" si="12"/>
        <v>0.4624736642</v>
      </c>
    </row>
    <row r="26">
      <c r="A26" s="12" t="s">
        <v>8</v>
      </c>
      <c r="B26" s="102"/>
      <c r="C26" s="91" t="s">
        <v>47</v>
      </c>
      <c r="D26" s="13">
        <v>115812.0</v>
      </c>
      <c r="E26" s="99">
        <v>65389.0</v>
      </c>
      <c r="F26" s="97">
        <f t="shared" si="11"/>
        <v>-50423</v>
      </c>
      <c r="G26" s="36"/>
      <c r="H26" s="15">
        <f t="shared" si="12"/>
        <v>0.5646133389</v>
      </c>
    </row>
    <row r="27">
      <c r="A27" s="12" t="s">
        <v>10</v>
      </c>
      <c r="B27" s="102"/>
      <c r="C27" s="91" t="s">
        <v>48</v>
      </c>
      <c r="D27" s="13">
        <v>115812.0</v>
      </c>
      <c r="E27" s="99">
        <v>29076.0</v>
      </c>
      <c r="F27" s="97">
        <f t="shared" si="11"/>
        <v>-86736</v>
      </c>
      <c r="G27" s="36"/>
      <c r="H27" s="15">
        <f t="shared" si="12"/>
        <v>0.2510620661</v>
      </c>
    </row>
    <row r="28">
      <c r="A28" s="12" t="s">
        <v>12</v>
      </c>
      <c r="B28" s="102"/>
      <c r="C28" s="91" t="s">
        <v>49</v>
      </c>
      <c r="D28" s="13">
        <v>156768.0</v>
      </c>
      <c r="E28" s="99">
        <v>20648.0</v>
      </c>
      <c r="F28" s="97">
        <f t="shared" si="11"/>
        <v>-136120</v>
      </c>
      <c r="G28" s="36"/>
      <c r="H28" s="15">
        <f t="shared" si="12"/>
        <v>0.1317105532</v>
      </c>
    </row>
    <row r="29">
      <c r="A29" s="12" t="s">
        <v>14</v>
      </c>
      <c r="B29" s="102">
        <v>1.0</v>
      </c>
      <c r="C29" s="91" t="s">
        <v>51</v>
      </c>
      <c r="D29" s="13">
        <v>184072.0</v>
      </c>
      <c r="E29" s="99">
        <v>36819.0</v>
      </c>
      <c r="F29" s="97">
        <f t="shared" si="11"/>
        <v>-147253</v>
      </c>
      <c r="G29" s="36"/>
      <c r="H29" s="15">
        <f t="shared" si="12"/>
        <v>0.2000249902</v>
      </c>
    </row>
    <row r="30">
      <c r="A30" s="12" t="s">
        <v>16</v>
      </c>
      <c r="B30" s="102"/>
      <c r="C30" s="91" t="s">
        <v>52</v>
      </c>
      <c r="D30" s="13">
        <v>184072.0</v>
      </c>
      <c r="E30" s="99">
        <v>90849.0</v>
      </c>
      <c r="F30" s="97">
        <f t="shared" si="11"/>
        <v>-93223</v>
      </c>
      <c r="G30" s="36"/>
      <c r="H30" s="15">
        <f t="shared" si="12"/>
        <v>0.4935514364</v>
      </c>
    </row>
    <row r="31">
      <c r="A31" s="12" t="s">
        <v>18</v>
      </c>
      <c r="B31" s="30">
        <v>2.0</v>
      </c>
      <c r="C31" s="91" t="s">
        <v>53</v>
      </c>
      <c r="D31" s="13">
        <v>179120.0</v>
      </c>
      <c r="E31" s="99">
        <v>77971.0</v>
      </c>
      <c r="F31" s="97">
        <f t="shared" si="11"/>
        <v>-101149</v>
      </c>
      <c r="G31" s="36"/>
      <c r="H31" s="15">
        <f t="shared" si="12"/>
        <v>0.4353003573</v>
      </c>
    </row>
    <row r="32">
      <c r="A32" s="12" t="s">
        <v>20</v>
      </c>
      <c r="B32" s="102"/>
      <c r="C32" s="91" t="s">
        <v>55</v>
      </c>
      <c r="D32" s="13">
        <v>148068.0</v>
      </c>
      <c r="E32" s="99">
        <v>35497.0</v>
      </c>
      <c r="F32" s="97">
        <f t="shared" si="11"/>
        <v>-112571</v>
      </c>
      <c r="G32" s="36"/>
      <c r="H32" s="15">
        <f t="shared" si="12"/>
        <v>0.2397344463</v>
      </c>
    </row>
    <row r="33">
      <c r="A33" s="103" t="s">
        <v>79</v>
      </c>
      <c r="B33" s="206"/>
      <c r="C33" s="91" t="s">
        <v>82</v>
      </c>
      <c r="D33" s="13"/>
      <c r="E33" s="99">
        <v>15702.0</v>
      </c>
      <c r="F33" s="97"/>
      <c r="G33" s="36"/>
      <c r="H33" s="15" t="str">
        <f t="shared" si="12"/>
        <v>#DIV/0!</v>
      </c>
    </row>
    <row r="34">
      <c r="A34" s="104" t="s">
        <v>81</v>
      </c>
      <c r="B34" s="127">
        <v>2.0</v>
      </c>
      <c r="C34" s="91" t="s">
        <v>83</v>
      </c>
      <c r="D34" s="13"/>
      <c r="E34" s="99"/>
      <c r="F34" s="97"/>
      <c r="G34" s="36"/>
      <c r="H34" s="15" t="str">
        <f t="shared" si="12"/>
        <v>#DIV/0!</v>
      </c>
    </row>
    <row r="35">
      <c r="A35" s="105" t="s">
        <v>66</v>
      </c>
      <c r="B35" s="106">
        <f>SUM(B26:B34)</f>
        <v>5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250" t="s">
        <v>94</v>
      </c>
      <c r="C40" s="221">
        <v>4.0</v>
      </c>
      <c r="D40" s="221">
        <v>1.0</v>
      </c>
      <c r="E40" s="221">
        <v>4.0</v>
      </c>
      <c r="F40" s="221"/>
      <c r="G40" s="222"/>
      <c r="H40" s="182"/>
    </row>
    <row r="41">
      <c r="A41" s="91" t="s">
        <v>34</v>
      </c>
      <c r="B41" s="250" t="s">
        <v>94</v>
      </c>
      <c r="C41" s="221">
        <v>3.0</v>
      </c>
      <c r="D41" s="221"/>
      <c r="E41" s="221">
        <v>4.0</v>
      </c>
      <c r="F41" s="221">
        <v>1.0</v>
      </c>
      <c r="G41" s="222"/>
      <c r="H41" s="182"/>
    </row>
    <row r="42">
      <c r="A42" s="91"/>
      <c r="B42" s="121"/>
      <c r="C42" s="221"/>
      <c r="D42" s="221"/>
      <c r="E42" s="221"/>
      <c r="F42" s="221"/>
      <c r="G42" s="222"/>
      <c r="H42" s="182"/>
    </row>
    <row r="43">
      <c r="A43" s="91" t="s">
        <v>38</v>
      </c>
      <c r="B43" s="250" t="s">
        <v>94</v>
      </c>
      <c r="C43" s="221">
        <v>1.0</v>
      </c>
      <c r="D43" s="221"/>
      <c r="E43" s="221"/>
      <c r="F43" s="221">
        <v>40.0</v>
      </c>
      <c r="G43" s="222"/>
      <c r="H43" s="182"/>
    </row>
    <row r="44">
      <c r="A44" s="91" t="s">
        <v>39</v>
      </c>
      <c r="B44" s="250" t="s">
        <v>94</v>
      </c>
      <c r="C44" s="222"/>
      <c r="D44" s="222"/>
      <c r="E44" s="222"/>
      <c r="F44" s="222"/>
      <c r="G44" s="222"/>
      <c r="H44" s="182"/>
    </row>
    <row r="45">
      <c r="A45" s="91" t="s">
        <v>41</v>
      </c>
      <c r="B45" s="250" t="s">
        <v>94</v>
      </c>
      <c r="C45" s="221">
        <v>1.0</v>
      </c>
      <c r="D45" s="221"/>
      <c r="E45" s="221"/>
      <c r="F45" s="221">
        <v>7.0</v>
      </c>
      <c r="G45" s="222"/>
      <c r="H45" s="182"/>
    </row>
    <row r="46">
      <c r="A46" s="91" t="s">
        <v>43</v>
      </c>
      <c r="B46" s="250" t="s">
        <v>94</v>
      </c>
      <c r="C46" s="221"/>
      <c r="D46" s="221"/>
      <c r="E46" s="221"/>
      <c r="F46" s="221"/>
      <c r="G46" s="222"/>
      <c r="H46" s="182"/>
    </row>
    <row r="47">
      <c r="A47" s="91" t="s">
        <v>45</v>
      </c>
      <c r="B47" s="121"/>
      <c r="C47" s="221"/>
      <c r="D47" s="221"/>
      <c r="E47" s="221"/>
      <c r="F47" s="221"/>
      <c r="G47" s="222"/>
      <c r="H47" s="182"/>
    </row>
    <row r="48">
      <c r="A48" s="91" t="s">
        <v>46</v>
      </c>
      <c r="B48" s="250" t="s">
        <v>94</v>
      </c>
      <c r="C48" s="221">
        <v>4.0</v>
      </c>
      <c r="D48" s="221"/>
      <c r="E48" s="221">
        <v>1.0</v>
      </c>
      <c r="F48" s="221">
        <v>2.0</v>
      </c>
      <c r="G48" s="222"/>
      <c r="H48" s="182"/>
    </row>
    <row r="49">
      <c r="A49" s="91" t="s">
        <v>47</v>
      </c>
      <c r="B49" s="250" t="s">
        <v>94</v>
      </c>
      <c r="C49" s="221">
        <v>4.0</v>
      </c>
      <c r="D49" s="221"/>
      <c r="E49" s="221">
        <v>12.0</v>
      </c>
      <c r="F49" s="221">
        <v>16.0</v>
      </c>
      <c r="G49" s="222"/>
      <c r="H49" s="182"/>
    </row>
    <row r="50">
      <c r="A50" s="91" t="s">
        <v>48</v>
      </c>
      <c r="B50" s="250" t="s">
        <v>94</v>
      </c>
      <c r="C50" s="221">
        <v>9.0</v>
      </c>
      <c r="D50" s="221"/>
      <c r="E50" s="221">
        <v>8.0</v>
      </c>
      <c r="F50" s="221">
        <v>15.0</v>
      </c>
      <c r="G50" s="222"/>
      <c r="H50" s="182"/>
    </row>
    <row r="51">
      <c r="A51" s="91" t="s">
        <v>49</v>
      </c>
      <c r="B51" s="121"/>
      <c r="C51" s="221"/>
      <c r="D51" s="221">
        <v>1.0</v>
      </c>
      <c r="E51" s="221"/>
      <c r="F51" s="221"/>
      <c r="G51" s="221"/>
      <c r="H51" s="182"/>
    </row>
    <row r="52">
      <c r="A52" s="91"/>
      <c r="B52" s="248"/>
      <c r="C52" s="221"/>
      <c r="D52" s="221"/>
      <c r="E52" s="221"/>
      <c r="F52" s="221"/>
      <c r="G52" s="222"/>
      <c r="H52" s="182"/>
    </row>
    <row r="53">
      <c r="A53" s="91" t="s">
        <v>51</v>
      </c>
      <c r="B53" s="250" t="s">
        <v>94</v>
      </c>
      <c r="C53" s="221">
        <v>8.0</v>
      </c>
      <c r="D53" s="221">
        <v>4.0</v>
      </c>
      <c r="E53" s="221">
        <v>12.0</v>
      </c>
      <c r="F53" s="221">
        <v>51.0</v>
      </c>
      <c r="G53" s="222"/>
      <c r="H53" s="182"/>
    </row>
    <row r="54">
      <c r="A54" s="91" t="s">
        <v>52</v>
      </c>
      <c r="B54" s="250" t="s">
        <v>94</v>
      </c>
      <c r="C54" s="221">
        <v>4.0</v>
      </c>
      <c r="D54" s="221">
        <v>1.0</v>
      </c>
      <c r="E54" s="221"/>
      <c r="F54" s="221">
        <v>13.0</v>
      </c>
      <c r="G54" s="222"/>
      <c r="H54" s="182"/>
    </row>
    <row r="55">
      <c r="A55" s="91" t="s">
        <v>53</v>
      </c>
      <c r="B55" s="250" t="s">
        <v>94</v>
      </c>
      <c r="C55" s="221">
        <v>1.0</v>
      </c>
      <c r="D55" s="221"/>
      <c r="E55" s="221"/>
      <c r="F55" s="221">
        <v>1.0</v>
      </c>
      <c r="G55" s="222"/>
      <c r="H55" s="182"/>
    </row>
    <row r="56">
      <c r="A56" s="91"/>
      <c r="B56" s="248"/>
      <c r="C56" s="222"/>
      <c r="D56" s="222"/>
      <c r="E56" s="222"/>
      <c r="F56" s="222"/>
      <c r="G56" s="222"/>
      <c r="H56" s="182"/>
    </row>
    <row r="57">
      <c r="A57" s="91" t="s">
        <v>55</v>
      </c>
      <c r="B57" s="250" t="s">
        <v>94</v>
      </c>
      <c r="C57" s="221"/>
      <c r="D57" s="221"/>
      <c r="E57" s="221">
        <v>9.0</v>
      </c>
      <c r="F57" s="221">
        <v>8.0</v>
      </c>
      <c r="G57" s="222"/>
      <c r="H57" s="182"/>
    </row>
    <row r="58">
      <c r="A58" s="131" t="s">
        <v>56</v>
      </c>
      <c r="B58" s="132"/>
      <c r="C58" s="185"/>
      <c r="D58" s="185"/>
      <c r="E58" s="185"/>
      <c r="F58" s="185"/>
      <c r="G58" s="185"/>
      <c r="H58" s="187"/>
    </row>
    <row r="59">
      <c r="A59" s="27" t="s">
        <v>121</v>
      </c>
      <c r="F59" s="28"/>
      <c r="H59" s="18"/>
    </row>
    <row r="60">
      <c r="A60" s="225" t="s">
        <v>25</v>
      </c>
      <c r="B60" s="138" t="s">
        <v>26</v>
      </c>
      <c r="C60" s="142" t="s">
        <v>27</v>
      </c>
      <c r="D60" s="142" t="s">
        <v>28</v>
      </c>
      <c r="E60" s="142" t="s">
        <v>29</v>
      </c>
      <c r="F60" s="226" t="s">
        <v>30</v>
      </c>
      <c r="H60" s="18"/>
    </row>
    <row r="61">
      <c r="A61" s="146" t="s">
        <v>32</v>
      </c>
      <c r="B61" s="241"/>
      <c r="C61" s="242"/>
      <c r="D61" s="87"/>
      <c r="E61" s="242"/>
      <c r="F61" s="243"/>
      <c r="H61" s="18"/>
    </row>
    <row r="62">
      <c r="A62" s="146" t="s">
        <v>34</v>
      </c>
      <c r="B62" s="151"/>
      <c r="C62" s="221"/>
      <c r="D62" s="221">
        <v>1.0</v>
      </c>
      <c r="E62" s="221"/>
      <c r="F62" s="102"/>
      <c r="H62" s="18"/>
    </row>
    <row r="63">
      <c r="A63" s="146" t="s">
        <v>36</v>
      </c>
      <c r="B63" s="151"/>
      <c r="C63" s="222"/>
      <c r="D63" s="221"/>
      <c r="E63" s="222"/>
      <c r="F63" s="102"/>
      <c r="H63" s="18"/>
    </row>
    <row r="64">
      <c r="A64" s="146" t="s">
        <v>38</v>
      </c>
      <c r="B64" s="151"/>
      <c r="C64" s="221"/>
      <c r="D64" s="221"/>
      <c r="E64" s="222"/>
      <c r="F64" s="102"/>
      <c r="H64" s="18"/>
    </row>
    <row r="65">
      <c r="A65" s="146" t="s">
        <v>39</v>
      </c>
      <c r="B65" s="151"/>
      <c r="C65" s="221"/>
      <c r="D65" s="221"/>
      <c r="E65" s="222"/>
      <c r="F65" s="102"/>
      <c r="H65" s="18"/>
    </row>
    <row r="66">
      <c r="A66" s="146" t="s">
        <v>41</v>
      </c>
      <c r="B66" s="151"/>
      <c r="C66" s="221"/>
      <c r="D66" s="221"/>
      <c r="E66" s="221"/>
      <c r="F66" s="102"/>
      <c r="H66" s="18"/>
    </row>
    <row r="67">
      <c r="A67" s="146" t="s">
        <v>43</v>
      </c>
      <c r="B67" s="151"/>
      <c r="C67" s="221"/>
      <c r="D67" s="221"/>
      <c r="E67" s="222"/>
      <c r="F67" s="102">
        <v>1.5</v>
      </c>
      <c r="H67" s="18"/>
    </row>
    <row r="68">
      <c r="A68" s="146" t="s">
        <v>45</v>
      </c>
      <c r="B68" s="151"/>
      <c r="C68" s="221"/>
      <c r="D68" s="221"/>
      <c r="E68" s="222"/>
      <c r="F68" s="102"/>
      <c r="H68" s="18"/>
    </row>
    <row r="69">
      <c r="A69" s="146" t="s">
        <v>46</v>
      </c>
      <c r="B69" s="151"/>
      <c r="C69" s="221">
        <v>1.0</v>
      </c>
      <c r="D69" s="221"/>
      <c r="E69" s="221"/>
      <c r="F69" s="102"/>
      <c r="H69" s="18"/>
    </row>
    <row r="70">
      <c r="A70" s="146" t="s">
        <v>47</v>
      </c>
      <c r="B70" s="151"/>
      <c r="C70" s="221"/>
      <c r="D70" s="221"/>
      <c r="E70" s="221"/>
      <c r="F70" s="102">
        <v>1.0</v>
      </c>
      <c r="H70" s="18"/>
    </row>
    <row r="71">
      <c r="A71" s="146" t="s">
        <v>48</v>
      </c>
      <c r="B71" s="151"/>
      <c r="C71" s="221"/>
      <c r="D71" s="221"/>
      <c r="E71" s="222"/>
      <c r="F71" s="102"/>
      <c r="H71" s="18"/>
    </row>
    <row r="72">
      <c r="A72" s="146" t="s">
        <v>49</v>
      </c>
      <c r="B72" s="151"/>
      <c r="C72" s="221"/>
      <c r="D72" s="222"/>
      <c r="E72" s="222"/>
      <c r="F72" s="102"/>
      <c r="H72" s="18"/>
    </row>
    <row r="73">
      <c r="A73" s="146" t="s">
        <v>50</v>
      </c>
      <c r="B73" s="244"/>
      <c r="C73" s="222"/>
      <c r="D73" s="222"/>
      <c r="E73" s="222"/>
      <c r="F73" s="182"/>
      <c r="H73" s="18"/>
    </row>
    <row r="74">
      <c r="A74" s="146" t="s">
        <v>51</v>
      </c>
      <c r="B74" s="151"/>
      <c r="C74" s="222"/>
      <c r="D74" s="222"/>
      <c r="E74" s="221"/>
      <c r="F74" s="102">
        <v>2.0</v>
      </c>
      <c r="H74" s="18"/>
    </row>
    <row r="75">
      <c r="A75" s="146" t="s">
        <v>52</v>
      </c>
      <c r="B75" s="151"/>
      <c r="C75" s="221"/>
      <c r="D75" s="221"/>
      <c r="E75" s="222"/>
      <c r="F75" s="102"/>
      <c r="H75" s="18"/>
    </row>
    <row r="76">
      <c r="A76" s="146" t="s">
        <v>53</v>
      </c>
      <c r="B76" s="151"/>
      <c r="C76" s="221"/>
      <c r="D76" s="221"/>
      <c r="E76" s="221"/>
      <c r="F76" s="102"/>
      <c r="H76" s="18"/>
    </row>
    <row r="77">
      <c r="A77" s="146" t="s">
        <v>82</v>
      </c>
      <c r="B77" s="151"/>
      <c r="C77" s="222"/>
      <c r="D77" s="222"/>
      <c r="E77" s="222"/>
      <c r="F77" s="102"/>
      <c r="H77" s="18"/>
    </row>
    <row r="78">
      <c r="A78" s="146" t="s">
        <v>55</v>
      </c>
      <c r="B78" s="245"/>
      <c r="C78" s="223"/>
      <c r="D78" s="223"/>
      <c r="E78" s="223"/>
      <c r="F78" s="206"/>
      <c r="H78" s="18"/>
    </row>
    <row r="79">
      <c r="A79" s="227" t="s">
        <v>56</v>
      </c>
      <c r="B79" s="244"/>
      <c r="C79" s="222"/>
      <c r="D79" s="222"/>
      <c r="E79" s="222"/>
      <c r="F79" s="182"/>
      <c r="H79" s="18"/>
    </row>
    <row r="80">
      <c r="A80" s="227" t="s">
        <v>103</v>
      </c>
      <c r="B80" s="151"/>
      <c r="C80" s="222"/>
      <c r="D80" s="221"/>
      <c r="E80" s="221"/>
      <c r="F80" s="102"/>
      <c r="H80" s="18"/>
    </row>
    <row r="81">
      <c r="A81" s="229" t="s">
        <v>118</v>
      </c>
      <c r="B81" s="245"/>
      <c r="C81" s="224"/>
      <c r="D81" s="223"/>
      <c r="E81" s="224"/>
      <c r="F81" s="206"/>
      <c r="H81" s="18"/>
    </row>
    <row r="82">
      <c r="A82" s="229" t="s">
        <v>21</v>
      </c>
      <c r="B82" s="246"/>
      <c r="C82" s="185"/>
      <c r="D82" s="185"/>
      <c r="E82" s="185"/>
      <c r="F82" s="158"/>
      <c r="H82" s="18"/>
    </row>
    <row r="83">
      <c r="A83" s="230" t="s">
        <v>66</v>
      </c>
      <c r="B83" s="163">
        <f t="shared" ref="B83:F83" si="13">SUM(B61:B82)</f>
        <v>0</v>
      </c>
      <c r="C83" s="163">
        <f t="shared" si="13"/>
        <v>1</v>
      </c>
      <c r="D83" s="163">
        <f t="shared" si="13"/>
        <v>1</v>
      </c>
      <c r="E83" s="163">
        <f t="shared" si="13"/>
        <v>0</v>
      </c>
      <c r="F83" s="165">
        <f t="shared" si="13"/>
        <v>4.5</v>
      </c>
      <c r="G83" s="47"/>
      <c r="H83" s="232"/>
    </row>
  </sheetData>
  <mergeCells count="5">
    <mergeCell ref="A1:G1"/>
    <mergeCell ref="C15:H15"/>
    <mergeCell ref="A24:B24"/>
    <mergeCell ref="A38:H38"/>
    <mergeCell ref="A59:F59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45913.0</v>
      </c>
    </row>
    <row r="2">
      <c r="A2" s="57" t="s">
        <v>58</v>
      </c>
      <c r="B2" s="197">
        <v>45913.0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93790.94</v>
      </c>
      <c r="G3" s="14">
        <f t="shared" ref="G3:H3" si="1">$F3/D3</f>
        <v>0.3170916037</v>
      </c>
      <c r="H3" s="15">
        <f t="shared" si="1"/>
        <v>0.2662903981</v>
      </c>
      <c r="M3" s="32" t="s">
        <v>122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98215.67</v>
      </c>
      <c r="G4" s="14">
        <f t="shared" ref="G4:H4" si="2">$F4/D4</f>
        <v>0.4748411566</v>
      </c>
      <c r="H4" s="15">
        <f t="shared" si="2"/>
        <v>0.3300202282</v>
      </c>
      <c r="M4" s="32" t="s">
        <v>123</v>
      </c>
    </row>
    <row r="5">
      <c r="A5" s="10" t="s">
        <v>11</v>
      </c>
      <c r="B5" s="70">
        <v>1302043.28</v>
      </c>
      <c r="C5" s="12" t="s">
        <v>61</v>
      </c>
      <c r="D5" s="71">
        <v>313501.0</v>
      </c>
      <c r="E5" s="13">
        <v>348234.0</v>
      </c>
      <c r="F5" s="99">
        <v>269752.5</v>
      </c>
      <c r="G5" s="14">
        <f t="shared" ref="G5:H5" si="3">$F5/D5</f>
        <v>0.8604518008</v>
      </c>
      <c r="H5" s="15">
        <f t="shared" si="3"/>
        <v>0.7746299902</v>
      </c>
    </row>
    <row r="6">
      <c r="A6" s="10" t="s">
        <v>116</v>
      </c>
      <c r="B6" s="70">
        <v>79970.62</v>
      </c>
      <c r="C6" s="12" t="s">
        <v>12</v>
      </c>
      <c r="D6" s="13">
        <v>354046.0</v>
      </c>
      <c r="E6" s="13">
        <v>352213.0</v>
      </c>
      <c r="F6" s="99">
        <v>308000.29</v>
      </c>
      <c r="G6" s="14">
        <f t="shared" ref="G6:H6" si="4">$F6/D6</f>
        <v>0.8699442728</v>
      </c>
      <c r="H6" s="15">
        <f t="shared" si="4"/>
        <v>0.8744716691</v>
      </c>
    </row>
    <row r="7">
      <c r="A7" s="32" t="s">
        <v>63</v>
      </c>
      <c r="B7" s="72">
        <f>B5-B3</f>
        <v>-1512416.72</v>
      </c>
      <c r="C7" s="12" t="s">
        <v>14</v>
      </c>
      <c r="D7" s="13">
        <v>332189.0</v>
      </c>
      <c r="E7" s="13">
        <v>394226.0</v>
      </c>
      <c r="F7" s="99">
        <v>154085.66</v>
      </c>
      <c r="G7" s="14">
        <f t="shared" ref="G7:H7" si="5">$F7/D7</f>
        <v>0.4638493749</v>
      </c>
      <c r="H7" s="15">
        <f t="shared" si="5"/>
        <v>0.3908561587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104008.76</v>
      </c>
      <c r="G8" s="14">
        <f t="shared" ref="G8:H8" si="6">$F8/D8</f>
        <v>0.8472321465</v>
      </c>
      <c r="H8" s="15">
        <f t="shared" si="6"/>
        <v>0.8507386898</v>
      </c>
    </row>
    <row r="9">
      <c r="A9" s="19" t="s">
        <v>17</v>
      </c>
      <c r="B9" s="20">
        <f>(B4-B5)/30</f>
        <v>24009.124</v>
      </c>
      <c r="C9" s="12" t="s">
        <v>18</v>
      </c>
      <c r="D9" s="13">
        <v>240004.0</v>
      </c>
      <c r="E9" s="13">
        <v>163342.0</v>
      </c>
      <c r="F9" s="99">
        <v>109645.3</v>
      </c>
      <c r="G9" s="14">
        <f t="shared" ref="G9:G13" si="7">$F9/$D$9</f>
        <v>0.4568478025</v>
      </c>
      <c r="H9" s="15">
        <f t="shared" ref="H9:H13" si="8">$F9/E9</f>
        <v>0.6712621371</v>
      </c>
    </row>
    <row r="10">
      <c r="A10" s="19" t="s">
        <v>19</v>
      </c>
      <c r="B10" s="21">
        <f>(B4-B6)/30</f>
        <v>64744.87933</v>
      </c>
      <c r="C10" s="12" t="s">
        <v>20</v>
      </c>
      <c r="D10" s="13">
        <v>0.0</v>
      </c>
      <c r="E10" s="13">
        <v>108447.0</v>
      </c>
      <c r="F10" s="99">
        <v>79970.62</v>
      </c>
      <c r="G10" s="14">
        <f t="shared" si="7"/>
        <v>0.3332053632</v>
      </c>
      <c r="H10" s="15">
        <f t="shared" si="8"/>
        <v>0.7374166183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13752.92</v>
      </c>
      <c r="G11" s="14">
        <f t="shared" si="7"/>
        <v>0.05730287829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50580.65</v>
      </c>
      <c r="G12" s="14">
        <f t="shared" si="7"/>
        <v>0.2107491958</v>
      </c>
      <c r="H12" s="15" t="str">
        <f t="shared" si="8"/>
        <v>#DIV/0!</v>
      </c>
    </row>
    <row r="13">
      <c r="A13" s="19" t="s">
        <v>24</v>
      </c>
      <c r="B13" s="21">
        <f>(B3-B5)/(B18-B21)</f>
        <v>-54014.88286</v>
      </c>
      <c r="C13" s="23" t="s">
        <v>21</v>
      </c>
      <c r="D13" s="24">
        <v>61036.0</v>
      </c>
      <c r="E13" s="24">
        <v>108447.0</v>
      </c>
      <c r="F13" s="203">
        <v>20449.97</v>
      </c>
      <c r="G13" s="14">
        <f t="shared" si="7"/>
        <v>0.08520678822</v>
      </c>
      <c r="H13" s="26">
        <f t="shared" si="8"/>
        <v>0.1885710992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1302253.28</v>
      </c>
      <c r="G14" s="25">
        <f t="shared" ref="G14:H14" si="10">$F14/D14</f>
        <v>0.6760867486</v>
      </c>
      <c r="H14" s="26">
        <f t="shared" si="10"/>
        <v>0.5795560983</v>
      </c>
    </row>
    <row r="15">
      <c r="A15" s="19" t="s">
        <v>67</v>
      </c>
      <c r="B15" s="20">
        <f>B5-B14</f>
        <v>-4139246.053</v>
      </c>
      <c r="C15" s="27" t="s">
        <v>68</v>
      </c>
      <c r="H15" s="28"/>
    </row>
    <row r="16">
      <c r="A16" s="19" t="s">
        <v>69</v>
      </c>
      <c r="B16" s="20">
        <f>B5-B4</f>
        <v>-720273.72</v>
      </c>
      <c r="D16" s="30" t="s">
        <v>70</v>
      </c>
      <c r="E16" s="30" t="s">
        <v>71</v>
      </c>
      <c r="F16" s="30" t="s">
        <v>72</v>
      </c>
      <c r="G16" s="30" t="s">
        <v>113</v>
      </c>
      <c r="H16" s="18"/>
    </row>
    <row r="17">
      <c r="A17" s="19" t="s">
        <v>73</v>
      </c>
      <c r="B17" s="20">
        <f>(B5-B4)-B6</f>
        <v>-800244.34</v>
      </c>
      <c r="C17" s="91" t="s">
        <v>32</v>
      </c>
      <c r="D17" s="13">
        <v>93460.0</v>
      </c>
      <c r="E17" s="99">
        <v>30599.0</v>
      </c>
      <c r="F17" s="97">
        <f t="shared" ref="F17:F32" si="11">E17-D17</f>
        <v>-62861</v>
      </c>
      <c r="G17" s="36"/>
      <c r="H17" s="18"/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77061.0</v>
      </c>
      <c r="F18" s="97">
        <f t="shared" si="11"/>
        <v>-93359</v>
      </c>
      <c r="G18" s="36"/>
      <c r="H18" s="18"/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176"/>
      <c r="H19" s="18"/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72523.0</v>
      </c>
      <c r="F20" s="97">
        <f t="shared" si="11"/>
        <v>-70593</v>
      </c>
      <c r="G20" s="36"/>
      <c r="H20" s="18"/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8"/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31997.0</v>
      </c>
      <c r="F22" s="97">
        <f t="shared" si="11"/>
        <v>-193031</v>
      </c>
      <c r="G22" s="36"/>
      <c r="H22" s="18"/>
    </row>
    <row r="23">
      <c r="A23" s="43" t="s">
        <v>44</v>
      </c>
      <c r="B23" s="44">
        <f>B5/B3</f>
        <v>0.4626263226</v>
      </c>
      <c r="C23" s="91" t="s">
        <v>43</v>
      </c>
      <c r="D23" s="13">
        <v>170420.0</v>
      </c>
      <c r="E23" s="99">
        <v>139267.0</v>
      </c>
      <c r="F23" s="97">
        <f t="shared" si="11"/>
        <v>-31153</v>
      </c>
      <c r="G23" s="36"/>
      <c r="H23" s="18"/>
    </row>
    <row r="24">
      <c r="A24" s="17" t="s">
        <v>75</v>
      </c>
      <c r="C24" s="91" t="s">
        <v>45</v>
      </c>
      <c r="D24" s="13">
        <v>134416.0</v>
      </c>
      <c r="E24" s="99">
        <v>93031.0</v>
      </c>
      <c r="F24" s="97">
        <f t="shared" si="11"/>
        <v>-41385</v>
      </c>
      <c r="G24" s="36"/>
      <c r="H24" s="18"/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53560.0</v>
      </c>
      <c r="F25" s="97">
        <f t="shared" si="11"/>
        <v>-62252</v>
      </c>
      <c r="G25" s="36"/>
      <c r="H25" s="18"/>
    </row>
    <row r="26">
      <c r="A26" s="12" t="s">
        <v>8</v>
      </c>
      <c r="B26" s="102"/>
      <c r="C26" s="91" t="s">
        <v>47</v>
      </c>
      <c r="D26" s="13">
        <v>115812.0</v>
      </c>
      <c r="E26" s="99">
        <v>53759.0</v>
      </c>
      <c r="F26" s="97">
        <f t="shared" si="11"/>
        <v>-62053</v>
      </c>
      <c r="G26" s="36"/>
      <c r="H26" s="18"/>
    </row>
    <row r="27">
      <c r="A27" s="12" t="s">
        <v>10</v>
      </c>
      <c r="B27" s="102"/>
      <c r="C27" s="91" t="s">
        <v>48</v>
      </c>
      <c r="D27" s="13">
        <v>115812.0</v>
      </c>
      <c r="E27" s="99">
        <v>29046.0</v>
      </c>
      <c r="F27" s="97">
        <f t="shared" si="11"/>
        <v>-86766</v>
      </c>
      <c r="G27" s="36"/>
      <c r="H27" s="18"/>
    </row>
    <row r="28">
      <c r="A28" s="12" t="s">
        <v>12</v>
      </c>
      <c r="B28" s="102"/>
      <c r="C28" s="91" t="s">
        <v>49</v>
      </c>
      <c r="D28" s="13">
        <v>156768.0</v>
      </c>
      <c r="E28" s="99">
        <v>20648.0</v>
      </c>
      <c r="F28" s="97">
        <f t="shared" si="11"/>
        <v>-136120</v>
      </c>
      <c r="G28" s="36"/>
      <c r="H28" s="18"/>
    </row>
    <row r="29">
      <c r="A29" s="12" t="s">
        <v>14</v>
      </c>
      <c r="B29" s="102">
        <v>3.0</v>
      </c>
      <c r="C29" s="91" t="s">
        <v>51</v>
      </c>
      <c r="D29" s="13">
        <v>184072.0</v>
      </c>
      <c r="E29" s="99">
        <v>13397.0</v>
      </c>
      <c r="F29" s="97">
        <f t="shared" si="11"/>
        <v>-170675</v>
      </c>
      <c r="G29" s="36"/>
      <c r="H29" s="18"/>
    </row>
    <row r="30">
      <c r="A30" s="12" t="s">
        <v>16</v>
      </c>
      <c r="B30" s="102"/>
      <c r="C30" s="91" t="s">
        <v>52</v>
      </c>
      <c r="D30" s="13">
        <v>184072.0</v>
      </c>
      <c r="E30" s="99">
        <v>90849.0</v>
      </c>
      <c r="F30" s="97">
        <f t="shared" si="11"/>
        <v>-93223</v>
      </c>
      <c r="G30" s="36"/>
      <c r="H30" s="18"/>
    </row>
    <row r="31">
      <c r="A31" s="12" t="s">
        <v>18</v>
      </c>
      <c r="B31" s="30">
        <v>2.0</v>
      </c>
      <c r="C31" s="91" t="s">
        <v>53</v>
      </c>
      <c r="D31" s="13">
        <v>179120.0</v>
      </c>
      <c r="E31" s="99">
        <v>77971.0</v>
      </c>
      <c r="F31" s="97">
        <f t="shared" si="11"/>
        <v>-101149</v>
      </c>
      <c r="G31" s="36"/>
      <c r="H31" s="18"/>
    </row>
    <row r="32">
      <c r="A32" s="12" t="s">
        <v>20</v>
      </c>
      <c r="B32" s="102"/>
      <c r="C32" s="91" t="s">
        <v>55</v>
      </c>
      <c r="D32" s="13">
        <v>148068.0</v>
      </c>
      <c r="E32" s="99">
        <v>35400.0</v>
      </c>
      <c r="F32" s="97">
        <f t="shared" si="11"/>
        <v>-112668</v>
      </c>
      <c r="G32" s="36"/>
      <c r="H32" s="18"/>
    </row>
    <row r="33">
      <c r="A33" s="103" t="s">
        <v>79</v>
      </c>
      <c r="B33" s="206"/>
      <c r="C33" s="91" t="s">
        <v>82</v>
      </c>
      <c r="D33" s="13"/>
      <c r="E33" s="99">
        <v>15702.0</v>
      </c>
      <c r="F33" s="97"/>
      <c r="G33" s="36"/>
      <c r="H33" s="18"/>
    </row>
    <row r="34">
      <c r="A34" s="104" t="s">
        <v>81</v>
      </c>
      <c r="B34" s="127">
        <v>3.0</v>
      </c>
      <c r="C34" s="91" t="s">
        <v>83</v>
      </c>
      <c r="D34" s="13"/>
      <c r="E34" s="99"/>
      <c r="F34" s="97"/>
      <c r="G34" s="36"/>
      <c r="H34" s="18"/>
    </row>
    <row r="35">
      <c r="A35" s="105" t="s">
        <v>66</v>
      </c>
      <c r="B35" s="106">
        <f>SUM(B26:B34)</f>
        <v>8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250" t="s">
        <v>94</v>
      </c>
      <c r="C40" s="221">
        <v>22.0</v>
      </c>
      <c r="D40" s="221"/>
      <c r="E40" s="221">
        <v>20.0</v>
      </c>
      <c r="F40" s="221">
        <v>29.0</v>
      </c>
      <c r="G40" s="222"/>
      <c r="H40" s="182"/>
    </row>
    <row r="41">
      <c r="A41" s="91" t="s">
        <v>34</v>
      </c>
      <c r="B41" s="250" t="s">
        <v>94</v>
      </c>
      <c r="C41" s="221">
        <v>5.0</v>
      </c>
      <c r="D41" s="221"/>
      <c r="E41" s="221">
        <v>4.0</v>
      </c>
      <c r="F41" s="221">
        <v>4.0</v>
      </c>
      <c r="G41" s="222"/>
      <c r="H41" s="182"/>
    </row>
    <row r="42">
      <c r="A42" s="91"/>
      <c r="B42" s="121"/>
      <c r="C42" s="221"/>
      <c r="D42" s="221"/>
      <c r="E42" s="221"/>
      <c r="F42" s="221"/>
      <c r="G42" s="222"/>
      <c r="H42" s="182"/>
    </row>
    <row r="43">
      <c r="A43" s="91" t="s">
        <v>38</v>
      </c>
      <c r="B43" s="250" t="s">
        <v>94</v>
      </c>
      <c r="C43" s="221">
        <v>51.0</v>
      </c>
      <c r="D43" s="221"/>
      <c r="E43" s="221">
        <v>39.0</v>
      </c>
      <c r="F43" s="221">
        <v>36.0</v>
      </c>
      <c r="G43" s="222"/>
      <c r="H43" s="182"/>
    </row>
    <row r="44">
      <c r="A44" s="91" t="s">
        <v>39</v>
      </c>
      <c r="B44" s="250" t="s">
        <v>94</v>
      </c>
      <c r="C44" s="222"/>
      <c r="D44" s="222"/>
      <c r="E44" s="222"/>
      <c r="F44" s="222"/>
      <c r="G44" s="222"/>
      <c r="H44" s="182"/>
    </row>
    <row r="45">
      <c r="A45" s="91" t="s">
        <v>41</v>
      </c>
      <c r="B45" s="250" t="s">
        <v>94</v>
      </c>
      <c r="C45" s="221"/>
      <c r="D45" s="221"/>
      <c r="E45" s="221">
        <v>1.0</v>
      </c>
      <c r="F45" s="221"/>
      <c r="G45" s="222"/>
      <c r="H45" s="182"/>
    </row>
    <row r="46">
      <c r="A46" s="91" t="s">
        <v>43</v>
      </c>
      <c r="B46" s="250" t="s">
        <v>94</v>
      </c>
      <c r="C46" s="221">
        <v>1.0</v>
      </c>
      <c r="D46" s="221"/>
      <c r="E46" s="221">
        <v>1.0</v>
      </c>
      <c r="F46" s="221"/>
      <c r="G46" s="222"/>
      <c r="H46" s="182"/>
    </row>
    <row r="47">
      <c r="A47" s="91" t="s">
        <v>45</v>
      </c>
      <c r="B47" s="121"/>
      <c r="C47" s="221"/>
      <c r="D47" s="221"/>
      <c r="E47" s="221"/>
      <c r="F47" s="221"/>
      <c r="G47" s="222"/>
      <c r="H47" s="182"/>
    </row>
    <row r="48">
      <c r="A48" s="91" t="s">
        <v>46</v>
      </c>
      <c r="B48" s="250" t="s">
        <v>94</v>
      </c>
      <c r="C48" s="221">
        <v>6.0</v>
      </c>
      <c r="D48" s="221"/>
      <c r="E48" s="221">
        <v>4.0</v>
      </c>
      <c r="F48" s="221">
        <v>8.0</v>
      </c>
      <c r="G48" s="222"/>
      <c r="H48" s="182"/>
    </row>
    <row r="49">
      <c r="A49" s="91" t="s">
        <v>47</v>
      </c>
      <c r="B49" s="250" t="s">
        <v>94</v>
      </c>
      <c r="C49" s="221">
        <v>16.0</v>
      </c>
      <c r="D49" s="221">
        <v>2.0</v>
      </c>
      <c r="E49" s="221">
        <v>7.0</v>
      </c>
      <c r="F49" s="221">
        <v>23.0</v>
      </c>
      <c r="G49" s="222"/>
      <c r="H49" s="182"/>
    </row>
    <row r="50">
      <c r="A50" s="91" t="s">
        <v>48</v>
      </c>
      <c r="B50" s="250" t="s">
        <v>94</v>
      </c>
      <c r="C50" s="221">
        <v>6.0</v>
      </c>
      <c r="D50" s="221"/>
      <c r="E50" s="221">
        <v>20.0</v>
      </c>
      <c r="F50" s="221">
        <v>29.0</v>
      </c>
      <c r="G50" s="222"/>
      <c r="H50" s="182"/>
    </row>
    <row r="51">
      <c r="A51" s="91" t="s">
        <v>49</v>
      </c>
      <c r="B51" s="121"/>
      <c r="C51" s="221"/>
      <c r="D51" s="221"/>
      <c r="E51" s="221"/>
      <c r="F51" s="221">
        <v>1.0</v>
      </c>
      <c r="G51" s="221"/>
      <c r="H51" s="182"/>
    </row>
    <row r="52">
      <c r="A52" s="91"/>
      <c r="B52" s="248"/>
      <c r="C52" s="221"/>
      <c r="D52" s="221"/>
      <c r="E52" s="221"/>
      <c r="F52" s="221"/>
      <c r="G52" s="222"/>
      <c r="H52" s="182"/>
    </row>
    <row r="53">
      <c r="A53" s="91" t="s">
        <v>51</v>
      </c>
      <c r="B53" s="250" t="s">
        <v>94</v>
      </c>
      <c r="C53" s="221">
        <v>3.0</v>
      </c>
      <c r="D53" s="222"/>
      <c r="E53" s="221">
        <v>23.0</v>
      </c>
      <c r="F53" s="221">
        <v>30.0</v>
      </c>
      <c r="G53" s="222"/>
      <c r="H53" s="182"/>
    </row>
    <row r="54">
      <c r="A54" s="91" t="s">
        <v>52</v>
      </c>
      <c r="B54" s="250" t="s">
        <v>94</v>
      </c>
      <c r="C54" s="221">
        <v>3.0</v>
      </c>
      <c r="D54" s="221"/>
      <c r="E54" s="221">
        <v>1.0</v>
      </c>
      <c r="F54" s="221">
        <v>31.0</v>
      </c>
      <c r="G54" s="222"/>
      <c r="H54" s="182"/>
    </row>
    <row r="55">
      <c r="A55" s="91" t="s">
        <v>53</v>
      </c>
      <c r="B55" s="250" t="s">
        <v>94</v>
      </c>
      <c r="C55" s="221"/>
      <c r="D55" s="221"/>
      <c r="E55" s="221"/>
      <c r="F55" s="221"/>
      <c r="G55" s="222"/>
      <c r="H55" s="182"/>
    </row>
    <row r="56">
      <c r="A56" s="91"/>
      <c r="B56" s="248"/>
      <c r="C56" s="222"/>
      <c r="D56" s="222"/>
      <c r="E56" s="222"/>
      <c r="F56" s="222"/>
      <c r="G56" s="222"/>
      <c r="H56" s="182"/>
    </row>
    <row r="57">
      <c r="A57" s="91" t="s">
        <v>55</v>
      </c>
      <c r="B57" s="250" t="s">
        <v>94</v>
      </c>
      <c r="C57" s="221">
        <v>1.0</v>
      </c>
      <c r="D57" s="221">
        <v>2.0</v>
      </c>
      <c r="E57" s="221">
        <v>7.0</v>
      </c>
      <c r="F57" s="221">
        <v>20.0</v>
      </c>
      <c r="G57" s="222"/>
      <c r="H57" s="182"/>
    </row>
    <row r="58">
      <c r="A58" s="131" t="s">
        <v>56</v>
      </c>
      <c r="B58" s="132"/>
      <c r="C58" s="185"/>
      <c r="D58" s="185"/>
      <c r="E58" s="185"/>
      <c r="F58" s="185"/>
      <c r="G58" s="185"/>
      <c r="H58" s="187"/>
    </row>
    <row r="59">
      <c r="A59" s="27" t="s">
        <v>121</v>
      </c>
      <c r="F59" s="28"/>
      <c r="H59" s="18"/>
    </row>
    <row r="60">
      <c r="A60" s="225" t="s">
        <v>25</v>
      </c>
      <c r="B60" s="138" t="s">
        <v>26</v>
      </c>
      <c r="C60" s="142" t="s">
        <v>27</v>
      </c>
      <c r="D60" s="142" t="s">
        <v>28</v>
      </c>
      <c r="E60" s="142" t="s">
        <v>29</v>
      </c>
      <c r="F60" s="226" t="s">
        <v>30</v>
      </c>
      <c r="H60" s="18"/>
    </row>
    <row r="61">
      <c r="A61" s="146" t="s">
        <v>32</v>
      </c>
      <c r="B61" s="241"/>
      <c r="C61" s="242"/>
      <c r="D61" s="87"/>
      <c r="E61" s="242"/>
      <c r="F61" s="243"/>
      <c r="H61" s="18"/>
    </row>
    <row r="62">
      <c r="A62" s="146" t="s">
        <v>34</v>
      </c>
      <c r="B62" s="151">
        <v>1.0</v>
      </c>
      <c r="C62" s="221"/>
      <c r="D62" s="221">
        <v>1.0</v>
      </c>
      <c r="E62" s="221"/>
      <c r="F62" s="102">
        <v>1.0</v>
      </c>
      <c r="H62" s="18"/>
    </row>
    <row r="63">
      <c r="A63" s="146" t="s">
        <v>36</v>
      </c>
      <c r="B63" s="151"/>
      <c r="C63" s="222"/>
      <c r="D63" s="221"/>
      <c r="E63" s="222"/>
      <c r="F63" s="102"/>
      <c r="H63" s="18"/>
    </row>
    <row r="64">
      <c r="A64" s="146" t="s">
        <v>38</v>
      </c>
      <c r="B64" s="151"/>
      <c r="C64" s="221"/>
      <c r="D64" s="221"/>
      <c r="E64" s="222"/>
      <c r="F64" s="102"/>
      <c r="H64" s="18"/>
    </row>
    <row r="65">
      <c r="A65" s="146" t="s">
        <v>39</v>
      </c>
      <c r="B65" s="151"/>
      <c r="C65" s="221"/>
      <c r="D65" s="221"/>
      <c r="E65" s="222"/>
      <c r="F65" s="102"/>
      <c r="H65" s="18"/>
    </row>
    <row r="66">
      <c r="A66" s="146" t="s">
        <v>41</v>
      </c>
      <c r="B66" s="151"/>
      <c r="C66" s="221"/>
      <c r="D66" s="221"/>
      <c r="E66" s="221"/>
      <c r="F66" s="102"/>
      <c r="H66" s="18"/>
    </row>
    <row r="67">
      <c r="A67" s="146" t="s">
        <v>43</v>
      </c>
      <c r="B67" s="151">
        <v>4.0</v>
      </c>
      <c r="C67" s="221"/>
      <c r="D67" s="221"/>
      <c r="E67" s="222"/>
      <c r="F67" s="102">
        <v>2.0</v>
      </c>
      <c r="H67" s="18"/>
    </row>
    <row r="68">
      <c r="A68" s="146" t="s">
        <v>45</v>
      </c>
      <c r="B68" s="151"/>
      <c r="C68" s="221"/>
      <c r="D68" s="221"/>
      <c r="E68" s="222"/>
      <c r="F68" s="102"/>
      <c r="H68" s="18"/>
    </row>
    <row r="69">
      <c r="A69" s="146" t="s">
        <v>46</v>
      </c>
      <c r="B69" s="151">
        <v>1.0</v>
      </c>
      <c r="C69" s="221"/>
      <c r="D69" s="221"/>
      <c r="E69" s="221"/>
      <c r="F69" s="102">
        <v>0.5</v>
      </c>
      <c r="H69" s="18"/>
    </row>
    <row r="70">
      <c r="A70" s="146" t="s">
        <v>47</v>
      </c>
      <c r="B70" s="151">
        <v>1.0</v>
      </c>
      <c r="C70" s="221"/>
      <c r="D70" s="221"/>
      <c r="E70" s="221"/>
      <c r="F70" s="102">
        <v>0.5</v>
      </c>
      <c r="H70" s="18"/>
    </row>
    <row r="71">
      <c r="A71" s="146" t="s">
        <v>48</v>
      </c>
      <c r="B71" s="151">
        <v>1.0</v>
      </c>
      <c r="C71" s="221"/>
      <c r="D71" s="221"/>
      <c r="E71" s="222"/>
      <c r="F71" s="102"/>
      <c r="H71" s="18"/>
    </row>
    <row r="72">
      <c r="A72" s="146" t="s">
        <v>49</v>
      </c>
      <c r="B72" s="151"/>
      <c r="C72" s="221"/>
      <c r="D72" s="222"/>
      <c r="E72" s="222"/>
      <c r="F72" s="102"/>
      <c r="H72" s="18"/>
    </row>
    <row r="73">
      <c r="A73" s="146" t="s">
        <v>50</v>
      </c>
      <c r="B73" s="244"/>
      <c r="C73" s="222"/>
      <c r="D73" s="222"/>
      <c r="E73" s="222"/>
      <c r="F73" s="182"/>
      <c r="H73" s="18"/>
    </row>
    <row r="74">
      <c r="A74" s="146" t="s">
        <v>51</v>
      </c>
      <c r="B74" s="151">
        <v>1.0</v>
      </c>
      <c r="C74" s="222"/>
      <c r="D74" s="222"/>
      <c r="E74" s="221"/>
      <c r="F74" s="102"/>
      <c r="H74" s="18"/>
    </row>
    <row r="75">
      <c r="A75" s="146" t="s">
        <v>52</v>
      </c>
      <c r="B75" s="151"/>
      <c r="C75" s="221"/>
      <c r="D75" s="221"/>
      <c r="E75" s="222"/>
      <c r="F75" s="102">
        <v>2.0</v>
      </c>
      <c r="H75" s="18"/>
    </row>
    <row r="76">
      <c r="A76" s="146" t="s">
        <v>53</v>
      </c>
      <c r="B76" s="151"/>
      <c r="C76" s="221"/>
      <c r="D76" s="221"/>
      <c r="E76" s="221"/>
      <c r="F76" s="102"/>
      <c r="H76" s="18"/>
    </row>
    <row r="77">
      <c r="A77" s="146" t="s">
        <v>82</v>
      </c>
      <c r="B77" s="151">
        <v>1.0</v>
      </c>
      <c r="C77" s="222"/>
      <c r="D77" s="222"/>
      <c r="E77" s="222"/>
      <c r="F77" s="102"/>
      <c r="H77" s="18"/>
    </row>
    <row r="78">
      <c r="A78" s="146" t="s">
        <v>55</v>
      </c>
      <c r="B78" s="245"/>
      <c r="C78" s="223"/>
      <c r="D78" s="223"/>
      <c r="E78" s="223"/>
      <c r="F78" s="206"/>
      <c r="H78" s="18"/>
    </row>
    <row r="79">
      <c r="A79" s="227" t="s">
        <v>56</v>
      </c>
      <c r="B79" s="244"/>
      <c r="C79" s="222"/>
      <c r="D79" s="222"/>
      <c r="E79" s="222"/>
      <c r="F79" s="182"/>
      <c r="H79" s="18"/>
    </row>
    <row r="80">
      <c r="A80" s="227" t="s">
        <v>103</v>
      </c>
      <c r="B80" s="151">
        <v>1.0</v>
      </c>
      <c r="C80" s="222"/>
      <c r="D80" s="221"/>
      <c r="E80" s="221"/>
      <c r="F80" s="102">
        <v>1.0</v>
      </c>
      <c r="H80" s="18"/>
    </row>
    <row r="81">
      <c r="A81" s="229" t="s">
        <v>118</v>
      </c>
      <c r="B81" s="245"/>
      <c r="C81" s="224"/>
      <c r="D81" s="223"/>
      <c r="E81" s="224"/>
      <c r="F81" s="206"/>
      <c r="H81" s="18"/>
    </row>
    <row r="82">
      <c r="A82" s="229" t="s">
        <v>21</v>
      </c>
      <c r="B82" s="246"/>
      <c r="C82" s="185"/>
      <c r="D82" s="185"/>
      <c r="E82" s="185"/>
      <c r="F82" s="158"/>
      <c r="H82" s="18"/>
    </row>
    <row r="83">
      <c r="A83" s="230" t="s">
        <v>66</v>
      </c>
      <c r="B83" s="163">
        <f t="shared" ref="B83:F83" si="12">SUM(B61:B82)</f>
        <v>11</v>
      </c>
      <c r="C83" s="163">
        <f t="shared" si="12"/>
        <v>0</v>
      </c>
      <c r="D83" s="163">
        <f t="shared" si="12"/>
        <v>1</v>
      </c>
      <c r="E83" s="163">
        <f t="shared" si="12"/>
        <v>0</v>
      </c>
      <c r="F83" s="165">
        <f t="shared" si="12"/>
        <v>7</v>
      </c>
      <c r="G83" s="47"/>
      <c r="H83" s="232"/>
    </row>
  </sheetData>
  <mergeCells count="5">
    <mergeCell ref="A1:G1"/>
    <mergeCell ref="C15:H15"/>
    <mergeCell ref="A24:B24"/>
    <mergeCell ref="A38:H38"/>
    <mergeCell ref="A59:F59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45912.0</v>
      </c>
    </row>
    <row r="2">
      <c r="A2" s="57" t="s">
        <v>58</v>
      </c>
      <c r="B2" s="197">
        <v>45912.0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84533.07</v>
      </c>
      <c r="G3" s="14">
        <f t="shared" ref="G3:H3" si="1">$F3/D3</f>
        <v>0.2857922816</v>
      </c>
      <c r="H3" s="15">
        <f t="shared" si="1"/>
        <v>0.2400055364</v>
      </c>
      <c r="M3" s="32" t="s">
        <v>122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97983.72</v>
      </c>
      <c r="G4" s="14">
        <f t="shared" ref="G4:H4" si="2">$F4/D4</f>
        <v>0.473719753</v>
      </c>
      <c r="H4" s="15">
        <f t="shared" si="2"/>
        <v>0.3292408394</v>
      </c>
      <c r="M4" s="32" t="s">
        <v>123</v>
      </c>
    </row>
    <row r="5">
      <c r="A5" s="10" t="s">
        <v>11</v>
      </c>
      <c r="B5" s="70">
        <v>1200095.12</v>
      </c>
      <c r="C5" s="12" t="s">
        <v>61</v>
      </c>
      <c r="D5" s="71">
        <v>313501.0</v>
      </c>
      <c r="E5" s="13">
        <v>348234.0</v>
      </c>
      <c r="F5" s="99">
        <v>246945.5</v>
      </c>
      <c r="G5" s="14">
        <f t="shared" ref="G5:H5" si="3">$F5/D5</f>
        <v>0.7877024316</v>
      </c>
      <c r="H5" s="15">
        <f t="shared" si="3"/>
        <v>0.7091366725</v>
      </c>
    </row>
    <row r="6">
      <c r="A6" s="10" t="s">
        <v>116</v>
      </c>
      <c r="B6" s="70">
        <v>79970.62</v>
      </c>
      <c r="C6" s="12" t="s">
        <v>12</v>
      </c>
      <c r="D6" s="13">
        <v>354046.0</v>
      </c>
      <c r="E6" s="13">
        <v>352213.0</v>
      </c>
      <c r="F6" s="99">
        <v>285591.4</v>
      </c>
      <c r="G6" s="14">
        <f t="shared" ref="G6:H6" si="4">$F6/D6</f>
        <v>0.8066505482</v>
      </c>
      <c r="H6" s="15">
        <f t="shared" si="4"/>
        <v>0.810848549</v>
      </c>
    </row>
    <row r="7">
      <c r="A7" s="32" t="s">
        <v>63</v>
      </c>
      <c r="B7" s="72">
        <f>B5-B3</f>
        <v>-1614364.88</v>
      </c>
      <c r="C7" s="12" t="s">
        <v>14</v>
      </c>
      <c r="D7" s="13">
        <v>332189.0</v>
      </c>
      <c r="E7" s="13">
        <v>394226.0</v>
      </c>
      <c r="F7" s="99">
        <v>147691.05</v>
      </c>
      <c r="G7" s="14">
        <f t="shared" ref="G7:H7" si="5">$F7/D7</f>
        <v>0.4445994599</v>
      </c>
      <c r="H7" s="15">
        <f t="shared" si="5"/>
        <v>0.3746354883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88978.89</v>
      </c>
      <c r="G8" s="14">
        <f t="shared" ref="G8:H8" si="6">$F8/D8</f>
        <v>0.7248021798</v>
      </c>
      <c r="H8" s="15">
        <f t="shared" si="6"/>
        <v>0.7278020072</v>
      </c>
    </row>
    <row r="9">
      <c r="A9" s="19" t="s">
        <v>17</v>
      </c>
      <c r="B9" s="20">
        <f>(B4-B5)/30</f>
        <v>27407.396</v>
      </c>
      <c r="C9" s="12" t="s">
        <v>18</v>
      </c>
      <c r="D9" s="13">
        <v>240004.0</v>
      </c>
      <c r="E9" s="13">
        <v>163342.0</v>
      </c>
      <c r="F9" s="99">
        <v>83652.32</v>
      </c>
      <c r="G9" s="14">
        <f t="shared" ref="G9:G13" si="7">$F9/$D$9</f>
        <v>0.3485455242</v>
      </c>
      <c r="H9" s="15">
        <f t="shared" ref="H9:H13" si="8">$F9/E9</f>
        <v>0.512129887</v>
      </c>
    </row>
    <row r="10">
      <c r="A10" s="19" t="s">
        <v>19</v>
      </c>
      <c r="B10" s="21">
        <f>(B4-B6)/30</f>
        <v>64744.87933</v>
      </c>
      <c r="C10" s="12" t="s">
        <v>20</v>
      </c>
      <c r="D10" s="13">
        <v>0.0</v>
      </c>
      <c r="E10" s="13">
        <v>108447.0</v>
      </c>
      <c r="F10" s="99">
        <v>79970.62</v>
      </c>
      <c r="G10" s="14">
        <f t="shared" si="7"/>
        <v>0.3332053632</v>
      </c>
      <c r="H10" s="15">
        <f t="shared" si="8"/>
        <v>0.7374166183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13752.92</v>
      </c>
      <c r="G11" s="14">
        <f t="shared" si="7"/>
        <v>0.05730287829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50545.66</v>
      </c>
      <c r="G12" s="14">
        <f t="shared" si="7"/>
        <v>0.2106034066</v>
      </c>
      <c r="H12" s="15" t="str">
        <f t="shared" si="8"/>
        <v>#DIV/0!</v>
      </c>
    </row>
    <row r="13">
      <c r="A13" s="19" t="s">
        <v>24</v>
      </c>
      <c r="B13" s="21">
        <f>(B3-B5)/(B18-B21)</f>
        <v>-57655.88857</v>
      </c>
      <c r="C13" s="23" t="s">
        <v>21</v>
      </c>
      <c r="D13" s="24">
        <v>61036.0</v>
      </c>
      <c r="E13" s="24">
        <v>108447.0</v>
      </c>
      <c r="F13" s="203">
        <v>20449.97</v>
      </c>
      <c r="G13" s="14">
        <f t="shared" si="7"/>
        <v>0.08520678822</v>
      </c>
      <c r="H13" s="26">
        <f t="shared" si="8"/>
        <v>0.1885710992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1200095.12</v>
      </c>
      <c r="G14" s="25">
        <f t="shared" ref="G14:H14" si="10">$F14/D14</f>
        <v>0.6230496173</v>
      </c>
      <c r="H14" s="26">
        <f t="shared" si="10"/>
        <v>0.5340915289</v>
      </c>
    </row>
    <row r="15">
      <c r="A15" s="19" t="s">
        <v>67</v>
      </c>
      <c r="B15" s="20">
        <f>B5-B14</f>
        <v>-4241194.213</v>
      </c>
      <c r="C15" s="27" t="s">
        <v>68</v>
      </c>
      <c r="H15" s="28"/>
    </row>
    <row r="16">
      <c r="A16" s="19" t="s">
        <v>69</v>
      </c>
      <c r="B16" s="20">
        <f>B5-B4</f>
        <v>-822221.88</v>
      </c>
      <c r="D16" s="30" t="s">
        <v>70</v>
      </c>
      <c r="E16" s="30" t="s">
        <v>71</v>
      </c>
      <c r="F16" s="30" t="s">
        <v>72</v>
      </c>
      <c r="G16" s="30" t="s">
        <v>113</v>
      </c>
      <c r="H16" s="18"/>
    </row>
    <row r="17">
      <c r="A17" s="19" t="s">
        <v>73</v>
      </c>
      <c r="B17" s="20">
        <f>(B5-B4)-B6</f>
        <v>-902192.5</v>
      </c>
      <c r="C17" s="91" t="s">
        <v>32</v>
      </c>
      <c r="D17" s="13">
        <v>93460.0</v>
      </c>
      <c r="E17" s="99">
        <v>30599.0</v>
      </c>
      <c r="F17" s="97">
        <f t="shared" ref="F17:F32" si="11">E17-D17</f>
        <v>-62861</v>
      </c>
      <c r="G17" s="36"/>
      <c r="H17" s="18"/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69392.0</v>
      </c>
      <c r="F18" s="97">
        <f t="shared" si="11"/>
        <v>-101028</v>
      </c>
      <c r="G18" s="36"/>
      <c r="H18" s="18"/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176"/>
      <c r="H19" s="18"/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72523.0</v>
      </c>
      <c r="F20" s="97">
        <f t="shared" si="11"/>
        <v>-70593</v>
      </c>
      <c r="G20" s="36"/>
      <c r="H20" s="18"/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8"/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31997.0</v>
      </c>
      <c r="F22" s="97">
        <f t="shared" si="11"/>
        <v>-193031</v>
      </c>
      <c r="G22" s="36"/>
      <c r="H22" s="18"/>
    </row>
    <row r="23">
      <c r="A23" s="43" t="s">
        <v>44</v>
      </c>
      <c r="B23" s="44">
        <f>B5/B3</f>
        <v>0.4264033314</v>
      </c>
      <c r="C23" s="91" t="s">
        <v>43</v>
      </c>
      <c r="D23" s="13">
        <v>170420.0</v>
      </c>
      <c r="E23" s="99">
        <v>117268.0</v>
      </c>
      <c r="F23" s="97">
        <f t="shared" si="11"/>
        <v>-53152</v>
      </c>
      <c r="G23" s="36"/>
      <c r="H23" s="18"/>
    </row>
    <row r="24">
      <c r="A24" s="17" t="s">
        <v>75</v>
      </c>
      <c r="C24" s="91" t="s">
        <v>45</v>
      </c>
      <c r="D24" s="13">
        <v>134416.0</v>
      </c>
      <c r="E24" s="99">
        <v>93031.0</v>
      </c>
      <c r="F24" s="97">
        <f t="shared" si="11"/>
        <v>-41385</v>
      </c>
      <c r="G24" s="36"/>
      <c r="H24" s="18"/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50777.0</v>
      </c>
      <c r="F25" s="97">
        <f t="shared" si="11"/>
        <v>-65035</v>
      </c>
      <c r="G25" s="36"/>
      <c r="H25" s="18"/>
    </row>
    <row r="26">
      <c r="A26" s="12" t="s">
        <v>8</v>
      </c>
      <c r="B26" s="102">
        <v>1.0</v>
      </c>
      <c r="C26" s="91" t="s">
        <v>47</v>
      </c>
      <c r="D26" s="13">
        <v>115812.0</v>
      </c>
      <c r="E26" s="99">
        <v>42780.0</v>
      </c>
      <c r="F26" s="97">
        <f t="shared" si="11"/>
        <v>-73032</v>
      </c>
      <c r="G26" s="36"/>
      <c r="H26" s="18"/>
    </row>
    <row r="27">
      <c r="A27" s="12" t="s">
        <v>10</v>
      </c>
      <c r="B27" s="102"/>
      <c r="C27" s="91" t="s">
        <v>48</v>
      </c>
      <c r="D27" s="13">
        <v>115812.0</v>
      </c>
      <c r="E27" s="99">
        <v>28736.0</v>
      </c>
      <c r="F27" s="97">
        <f t="shared" si="11"/>
        <v>-87076</v>
      </c>
      <c r="G27" s="36"/>
      <c r="H27" s="18"/>
    </row>
    <row r="28">
      <c r="A28" s="12" t="s">
        <v>12</v>
      </c>
      <c r="B28" s="102"/>
      <c r="C28" s="91" t="s">
        <v>49</v>
      </c>
      <c r="D28" s="13">
        <v>156768.0</v>
      </c>
      <c r="E28" s="99">
        <v>20648.0</v>
      </c>
      <c r="F28" s="97">
        <f t="shared" si="11"/>
        <v>-136120</v>
      </c>
      <c r="G28" s="36"/>
      <c r="H28" s="18"/>
    </row>
    <row r="29">
      <c r="A29" s="12" t="s">
        <v>14</v>
      </c>
      <c r="B29" s="102">
        <v>1.0</v>
      </c>
      <c r="C29" s="91" t="s">
        <v>51</v>
      </c>
      <c r="D29" s="13">
        <v>184072.0</v>
      </c>
      <c r="E29" s="99">
        <v>13397.0</v>
      </c>
      <c r="F29" s="97">
        <f t="shared" si="11"/>
        <v>-170675</v>
      </c>
      <c r="G29" s="36"/>
      <c r="H29" s="18"/>
    </row>
    <row r="30">
      <c r="A30" s="12" t="s">
        <v>16</v>
      </c>
      <c r="B30" s="102"/>
      <c r="C30" s="91" t="s">
        <v>52</v>
      </c>
      <c r="D30" s="13">
        <v>184072.0</v>
      </c>
      <c r="E30" s="99">
        <v>65003.0</v>
      </c>
      <c r="F30" s="97">
        <f t="shared" si="11"/>
        <v>-119069</v>
      </c>
      <c r="G30" s="36"/>
      <c r="H30" s="18"/>
    </row>
    <row r="31">
      <c r="A31" s="12" t="s">
        <v>18</v>
      </c>
      <c r="B31" s="30">
        <v>1.0</v>
      </c>
      <c r="C31" s="91" t="s">
        <v>53</v>
      </c>
      <c r="D31" s="13">
        <v>179120.0</v>
      </c>
      <c r="E31" s="99">
        <v>77971.0</v>
      </c>
      <c r="F31" s="97">
        <f t="shared" si="11"/>
        <v>-101149</v>
      </c>
      <c r="G31" s="36"/>
      <c r="H31" s="18"/>
    </row>
    <row r="32">
      <c r="A32" s="12" t="s">
        <v>20</v>
      </c>
      <c r="B32" s="102"/>
      <c r="C32" s="91" t="s">
        <v>55</v>
      </c>
      <c r="D32" s="13">
        <v>148068.0</v>
      </c>
      <c r="E32" s="99">
        <v>35400.0</v>
      </c>
      <c r="F32" s="97">
        <f t="shared" si="11"/>
        <v>-112668</v>
      </c>
      <c r="G32" s="36"/>
      <c r="H32" s="18"/>
    </row>
    <row r="33">
      <c r="A33" s="103" t="s">
        <v>79</v>
      </c>
      <c r="B33" s="206"/>
      <c r="C33" s="91" t="s">
        <v>82</v>
      </c>
      <c r="D33" s="13"/>
      <c r="E33" s="99">
        <v>23271.0</v>
      </c>
      <c r="F33" s="97"/>
      <c r="G33" s="36"/>
      <c r="H33" s="18"/>
    </row>
    <row r="34">
      <c r="A34" s="104" t="s">
        <v>81</v>
      </c>
      <c r="B34" s="127">
        <v>3.0</v>
      </c>
      <c r="C34" s="91" t="s">
        <v>83</v>
      </c>
      <c r="D34" s="13"/>
      <c r="E34" s="99"/>
      <c r="F34" s="97"/>
      <c r="G34" s="36"/>
      <c r="H34" s="18"/>
    </row>
    <row r="35">
      <c r="A35" s="105" t="s">
        <v>66</v>
      </c>
      <c r="B35" s="106">
        <f>SUM(B26:B34)</f>
        <v>6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250" t="s">
        <v>94</v>
      </c>
      <c r="C40" s="221">
        <v>17.0</v>
      </c>
      <c r="D40" s="221"/>
      <c r="E40" s="221">
        <v>4.0</v>
      </c>
      <c r="F40" s="221"/>
      <c r="G40" s="222"/>
      <c r="H40" s="182"/>
    </row>
    <row r="41">
      <c r="A41" s="91" t="s">
        <v>34</v>
      </c>
      <c r="B41" s="250" t="s">
        <v>94</v>
      </c>
      <c r="C41" s="221">
        <v>5.0</v>
      </c>
      <c r="D41" s="221"/>
      <c r="E41" s="221">
        <v>6.0</v>
      </c>
      <c r="F41" s="221"/>
      <c r="G41" s="222"/>
      <c r="H41" s="182"/>
    </row>
    <row r="42">
      <c r="A42" s="91"/>
      <c r="B42" s="121"/>
      <c r="C42" s="221"/>
      <c r="D42" s="221"/>
      <c r="E42" s="221"/>
      <c r="F42" s="221"/>
      <c r="G42" s="222"/>
      <c r="H42" s="182"/>
    </row>
    <row r="43">
      <c r="A43" s="91" t="s">
        <v>38</v>
      </c>
      <c r="B43" s="250" t="s">
        <v>94</v>
      </c>
      <c r="C43" s="221">
        <v>27.0</v>
      </c>
      <c r="D43" s="221"/>
      <c r="E43" s="221">
        <v>23.0</v>
      </c>
      <c r="F43" s="221">
        <v>48.0</v>
      </c>
      <c r="G43" s="222"/>
      <c r="H43" s="182"/>
    </row>
    <row r="44">
      <c r="A44" s="91" t="s">
        <v>39</v>
      </c>
      <c r="B44" s="250" t="s">
        <v>94</v>
      </c>
      <c r="C44" s="222"/>
      <c r="D44" s="222"/>
      <c r="E44" s="222"/>
      <c r="F44" s="222"/>
      <c r="G44" s="222"/>
      <c r="H44" s="182"/>
    </row>
    <row r="45">
      <c r="A45" s="91" t="s">
        <v>41</v>
      </c>
      <c r="B45" s="250" t="s">
        <v>94</v>
      </c>
      <c r="C45" s="221"/>
      <c r="D45" s="221"/>
      <c r="E45" s="221">
        <v>1.0</v>
      </c>
      <c r="F45" s="221"/>
      <c r="G45" s="222"/>
      <c r="H45" s="182"/>
    </row>
    <row r="46">
      <c r="A46" s="91" t="s">
        <v>43</v>
      </c>
      <c r="B46" s="250" t="s">
        <v>94</v>
      </c>
      <c r="C46" s="221"/>
      <c r="D46" s="221"/>
      <c r="E46" s="221">
        <v>3.0</v>
      </c>
      <c r="F46" s="221"/>
      <c r="G46" s="222"/>
      <c r="H46" s="182"/>
    </row>
    <row r="47">
      <c r="A47" s="91" t="s">
        <v>45</v>
      </c>
      <c r="B47" s="121"/>
      <c r="C47" s="221"/>
      <c r="D47" s="221"/>
      <c r="E47" s="221"/>
      <c r="F47" s="221"/>
      <c r="G47" s="222"/>
      <c r="H47" s="182"/>
    </row>
    <row r="48">
      <c r="A48" s="91" t="s">
        <v>46</v>
      </c>
      <c r="B48" s="250" t="s">
        <v>94</v>
      </c>
      <c r="C48" s="221">
        <v>2.0</v>
      </c>
      <c r="D48" s="221">
        <v>1.0</v>
      </c>
      <c r="E48" s="221"/>
      <c r="F48" s="221">
        <v>9.0</v>
      </c>
      <c r="G48" s="222"/>
      <c r="H48" s="182"/>
    </row>
    <row r="49">
      <c r="A49" s="91" t="s">
        <v>47</v>
      </c>
      <c r="B49" s="250" t="s">
        <v>94</v>
      </c>
      <c r="C49" s="221">
        <v>10.0</v>
      </c>
      <c r="D49" s="221"/>
      <c r="E49" s="221">
        <v>7.0</v>
      </c>
      <c r="F49" s="221">
        <v>14.0</v>
      </c>
      <c r="G49" s="222"/>
      <c r="H49" s="182"/>
    </row>
    <row r="50">
      <c r="A50" s="91" t="s">
        <v>48</v>
      </c>
      <c r="B50" s="250" t="s">
        <v>94</v>
      </c>
      <c r="C50" s="221">
        <v>15.0</v>
      </c>
      <c r="D50" s="221"/>
      <c r="E50" s="221">
        <v>30.0</v>
      </c>
      <c r="F50" s="221">
        <v>48.0</v>
      </c>
      <c r="G50" s="222"/>
      <c r="H50" s="182"/>
    </row>
    <row r="51">
      <c r="A51" s="91" t="s">
        <v>49</v>
      </c>
      <c r="B51" s="121"/>
      <c r="C51" s="221"/>
      <c r="D51" s="221"/>
      <c r="E51" s="221"/>
      <c r="F51" s="221">
        <v>3.0</v>
      </c>
      <c r="G51" s="221"/>
      <c r="H51" s="182"/>
    </row>
    <row r="52">
      <c r="A52" s="91"/>
      <c r="B52" s="248"/>
      <c r="C52" s="221"/>
      <c r="D52" s="221"/>
      <c r="E52" s="221"/>
      <c r="F52" s="221"/>
      <c r="G52" s="222"/>
      <c r="H52" s="182"/>
    </row>
    <row r="53">
      <c r="A53" s="91" t="s">
        <v>51</v>
      </c>
      <c r="B53" s="250" t="s">
        <v>94</v>
      </c>
      <c r="C53" s="221">
        <v>6.0</v>
      </c>
      <c r="D53" s="222"/>
      <c r="E53" s="221">
        <v>51.0</v>
      </c>
      <c r="F53" s="221">
        <v>23.0</v>
      </c>
      <c r="G53" s="222"/>
      <c r="H53" s="182"/>
    </row>
    <row r="54">
      <c r="A54" s="91" t="s">
        <v>52</v>
      </c>
      <c r="B54" s="250" t="s">
        <v>94</v>
      </c>
      <c r="C54" s="221">
        <v>1.0</v>
      </c>
      <c r="D54" s="221"/>
      <c r="E54" s="221">
        <v>12.0</v>
      </c>
      <c r="F54" s="221">
        <v>41.0</v>
      </c>
      <c r="G54" s="222"/>
      <c r="H54" s="182"/>
    </row>
    <row r="55">
      <c r="A55" s="91" t="s">
        <v>53</v>
      </c>
      <c r="B55" s="250" t="s">
        <v>94</v>
      </c>
      <c r="C55" s="221">
        <v>7.0</v>
      </c>
      <c r="D55" s="221">
        <v>1.0</v>
      </c>
      <c r="E55" s="221">
        <v>3.0</v>
      </c>
      <c r="F55" s="221">
        <v>2.0</v>
      </c>
      <c r="G55" s="222"/>
      <c r="H55" s="182"/>
    </row>
    <row r="56">
      <c r="A56" s="91"/>
      <c r="B56" s="248"/>
      <c r="C56" s="222"/>
      <c r="D56" s="222"/>
      <c r="E56" s="222"/>
      <c r="F56" s="222"/>
      <c r="G56" s="222"/>
      <c r="H56" s="182"/>
    </row>
    <row r="57">
      <c r="A57" s="91" t="s">
        <v>55</v>
      </c>
      <c r="B57" s="250" t="s">
        <v>94</v>
      </c>
      <c r="C57" s="221"/>
      <c r="D57" s="221"/>
      <c r="E57" s="221"/>
      <c r="F57" s="221"/>
      <c r="G57" s="222"/>
      <c r="H57" s="182"/>
    </row>
    <row r="58">
      <c r="A58" s="131" t="s">
        <v>56</v>
      </c>
      <c r="B58" s="132"/>
      <c r="C58" s="185"/>
      <c r="D58" s="185"/>
      <c r="E58" s="185"/>
      <c r="F58" s="185"/>
      <c r="G58" s="185"/>
      <c r="H58" s="187"/>
    </row>
    <row r="59">
      <c r="A59" s="27" t="s">
        <v>121</v>
      </c>
      <c r="F59" s="28"/>
      <c r="H59" s="18"/>
    </row>
    <row r="60">
      <c r="A60" s="225" t="s">
        <v>25</v>
      </c>
      <c r="B60" s="138" t="s">
        <v>26</v>
      </c>
      <c r="C60" s="142" t="s">
        <v>27</v>
      </c>
      <c r="D60" s="142" t="s">
        <v>28</v>
      </c>
      <c r="E60" s="142" t="s">
        <v>29</v>
      </c>
      <c r="F60" s="226" t="s">
        <v>30</v>
      </c>
      <c r="H60" s="18"/>
    </row>
    <row r="61">
      <c r="A61" s="146" t="s">
        <v>32</v>
      </c>
      <c r="B61" s="241">
        <v>1.0</v>
      </c>
      <c r="C61" s="242"/>
      <c r="D61" s="87"/>
      <c r="E61" s="242"/>
      <c r="F61" s="243"/>
      <c r="H61" s="18"/>
    </row>
    <row r="62">
      <c r="A62" s="146" t="s">
        <v>34</v>
      </c>
      <c r="B62" s="151"/>
      <c r="C62" s="221"/>
      <c r="D62" s="221"/>
      <c r="E62" s="221"/>
      <c r="F62" s="102"/>
      <c r="H62" s="18"/>
    </row>
    <row r="63">
      <c r="A63" s="146" t="s">
        <v>36</v>
      </c>
      <c r="B63" s="151"/>
      <c r="C63" s="222"/>
      <c r="D63" s="221"/>
      <c r="E63" s="222"/>
      <c r="F63" s="102"/>
      <c r="H63" s="18"/>
    </row>
    <row r="64">
      <c r="A64" s="146" t="s">
        <v>38</v>
      </c>
      <c r="B64" s="151"/>
      <c r="C64" s="221"/>
      <c r="D64" s="221"/>
      <c r="E64" s="222"/>
      <c r="F64" s="102"/>
      <c r="H64" s="18"/>
    </row>
    <row r="65">
      <c r="A65" s="146" t="s">
        <v>39</v>
      </c>
      <c r="B65" s="151"/>
      <c r="C65" s="221"/>
      <c r="D65" s="221"/>
      <c r="E65" s="222"/>
      <c r="F65" s="102"/>
      <c r="H65" s="18"/>
    </row>
    <row r="66">
      <c r="A66" s="146" t="s">
        <v>41</v>
      </c>
      <c r="B66" s="151"/>
      <c r="C66" s="221"/>
      <c r="D66" s="221"/>
      <c r="E66" s="221"/>
      <c r="F66" s="102"/>
      <c r="H66" s="18"/>
    </row>
    <row r="67">
      <c r="A67" s="146" t="s">
        <v>43</v>
      </c>
      <c r="B67" s="151">
        <v>2.0</v>
      </c>
      <c r="C67" s="221">
        <v>1.0</v>
      </c>
      <c r="D67" s="221"/>
      <c r="E67" s="222"/>
      <c r="F67" s="102">
        <v>1.0</v>
      </c>
      <c r="H67" s="18"/>
    </row>
    <row r="68">
      <c r="A68" s="146" t="s">
        <v>45</v>
      </c>
      <c r="B68" s="151"/>
      <c r="C68" s="221"/>
      <c r="D68" s="221"/>
      <c r="E68" s="222"/>
      <c r="F68" s="102"/>
      <c r="H68" s="18"/>
    </row>
    <row r="69">
      <c r="A69" s="146" t="s">
        <v>46</v>
      </c>
      <c r="B69" s="151"/>
      <c r="C69" s="221"/>
      <c r="D69" s="221"/>
      <c r="E69" s="221"/>
      <c r="F69" s="102">
        <v>0.5</v>
      </c>
      <c r="H69" s="18"/>
    </row>
    <row r="70">
      <c r="A70" s="146" t="s">
        <v>47</v>
      </c>
      <c r="B70" s="151">
        <v>1.0</v>
      </c>
      <c r="C70" s="221"/>
      <c r="D70" s="221">
        <v>1.0</v>
      </c>
      <c r="E70" s="221"/>
      <c r="F70" s="102"/>
      <c r="H70" s="18"/>
    </row>
    <row r="71">
      <c r="A71" s="146" t="s">
        <v>48</v>
      </c>
      <c r="B71" s="151"/>
      <c r="C71" s="221"/>
      <c r="D71" s="221"/>
      <c r="E71" s="222"/>
      <c r="F71" s="102"/>
      <c r="H71" s="18"/>
    </row>
    <row r="72">
      <c r="A72" s="146" t="s">
        <v>49</v>
      </c>
      <c r="B72" s="151"/>
      <c r="C72" s="221"/>
      <c r="D72" s="222"/>
      <c r="E72" s="222"/>
      <c r="F72" s="102"/>
      <c r="H72" s="18"/>
    </row>
    <row r="73">
      <c r="A73" s="146" t="s">
        <v>50</v>
      </c>
      <c r="B73" s="244"/>
      <c r="C73" s="222"/>
      <c r="D73" s="222"/>
      <c r="E73" s="222"/>
      <c r="F73" s="182"/>
      <c r="H73" s="18"/>
    </row>
    <row r="74">
      <c r="A74" s="146" t="s">
        <v>51</v>
      </c>
      <c r="B74" s="151"/>
      <c r="C74" s="222"/>
      <c r="D74" s="222"/>
      <c r="E74" s="221"/>
      <c r="F74" s="102"/>
      <c r="H74" s="18"/>
    </row>
    <row r="75">
      <c r="A75" s="146" t="s">
        <v>52</v>
      </c>
      <c r="B75" s="151"/>
      <c r="C75" s="221"/>
      <c r="D75" s="221"/>
      <c r="E75" s="222"/>
      <c r="F75" s="102">
        <v>1.0</v>
      </c>
      <c r="H75" s="18"/>
    </row>
    <row r="76">
      <c r="A76" s="146" t="s">
        <v>53</v>
      </c>
      <c r="B76" s="151">
        <v>1.0</v>
      </c>
      <c r="C76" s="221"/>
      <c r="D76" s="221"/>
      <c r="E76" s="221"/>
      <c r="F76" s="102">
        <v>1.0</v>
      </c>
      <c r="H76" s="18"/>
    </row>
    <row r="77">
      <c r="A77" s="146" t="s">
        <v>82</v>
      </c>
      <c r="B77" s="151">
        <v>1.0</v>
      </c>
      <c r="C77" s="222"/>
      <c r="D77" s="222"/>
      <c r="E77" s="222"/>
      <c r="F77" s="102">
        <v>0.5</v>
      </c>
      <c r="H77" s="18"/>
    </row>
    <row r="78">
      <c r="A78" s="146" t="s">
        <v>55</v>
      </c>
      <c r="B78" s="245"/>
      <c r="C78" s="223"/>
      <c r="D78" s="223"/>
      <c r="E78" s="223"/>
      <c r="F78" s="206"/>
      <c r="H78" s="18"/>
    </row>
    <row r="79">
      <c r="A79" s="227" t="s">
        <v>56</v>
      </c>
      <c r="B79" s="244"/>
      <c r="C79" s="222"/>
      <c r="D79" s="222"/>
      <c r="E79" s="222"/>
      <c r="F79" s="182"/>
      <c r="H79" s="18"/>
    </row>
    <row r="80">
      <c r="A80" s="227" t="s">
        <v>103</v>
      </c>
      <c r="B80" s="151">
        <v>1.0</v>
      </c>
      <c r="C80" s="222"/>
      <c r="D80" s="221"/>
      <c r="E80" s="221"/>
      <c r="F80" s="102"/>
      <c r="H80" s="18"/>
    </row>
    <row r="81">
      <c r="A81" s="229" t="s">
        <v>118</v>
      </c>
      <c r="B81" s="245"/>
      <c r="C81" s="224"/>
      <c r="D81" s="223"/>
      <c r="E81" s="224"/>
      <c r="F81" s="206"/>
      <c r="H81" s="18"/>
    </row>
    <row r="82">
      <c r="A82" s="229" t="s">
        <v>21</v>
      </c>
      <c r="B82" s="246"/>
      <c r="C82" s="185"/>
      <c r="D82" s="185"/>
      <c r="E82" s="185"/>
      <c r="F82" s="158"/>
      <c r="H82" s="18"/>
    </row>
    <row r="83">
      <c r="A83" s="230" t="s">
        <v>66</v>
      </c>
      <c r="B83" s="163">
        <f t="shared" ref="B83:F83" si="12">SUM(B61:B82)</f>
        <v>7</v>
      </c>
      <c r="C83" s="163">
        <f t="shared" si="12"/>
        <v>1</v>
      </c>
      <c r="D83" s="163">
        <f t="shared" si="12"/>
        <v>1</v>
      </c>
      <c r="E83" s="163">
        <f t="shared" si="12"/>
        <v>0</v>
      </c>
      <c r="F83" s="165">
        <f t="shared" si="12"/>
        <v>4</v>
      </c>
      <c r="G83" s="47"/>
      <c r="H83" s="232"/>
    </row>
  </sheetData>
  <mergeCells count="5">
    <mergeCell ref="A1:G1"/>
    <mergeCell ref="C15:H15"/>
    <mergeCell ref="A24:B24"/>
    <mergeCell ref="A38:H38"/>
    <mergeCell ref="A59:F59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6" max="7" width="7.38"/>
    <col customWidth="1" min="8" max="8" width="11.0"/>
    <col customWidth="1" min="9" max="9" width="7.5"/>
    <col customWidth="1" min="10" max="10" width="7.38"/>
    <col customWidth="1" min="11" max="11" width="8.88"/>
    <col customWidth="1" min="12" max="12" width="18.63"/>
    <col customWidth="1" min="13" max="13" width="17.13"/>
  </cols>
  <sheetData>
    <row r="1">
      <c r="A1" s="52" t="s">
        <v>0</v>
      </c>
      <c r="B1" s="53"/>
      <c r="C1" s="53"/>
      <c r="D1" s="53"/>
      <c r="E1" s="53"/>
      <c r="F1" s="53"/>
      <c r="G1" s="53"/>
      <c r="H1" s="54"/>
      <c r="I1" s="55"/>
      <c r="J1" s="55"/>
      <c r="K1" s="55"/>
      <c r="L1" s="55"/>
      <c r="M1" s="56" t="s">
        <v>57</v>
      </c>
    </row>
    <row r="2">
      <c r="A2" s="57" t="s">
        <v>58</v>
      </c>
      <c r="B2" s="58">
        <v>45955.0</v>
      </c>
      <c r="C2" s="6"/>
      <c r="D2" s="7" t="s">
        <v>2</v>
      </c>
      <c r="E2" s="7" t="s">
        <v>3</v>
      </c>
      <c r="F2" s="59" t="s">
        <v>4</v>
      </c>
      <c r="G2" s="54"/>
      <c r="H2" s="60" t="s">
        <v>5</v>
      </c>
      <c r="I2" s="59" t="s">
        <v>59</v>
      </c>
      <c r="J2" s="53"/>
      <c r="K2" s="54"/>
      <c r="L2" s="61" t="s">
        <v>60</v>
      </c>
      <c r="M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63">
        <v>143353.34</v>
      </c>
      <c r="G3" s="64"/>
      <c r="H3" s="65">
        <f t="shared" ref="H3:H8" si="1">$F3/D3</f>
        <v>0.5064808966</v>
      </c>
      <c r="I3" s="66">
        <f t="shared" ref="I3:I13" si="2">F3-L3</f>
        <v>-151775.06</v>
      </c>
      <c r="J3" s="67"/>
      <c r="K3" s="64"/>
      <c r="L3" s="68">
        <f t="shared" ref="L3:L13" si="3">E3*$B$23</f>
        <v>295128.4</v>
      </c>
      <c r="M3" s="69">
        <f t="shared" ref="M3:M14" si="4">$F3/E3</f>
        <v>0.4533499679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63">
        <v>171914.4</v>
      </c>
      <c r="G4" s="64"/>
      <c r="H4" s="65">
        <f t="shared" si="1"/>
        <v>0.8528599919</v>
      </c>
      <c r="I4" s="66">
        <f t="shared" si="2"/>
        <v>-72246.53333</v>
      </c>
      <c r="J4" s="67"/>
      <c r="K4" s="64"/>
      <c r="L4" s="68">
        <f t="shared" si="3"/>
        <v>244160.9333</v>
      </c>
      <c r="M4" s="69">
        <f t="shared" si="4"/>
        <v>0.6571626255</v>
      </c>
    </row>
    <row r="5">
      <c r="A5" s="10" t="s">
        <v>11</v>
      </c>
      <c r="B5" s="70">
        <v>1865289.84</v>
      </c>
      <c r="C5" s="12" t="s">
        <v>61</v>
      </c>
      <c r="D5" s="71">
        <v>402427.0</v>
      </c>
      <c r="E5" s="13">
        <v>501170.0</v>
      </c>
      <c r="F5" s="63">
        <v>350439.6</v>
      </c>
      <c r="G5" s="64"/>
      <c r="H5" s="65">
        <f t="shared" si="1"/>
        <v>0.870815328</v>
      </c>
      <c r="I5" s="66">
        <f t="shared" si="2"/>
        <v>-117319.0667</v>
      </c>
      <c r="J5" s="67"/>
      <c r="K5" s="64"/>
      <c r="L5" s="68">
        <f t="shared" si="3"/>
        <v>467758.6667</v>
      </c>
      <c r="M5" s="69">
        <f t="shared" si="4"/>
        <v>0.6992429714</v>
      </c>
    </row>
    <row r="6">
      <c r="A6" s="10" t="s">
        <v>62</v>
      </c>
      <c r="B6" s="70">
        <v>235928.3</v>
      </c>
      <c r="C6" s="12" t="s">
        <v>12</v>
      </c>
      <c r="D6" s="13">
        <v>360402.0</v>
      </c>
      <c r="E6" s="13">
        <v>316209.0</v>
      </c>
      <c r="F6" s="63">
        <v>224262.98</v>
      </c>
      <c r="G6" s="64"/>
      <c r="H6" s="65">
        <f t="shared" si="1"/>
        <v>0.6222578676</v>
      </c>
      <c r="I6" s="66">
        <f t="shared" si="2"/>
        <v>-70865.42</v>
      </c>
      <c r="J6" s="67"/>
      <c r="K6" s="64"/>
      <c r="L6" s="68">
        <f t="shared" si="3"/>
        <v>295128.4</v>
      </c>
      <c r="M6" s="69">
        <f t="shared" si="4"/>
        <v>0.7092238994</v>
      </c>
    </row>
    <row r="7">
      <c r="A7" s="32" t="s">
        <v>63</v>
      </c>
      <c r="B7" s="72">
        <f>B5-B3</f>
        <v>-574926.16</v>
      </c>
      <c r="C7" s="12" t="s">
        <v>14</v>
      </c>
      <c r="D7" s="13">
        <v>467711.0</v>
      </c>
      <c r="E7" s="13">
        <v>302557.0</v>
      </c>
      <c r="F7" s="63">
        <v>322640.17</v>
      </c>
      <c r="G7" s="64"/>
      <c r="H7" s="65">
        <f t="shared" si="1"/>
        <v>0.6898280562</v>
      </c>
      <c r="I7" s="66">
        <f t="shared" si="2"/>
        <v>40253.63667</v>
      </c>
      <c r="J7" s="67"/>
      <c r="K7" s="64"/>
      <c r="L7" s="68">
        <f t="shared" si="3"/>
        <v>282386.5333</v>
      </c>
      <c r="M7" s="69">
        <f t="shared" si="4"/>
        <v>1.066378137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63">
        <v>202926.23</v>
      </c>
      <c r="G8" s="64"/>
      <c r="H8" s="65">
        <f t="shared" si="1"/>
        <v>1.599305113</v>
      </c>
      <c r="I8" s="66">
        <f t="shared" si="2"/>
        <v>-41234.70333</v>
      </c>
      <c r="J8" s="67"/>
      <c r="K8" s="64"/>
      <c r="L8" s="68">
        <f t="shared" si="3"/>
        <v>244160.9333</v>
      </c>
      <c r="M8" s="69">
        <f t="shared" si="4"/>
        <v>0.7757089231</v>
      </c>
    </row>
    <row r="9">
      <c r="A9" s="19" t="s">
        <v>17</v>
      </c>
      <c r="B9" s="20">
        <f>(B4-B5)/30</f>
        <v>8234.464333</v>
      </c>
      <c r="C9" s="12" t="s">
        <v>18</v>
      </c>
      <c r="D9" s="13">
        <v>175140.0</v>
      </c>
      <c r="E9" s="13">
        <v>261601.0</v>
      </c>
      <c r="F9" s="63">
        <v>197874.85</v>
      </c>
      <c r="G9" s="64"/>
      <c r="H9" s="65">
        <f t="shared" ref="H9:H13" si="5">$F9/$D$9</f>
        <v>1.129809581</v>
      </c>
      <c r="I9" s="66">
        <f t="shared" si="2"/>
        <v>-46286.08333</v>
      </c>
      <c r="J9" s="67"/>
      <c r="K9" s="64"/>
      <c r="L9" s="68">
        <f t="shared" si="3"/>
        <v>244160.9333</v>
      </c>
      <c r="M9" s="69">
        <f t="shared" si="4"/>
        <v>0.7563994404</v>
      </c>
    </row>
    <row r="10">
      <c r="A10" s="19" t="s">
        <v>19</v>
      </c>
      <c r="B10" s="21">
        <f>(B4-B6)/30</f>
        <v>62546.51567</v>
      </c>
      <c r="C10" s="12" t="s">
        <v>20</v>
      </c>
      <c r="D10" s="13">
        <v>0.0</v>
      </c>
      <c r="E10" s="13">
        <v>192680.0</v>
      </c>
      <c r="F10" s="63">
        <v>82668.25</v>
      </c>
      <c r="G10" s="64"/>
      <c r="H10" s="65">
        <f t="shared" si="5"/>
        <v>0.4720123901</v>
      </c>
      <c r="I10" s="66">
        <f t="shared" si="2"/>
        <v>-97166.41667</v>
      </c>
      <c r="J10" s="67"/>
      <c r="K10" s="64"/>
      <c r="L10" s="68">
        <f t="shared" si="3"/>
        <v>179834.6667</v>
      </c>
      <c r="M10" s="69">
        <f t="shared" si="4"/>
        <v>0.4290442703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63">
        <v>100980.97</v>
      </c>
      <c r="G11" s="64"/>
      <c r="H11" s="65">
        <f t="shared" si="5"/>
        <v>0.576572856</v>
      </c>
      <c r="I11" s="66">
        <f t="shared" si="2"/>
        <v>55014.30333</v>
      </c>
      <c r="J11" s="67"/>
      <c r="K11" s="64"/>
      <c r="L11" s="68">
        <f t="shared" si="3"/>
        <v>45966.66667</v>
      </c>
      <c r="M11" s="73">
        <f t="shared" si="4"/>
        <v>2.050375025</v>
      </c>
    </row>
    <row r="12">
      <c r="A12" s="17"/>
      <c r="B12" s="74"/>
      <c r="C12" s="12" t="s">
        <v>65</v>
      </c>
      <c r="D12" s="13">
        <v>0.0</v>
      </c>
      <c r="E12" s="13">
        <v>49520.0</v>
      </c>
      <c r="F12" s="63">
        <v>52279.08</v>
      </c>
      <c r="G12" s="64"/>
      <c r="H12" s="65">
        <f t="shared" si="5"/>
        <v>0.298498801</v>
      </c>
      <c r="I12" s="66">
        <f t="shared" si="2"/>
        <v>6060.413333</v>
      </c>
      <c r="J12" s="67"/>
      <c r="K12" s="64"/>
      <c r="L12" s="68">
        <f t="shared" si="3"/>
        <v>46218.66667</v>
      </c>
      <c r="M12" s="69">
        <f t="shared" si="4"/>
        <v>1.055716478</v>
      </c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63">
        <v>13849.97</v>
      </c>
      <c r="G13" s="64"/>
      <c r="H13" s="76">
        <f t="shared" si="5"/>
        <v>0.07907942218</v>
      </c>
      <c r="I13" s="77">
        <f t="shared" si="2"/>
        <v>-33750.03</v>
      </c>
      <c r="J13" s="78"/>
      <c r="K13" s="79"/>
      <c r="L13" s="80">
        <f t="shared" si="3"/>
        <v>47600</v>
      </c>
      <c r="M13" s="81">
        <f t="shared" si="4"/>
        <v>0.2715680392</v>
      </c>
    </row>
    <row r="14">
      <c r="A14" s="19" t="s">
        <v>24</v>
      </c>
      <c r="B14" s="21">
        <f>(B3-B5)/(B19-B22)</f>
        <v>287463.08</v>
      </c>
      <c r="C14" s="29" t="s">
        <v>66</v>
      </c>
      <c r="D14" s="82">
        <f t="shared" ref="D14:F14" si="6">SUM(D3:D13)</f>
        <v>2122320</v>
      </c>
      <c r="E14" s="82">
        <f t="shared" si="6"/>
        <v>2563398</v>
      </c>
      <c r="F14" s="82">
        <f t="shared" si="6"/>
        <v>1863189.84</v>
      </c>
      <c r="G14" s="2"/>
      <c r="H14" s="83">
        <f>$F14/D14</f>
        <v>0.8779024087</v>
      </c>
      <c r="I14" s="83"/>
      <c r="J14" s="83"/>
      <c r="K14" s="83"/>
      <c r="L14" s="83"/>
      <c r="M14" s="84">
        <f t="shared" si="4"/>
        <v>0.7268437597</v>
      </c>
    </row>
    <row r="15">
      <c r="A15" s="19" t="s">
        <v>31</v>
      </c>
      <c r="B15" s="20">
        <f>B3*B23</f>
        <v>2277534.933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</row>
    <row r="16">
      <c r="A16" s="19" t="s">
        <v>67</v>
      </c>
      <c r="B16" s="20">
        <f>B5-B15</f>
        <v>-412245.0933</v>
      </c>
      <c r="C16" s="27" t="s">
        <v>68</v>
      </c>
      <c r="M16" s="28"/>
    </row>
    <row r="17">
      <c r="A17" s="19" t="s">
        <v>69</v>
      </c>
      <c r="B17" s="20">
        <f>B5-B4</f>
        <v>-247033.93</v>
      </c>
      <c r="C17" s="86"/>
      <c r="D17" s="87" t="s">
        <v>70</v>
      </c>
      <c r="E17" s="87" t="s">
        <v>71</v>
      </c>
      <c r="F17" s="88" t="s">
        <v>72</v>
      </c>
      <c r="G17" s="54"/>
      <c r="H17" s="89" t="s">
        <v>59</v>
      </c>
      <c r="I17" s="53"/>
      <c r="J17" s="53"/>
      <c r="K17" s="54"/>
      <c r="L17" s="61" t="s">
        <v>60</v>
      </c>
      <c r="M17" s="90" t="s">
        <v>6</v>
      </c>
    </row>
    <row r="18">
      <c r="A18" s="19" t="s">
        <v>73</v>
      </c>
      <c r="B18" s="20">
        <f>(B5-B4)-B6</f>
        <v>-482962.23</v>
      </c>
      <c r="C18" s="91" t="s">
        <v>32</v>
      </c>
      <c r="D18" s="92">
        <v>79808.0</v>
      </c>
      <c r="E18" s="93">
        <v>48753.0</v>
      </c>
      <c r="F18" s="94">
        <f t="shared" ref="F18:F38" si="7">E18-D18</f>
        <v>-31055</v>
      </c>
      <c r="G18" s="95"/>
      <c r="H18" s="96">
        <f t="shared" ref="H18:H37" si="8">E18-L18</f>
        <v>-25734.46667</v>
      </c>
      <c r="I18" s="67"/>
      <c r="J18" s="67"/>
      <c r="K18" s="67"/>
      <c r="L18" s="97">
        <f t="shared" ref="L18:L37" si="9">D18*$B$23</f>
        <v>74487.46667</v>
      </c>
      <c r="M18" s="98">
        <f t="shared" ref="M18:M37" si="10">E18/D18</f>
        <v>0.6108786087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50397.0</v>
      </c>
      <c r="F19" s="96">
        <f t="shared" si="7"/>
        <v>-92716</v>
      </c>
      <c r="G19" s="64"/>
      <c r="H19" s="96">
        <f t="shared" si="8"/>
        <v>-83175.13333</v>
      </c>
      <c r="I19" s="67"/>
      <c r="J19" s="67"/>
      <c r="K19" s="67"/>
      <c r="L19" s="97">
        <f t="shared" si="9"/>
        <v>133572.1333</v>
      </c>
      <c r="M19" s="15">
        <f t="shared" si="10"/>
        <v>0.3521483024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33669.0</v>
      </c>
      <c r="F20" s="96">
        <f t="shared" si="7"/>
        <v>-46139</v>
      </c>
      <c r="G20" s="64"/>
      <c r="H20" s="96">
        <f t="shared" si="8"/>
        <v>-40818.46667</v>
      </c>
      <c r="I20" s="67"/>
      <c r="J20" s="67"/>
      <c r="K20" s="67"/>
      <c r="L20" s="97">
        <f t="shared" si="9"/>
        <v>74487.46667</v>
      </c>
      <c r="M20" s="15">
        <f t="shared" si="10"/>
        <v>0.421875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40213.0</v>
      </c>
      <c r="F21" s="96">
        <f t="shared" si="7"/>
        <v>-75599</v>
      </c>
      <c r="G21" s="64"/>
      <c r="H21" s="96">
        <f t="shared" si="8"/>
        <v>-67878.2</v>
      </c>
      <c r="I21" s="67"/>
      <c r="J21" s="67"/>
      <c r="K21" s="67"/>
      <c r="L21" s="97">
        <f t="shared" si="9"/>
        <v>108091.2</v>
      </c>
      <c r="M21" s="15">
        <f t="shared" si="10"/>
        <v>0.3472265396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125023.0</v>
      </c>
      <c r="F22" s="96">
        <f t="shared" si="7"/>
        <v>56763</v>
      </c>
      <c r="G22" s="64"/>
      <c r="H22" s="96">
        <f t="shared" si="8"/>
        <v>61313.66667</v>
      </c>
      <c r="I22" s="67"/>
      <c r="J22" s="67"/>
      <c r="K22" s="67"/>
      <c r="L22" s="97">
        <f t="shared" si="9"/>
        <v>63709.33333</v>
      </c>
      <c r="M22" s="15">
        <f t="shared" si="10"/>
        <v>1.831570466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>
        <v>34987.0</v>
      </c>
      <c r="F23" s="96">
        <f t="shared" si="7"/>
        <v>-26217</v>
      </c>
      <c r="G23" s="64"/>
      <c r="H23" s="96">
        <f t="shared" si="8"/>
        <v>-22136.73333</v>
      </c>
      <c r="I23" s="67"/>
      <c r="J23" s="67"/>
      <c r="K23" s="67"/>
      <c r="L23" s="97">
        <f t="shared" si="9"/>
        <v>57123.73333</v>
      </c>
      <c r="M23" s="15">
        <f t="shared" si="10"/>
        <v>0.5716456441</v>
      </c>
    </row>
    <row r="24">
      <c r="A24" s="43" t="s">
        <v>44</v>
      </c>
      <c r="B24" s="44">
        <f>B5/B3</f>
        <v>0.7643953814</v>
      </c>
      <c r="C24" s="91" t="s">
        <v>43</v>
      </c>
      <c r="D24" s="13">
        <v>120764.0</v>
      </c>
      <c r="E24" s="99">
        <v>81452.0</v>
      </c>
      <c r="F24" s="96">
        <f t="shared" si="7"/>
        <v>-39312</v>
      </c>
      <c r="G24" s="64"/>
      <c r="H24" s="96">
        <f t="shared" si="8"/>
        <v>-31261.06667</v>
      </c>
      <c r="I24" s="67"/>
      <c r="J24" s="67"/>
      <c r="K24" s="67"/>
      <c r="L24" s="97">
        <f t="shared" si="9"/>
        <v>112713.0667</v>
      </c>
      <c r="M24" s="15">
        <f t="shared" si="10"/>
        <v>0.6744725249</v>
      </c>
    </row>
    <row r="25">
      <c r="A25" s="17" t="s">
        <v>75</v>
      </c>
      <c r="C25" s="91" t="s">
        <v>45</v>
      </c>
      <c r="D25" s="13">
        <v>120764.0</v>
      </c>
      <c r="E25" s="99">
        <v>52260.0</v>
      </c>
      <c r="F25" s="96">
        <f t="shared" si="7"/>
        <v>-68504</v>
      </c>
      <c r="G25" s="64"/>
      <c r="H25" s="96">
        <f t="shared" si="8"/>
        <v>-60453.06667</v>
      </c>
      <c r="I25" s="67"/>
      <c r="J25" s="67"/>
      <c r="K25" s="67"/>
      <c r="L25" s="97">
        <f t="shared" si="9"/>
        <v>112713.0667</v>
      </c>
      <c r="M25" s="15">
        <f t="shared" si="10"/>
        <v>0.4327448577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153928.0</v>
      </c>
      <c r="F26" s="96">
        <f t="shared" si="7"/>
        <v>51768</v>
      </c>
      <c r="G26" s="64"/>
      <c r="H26" s="96">
        <f t="shared" si="8"/>
        <v>58578.66667</v>
      </c>
      <c r="I26" s="67"/>
      <c r="J26" s="67"/>
      <c r="K26" s="67"/>
      <c r="L26" s="97">
        <f t="shared" si="9"/>
        <v>95349.33333</v>
      </c>
      <c r="M26" s="15">
        <f t="shared" si="10"/>
        <v>1.506734534</v>
      </c>
    </row>
    <row r="27">
      <c r="A27" s="12" t="s">
        <v>8</v>
      </c>
      <c r="B27" s="102"/>
      <c r="C27" s="91" t="s">
        <v>47</v>
      </c>
      <c r="D27" s="13">
        <v>102160.0</v>
      </c>
      <c r="E27" s="99">
        <v>128518.0</v>
      </c>
      <c r="F27" s="96">
        <f t="shared" si="7"/>
        <v>26358</v>
      </c>
      <c r="G27" s="64"/>
      <c r="H27" s="96">
        <f t="shared" si="8"/>
        <v>33168.66667</v>
      </c>
      <c r="I27" s="67"/>
      <c r="J27" s="67"/>
      <c r="K27" s="67"/>
      <c r="L27" s="97">
        <f t="shared" si="9"/>
        <v>95349.33333</v>
      </c>
      <c r="M27" s="15">
        <f t="shared" si="10"/>
        <v>1.258007048</v>
      </c>
    </row>
    <row r="28">
      <c r="A28" s="12" t="s">
        <v>10</v>
      </c>
      <c r="B28" s="102"/>
      <c r="C28" s="91" t="s">
        <v>48</v>
      </c>
      <c r="D28" s="13">
        <v>102160.0</v>
      </c>
      <c r="E28" s="99">
        <v>37804.0</v>
      </c>
      <c r="F28" s="96">
        <f t="shared" si="7"/>
        <v>-64356</v>
      </c>
      <c r="G28" s="64"/>
      <c r="H28" s="96">
        <f t="shared" si="8"/>
        <v>-57545.33333</v>
      </c>
      <c r="I28" s="67"/>
      <c r="J28" s="67"/>
      <c r="K28" s="67"/>
      <c r="L28" s="97">
        <f t="shared" si="9"/>
        <v>95349.33333</v>
      </c>
      <c r="M28" s="15">
        <f t="shared" si="10"/>
        <v>0.3700469851</v>
      </c>
    </row>
    <row r="29">
      <c r="A29" s="12" t="s">
        <v>12</v>
      </c>
      <c r="B29" s="102">
        <v>1.0</v>
      </c>
      <c r="C29" s="91" t="s">
        <v>49</v>
      </c>
      <c r="D29" s="13">
        <v>115812.0</v>
      </c>
      <c r="E29" s="99">
        <v>161120.0</v>
      </c>
      <c r="F29" s="96">
        <f t="shared" si="7"/>
        <v>45308</v>
      </c>
      <c r="G29" s="64"/>
      <c r="H29" s="96">
        <f t="shared" si="8"/>
        <v>53028.8</v>
      </c>
      <c r="I29" s="67"/>
      <c r="J29" s="67"/>
      <c r="K29" s="67"/>
      <c r="L29" s="97">
        <f t="shared" si="9"/>
        <v>108091.2</v>
      </c>
      <c r="M29" s="15">
        <f t="shared" si="10"/>
        <v>1.391220254</v>
      </c>
    </row>
    <row r="30">
      <c r="A30" s="12" t="s">
        <v>14</v>
      </c>
      <c r="B30" s="102">
        <v>3.0</v>
      </c>
      <c r="C30" s="32" t="s">
        <v>78</v>
      </c>
      <c r="D30" s="13">
        <v>54608.0</v>
      </c>
      <c r="E30" s="99">
        <v>34447.0</v>
      </c>
      <c r="F30" s="96">
        <f t="shared" si="7"/>
        <v>-20161</v>
      </c>
      <c r="G30" s="64"/>
      <c r="H30" s="96">
        <f t="shared" si="8"/>
        <v>-16520.46667</v>
      </c>
      <c r="I30" s="67"/>
      <c r="J30" s="67"/>
      <c r="K30" s="67"/>
      <c r="L30" s="97">
        <f t="shared" si="9"/>
        <v>50967.46667</v>
      </c>
      <c r="M30" s="15">
        <f t="shared" si="10"/>
        <v>0.6308050103</v>
      </c>
    </row>
    <row r="31">
      <c r="A31" s="12" t="s">
        <v>16</v>
      </c>
      <c r="B31" s="102">
        <v>3.0</v>
      </c>
      <c r="C31" s="91" t="s">
        <v>51</v>
      </c>
      <c r="D31" s="13">
        <v>115812.0</v>
      </c>
      <c r="E31" s="99">
        <v>79573.0</v>
      </c>
      <c r="F31" s="96">
        <f t="shared" si="7"/>
        <v>-36239</v>
      </c>
      <c r="G31" s="64"/>
      <c r="H31" s="96">
        <f t="shared" si="8"/>
        <v>-28518.2</v>
      </c>
      <c r="I31" s="67"/>
      <c r="J31" s="67"/>
      <c r="K31" s="67"/>
      <c r="L31" s="97">
        <f t="shared" si="9"/>
        <v>108091.2</v>
      </c>
      <c r="M31" s="15">
        <f t="shared" si="10"/>
        <v>0.6870876938</v>
      </c>
    </row>
    <row r="32">
      <c r="A32" s="12" t="s">
        <v>18</v>
      </c>
      <c r="B32" s="102">
        <v>1.0</v>
      </c>
      <c r="C32" s="91" t="s">
        <v>52</v>
      </c>
      <c r="D32" s="13">
        <v>115812.0</v>
      </c>
      <c r="E32" s="99">
        <v>93190.0</v>
      </c>
      <c r="F32" s="96">
        <f t="shared" si="7"/>
        <v>-22622</v>
      </c>
      <c r="G32" s="64"/>
      <c r="H32" s="96">
        <f t="shared" si="8"/>
        <v>-14901.2</v>
      </c>
      <c r="I32" s="67"/>
      <c r="J32" s="67"/>
      <c r="K32" s="67"/>
      <c r="L32" s="97">
        <f t="shared" si="9"/>
        <v>108091.2</v>
      </c>
      <c r="M32" s="15">
        <f t="shared" si="10"/>
        <v>0.8046661831</v>
      </c>
    </row>
    <row r="33">
      <c r="A33" s="12" t="s">
        <v>20</v>
      </c>
      <c r="B33" s="102"/>
      <c r="C33" s="91" t="s">
        <v>53</v>
      </c>
      <c r="D33" s="13">
        <v>151816.0</v>
      </c>
      <c r="E33" s="99">
        <v>39106.0</v>
      </c>
      <c r="F33" s="96">
        <f t="shared" si="7"/>
        <v>-112710</v>
      </c>
      <c r="G33" s="64"/>
      <c r="H33" s="96">
        <f t="shared" si="8"/>
        <v>-102588.9333</v>
      </c>
      <c r="I33" s="67"/>
      <c r="J33" s="67"/>
      <c r="K33" s="67"/>
      <c r="L33" s="97">
        <f t="shared" si="9"/>
        <v>141694.9333</v>
      </c>
      <c r="M33" s="15">
        <f t="shared" si="10"/>
        <v>0.257588133</v>
      </c>
    </row>
    <row r="34">
      <c r="A34" s="103" t="s">
        <v>79</v>
      </c>
      <c r="B34" s="102"/>
      <c r="C34" s="91" t="s">
        <v>80</v>
      </c>
      <c r="D34" s="13">
        <v>54608.0</v>
      </c>
      <c r="E34" s="99">
        <v>42007.0</v>
      </c>
      <c r="F34" s="96">
        <f t="shared" si="7"/>
        <v>-12601</v>
      </c>
      <c r="G34" s="64"/>
      <c r="H34" s="96">
        <f t="shared" si="8"/>
        <v>-8960.466667</v>
      </c>
      <c r="I34" s="67"/>
      <c r="J34" s="67"/>
      <c r="K34" s="67"/>
      <c r="L34" s="97">
        <f t="shared" si="9"/>
        <v>50967.46667</v>
      </c>
      <c r="M34" s="15">
        <f t="shared" si="10"/>
        <v>0.7692462643</v>
      </c>
    </row>
    <row r="35">
      <c r="A35" s="104" t="s">
        <v>81</v>
      </c>
      <c r="B35" s="102">
        <v>4.0</v>
      </c>
      <c r="C35" s="91" t="s">
        <v>82</v>
      </c>
      <c r="D35" s="13">
        <v>49656.0</v>
      </c>
      <c r="E35" s="99">
        <v>49551.0</v>
      </c>
      <c r="F35" s="96">
        <f t="shared" si="7"/>
        <v>-105</v>
      </c>
      <c r="G35" s="64"/>
      <c r="H35" s="96">
        <f t="shared" si="8"/>
        <v>3205.4</v>
      </c>
      <c r="I35" s="67"/>
      <c r="J35" s="67"/>
      <c r="K35" s="67"/>
      <c r="L35" s="97">
        <f t="shared" si="9"/>
        <v>46345.6</v>
      </c>
      <c r="M35" s="15">
        <f t="shared" si="10"/>
        <v>0.9978854519</v>
      </c>
    </row>
    <row r="36">
      <c r="A36" s="105" t="s">
        <v>66</v>
      </c>
      <c r="B36" s="106">
        <f>SUM(B27:B35)</f>
        <v>12</v>
      </c>
      <c r="C36" s="91" t="s">
        <v>83</v>
      </c>
      <c r="D36" s="13">
        <v>49656.0</v>
      </c>
      <c r="E36" s="99">
        <v>41255.0</v>
      </c>
      <c r="F36" s="96">
        <f t="shared" si="7"/>
        <v>-8401</v>
      </c>
      <c r="G36" s="64"/>
      <c r="H36" s="96">
        <f t="shared" si="8"/>
        <v>-5090.6</v>
      </c>
      <c r="I36" s="67"/>
      <c r="J36" s="67"/>
      <c r="K36" s="67"/>
      <c r="L36" s="97">
        <f t="shared" si="9"/>
        <v>46345.6</v>
      </c>
      <c r="M36" s="15">
        <f t="shared" si="10"/>
        <v>0.8308160142</v>
      </c>
    </row>
    <row r="37">
      <c r="C37" s="107" t="s">
        <v>84</v>
      </c>
      <c r="D37" s="75">
        <v>49656.0</v>
      </c>
      <c r="E37" s="108">
        <v>25231.0</v>
      </c>
      <c r="F37" s="96">
        <f t="shared" si="7"/>
        <v>-24425</v>
      </c>
      <c r="G37" s="64"/>
      <c r="H37" s="96">
        <f t="shared" si="8"/>
        <v>-21114.6</v>
      </c>
      <c r="I37" s="67"/>
      <c r="J37" s="67"/>
      <c r="K37" s="67"/>
      <c r="L37" s="109">
        <f t="shared" si="9"/>
        <v>46345.6</v>
      </c>
      <c r="M37" s="110">
        <f t="shared" si="10"/>
        <v>0.508115837</v>
      </c>
    </row>
    <row r="38">
      <c r="C38" s="111" t="s">
        <v>85</v>
      </c>
      <c r="D38" s="112">
        <v>186172.0</v>
      </c>
      <c r="E38" s="112"/>
      <c r="F38" s="113">
        <f t="shared" si="7"/>
        <v>-186172</v>
      </c>
      <c r="G38" s="2"/>
      <c r="H38" s="86"/>
      <c r="I38" s="86"/>
      <c r="J38" s="86"/>
      <c r="K38" s="86"/>
      <c r="L38" s="86"/>
      <c r="M38" s="114" t="s">
        <v>86</v>
      </c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7"/>
    </row>
    <row r="40">
      <c r="A40" s="6"/>
      <c r="B40" s="59" t="s">
        <v>88</v>
      </c>
      <c r="C40" s="118" t="s">
        <v>89</v>
      </c>
      <c r="D40" s="119"/>
      <c r="E40" s="118" t="s">
        <v>90</v>
      </c>
      <c r="F40" s="120"/>
      <c r="G40" s="119"/>
      <c r="H40" s="118" t="s">
        <v>91</v>
      </c>
      <c r="I40" s="119"/>
      <c r="J40" s="118" t="s">
        <v>92</v>
      </c>
      <c r="K40" s="119"/>
      <c r="L40" s="118" t="s">
        <v>93</v>
      </c>
      <c r="M40" s="119"/>
    </row>
    <row r="41">
      <c r="A41" s="91" t="s">
        <v>32</v>
      </c>
      <c r="B41" s="129" t="s">
        <v>94</v>
      </c>
      <c r="C41" s="122">
        <v>17.0</v>
      </c>
      <c r="D41" s="123"/>
      <c r="E41" s="122">
        <v>1.0</v>
      </c>
      <c r="F41" s="124"/>
      <c r="G41" s="123"/>
      <c r="H41" s="125">
        <v>1.0</v>
      </c>
      <c r="I41" s="126"/>
      <c r="J41" s="127"/>
      <c r="K41" s="126"/>
      <c r="L41" s="128"/>
      <c r="M41" s="123"/>
    </row>
    <row r="42">
      <c r="A42" s="91" t="s">
        <v>34</v>
      </c>
      <c r="B42" s="129" t="s">
        <v>94</v>
      </c>
      <c r="C42" s="122">
        <v>2.0</v>
      </c>
      <c r="D42" s="123"/>
      <c r="E42" s="122">
        <v>3.0</v>
      </c>
      <c r="F42" s="124"/>
      <c r="G42" s="123"/>
      <c r="H42" s="125">
        <v>10.0</v>
      </c>
      <c r="I42" s="126"/>
      <c r="J42" s="127">
        <v>23.0</v>
      </c>
      <c r="K42" s="126"/>
      <c r="L42" s="128"/>
      <c r="M42" s="123"/>
    </row>
    <row r="43">
      <c r="A43" s="91" t="s">
        <v>55</v>
      </c>
      <c r="B43" s="129" t="s">
        <v>94</v>
      </c>
      <c r="C43" s="122">
        <v>10.0</v>
      </c>
      <c r="D43" s="123"/>
      <c r="E43" s="122"/>
      <c r="F43" s="124"/>
      <c r="G43" s="123"/>
      <c r="H43" s="125">
        <v>15.0</v>
      </c>
      <c r="I43" s="126"/>
      <c r="J43" s="127">
        <v>25.0</v>
      </c>
      <c r="K43" s="126"/>
      <c r="L43" s="128"/>
      <c r="M43" s="123"/>
    </row>
    <row r="44">
      <c r="A44" s="91" t="s">
        <v>38</v>
      </c>
      <c r="B44" s="121"/>
      <c r="C44" s="122"/>
      <c r="D44" s="123"/>
      <c r="E44" s="122"/>
      <c r="F44" s="124"/>
      <c r="G44" s="123"/>
      <c r="H44" s="125"/>
      <c r="I44" s="126"/>
      <c r="J44" s="127"/>
      <c r="K44" s="126"/>
      <c r="L44" s="128"/>
      <c r="M44" s="123"/>
    </row>
    <row r="45">
      <c r="A45" s="91" t="s">
        <v>39</v>
      </c>
      <c r="B45" s="129" t="s">
        <v>94</v>
      </c>
      <c r="C45" s="122"/>
      <c r="D45" s="123"/>
      <c r="E45" s="122"/>
      <c r="F45" s="124"/>
      <c r="G45" s="123"/>
      <c r="H45" s="125"/>
      <c r="I45" s="126"/>
      <c r="J45" s="127"/>
      <c r="K45" s="126"/>
      <c r="L45" s="128"/>
      <c r="M45" s="123"/>
    </row>
    <row r="46">
      <c r="A46" s="91" t="s">
        <v>41</v>
      </c>
      <c r="B46" s="129" t="s">
        <v>94</v>
      </c>
      <c r="C46" s="122">
        <v>7.0</v>
      </c>
      <c r="D46" s="123"/>
      <c r="E46" s="122">
        <v>1.0</v>
      </c>
      <c r="F46" s="124"/>
      <c r="G46" s="123"/>
      <c r="H46" s="125">
        <v>3.0</v>
      </c>
      <c r="I46" s="126"/>
      <c r="J46" s="127">
        <v>7.0</v>
      </c>
      <c r="K46" s="126"/>
      <c r="L46" s="128"/>
      <c r="M46" s="123"/>
    </row>
    <row r="47">
      <c r="A47" s="91" t="s">
        <v>43</v>
      </c>
      <c r="B47" s="129" t="s">
        <v>94</v>
      </c>
      <c r="C47" s="122">
        <v>1.0</v>
      </c>
      <c r="D47" s="123"/>
      <c r="E47" s="122"/>
      <c r="F47" s="124"/>
      <c r="G47" s="123"/>
      <c r="H47" s="125">
        <v>23.0</v>
      </c>
      <c r="I47" s="126"/>
      <c r="J47" s="127"/>
      <c r="K47" s="126"/>
      <c r="L47" s="128"/>
      <c r="M47" s="123"/>
    </row>
    <row r="48">
      <c r="A48" s="91" t="s">
        <v>45</v>
      </c>
      <c r="B48" s="129" t="s">
        <v>94</v>
      </c>
      <c r="C48" s="122">
        <v>2.0</v>
      </c>
      <c r="D48" s="123"/>
      <c r="E48" s="122"/>
      <c r="F48" s="124"/>
      <c r="G48" s="123"/>
      <c r="H48" s="125">
        <v>3.0</v>
      </c>
      <c r="I48" s="126"/>
      <c r="J48" s="127"/>
      <c r="K48" s="126"/>
      <c r="L48" s="128"/>
      <c r="M48" s="123"/>
    </row>
    <row r="49">
      <c r="A49" s="91" t="s">
        <v>46</v>
      </c>
      <c r="B49" s="129" t="s">
        <v>94</v>
      </c>
      <c r="C49" s="122">
        <v>4.0</v>
      </c>
      <c r="D49" s="123"/>
      <c r="E49" s="122">
        <v>4.0</v>
      </c>
      <c r="F49" s="124"/>
      <c r="G49" s="123"/>
      <c r="H49" s="125">
        <v>4.0</v>
      </c>
      <c r="I49" s="126"/>
      <c r="J49" s="127">
        <v>9.0</v>
      </c>
      <c r="K49" s="126"/>
      <c r="L49" s="128"/>
      <c r="M49" s="123"/>
    </row>
    <row r="50">
      <c r="A50" s="91" t="s">
        <v>47</v>
      </c>
      <c r="B50" s="129" t="s">
        <v>94</v>
      </c>
      <c r="C50" s="122">
        <v>7.0</v>
      </c>
      <c r="D50" s="123"/>
      <c r="E50" s="122"/>
      <c r="F50" s="124"/>
      <c r="G50" s="123"/>
      <c r="H50" s="125">
        <v>8.0</v>
      </c>
      <c r="I50" s="126"/>
      <c r="J50" s="127">
        <v>8.0</v>
      </c>
      <c r="K50" s="126"/>
      <c r="L50" s="128"/>
      <c r="M50" s="123"/>
    </row>
    <row r="51">
      <c r="A51" s="91" t="s">
        <v>48</v>
      </c>
      <c r="B51" s="129" t="s">
        <v>94</v>
      </c>
      <c r="C51" s="122">
        <v>5.0</v>
      </c>
      <c r="D51" s="123"/>
      <c r="E51" s="122">
        <v>1.0</v>
      </c>
      <c r="F51" s="124"/>
      <c r="G51" s="123"/>
      <c r="H51" s="125">
        <v>15.0</v>
      </c>
      <c r="I51" s="126"/>
      <c r="J51" s="127">
        <v>26.0</v>
      </c>
      <c r="K51" s="126"/>
      <c r="L51" s="128"/>
      <c r="M51" s="123"/>
    </row>
    <row r="52">
      <c r="A52" s="91" t="s">
        <v>49</v>
      </c>
      <c r="B52" s="129" t="s">
        <v>94</v>
      </c>
      <c r="C52" s="122">
        <v>3.0</v>
      </c>
      <c r="D52" s="123"/>
      <c r="E52" s="122"/>
      <c r="F52" s="124"/>
      <c r="G52" s="123"/>
      <c r="H52" s="125">
        <v>1.0</v>
      </c>
      <c r="I52" s="126"/>
      <c r="J52" s="127">
        <v>52.0</v>
      </c>
      <c r="K52" s="126"/>
      <c r="L52" s="128"/>
      <c r="M52" s="123"/>
    </row>
    <row r="53">
      <c r="A53" s="91" t="s">
        <v>51</v>
      </c>
      <c r="B53" s="129" t="s">
        <v>94</v>
      </c>
      <c r="C53" s="122">
        <v>8.0</v>
      </c>
      <c r="D53" s="123"/>
      <c r="E53" s="122">
        <v>1.0</v>
      </c>
      <c r="F53" s="124"/>
      <c r="G53" s="123"/>
      <c r="H53" s="125">
        <v>9.0</v>
      </c>
      <c r="I53" s="126"/>
      <c r="J53" s="127">
        <v>14.0</v>
      </c>
      <c r="K53" s="126"/>
      <c r="L53" s="128"/>
      <c r="M53" s="123"/>
    </row>
    <row r="54">
      <c r="A54" s="91" t="s">
        <v>52</v>
      </c>
      <c r="B54" s="129" t="s">
        <v>94</v>
      </c>
      <c r="C54" s="122">
        <v>2.0</v>
      </c>
      <c r="D54" s="123"/>
      <c r="E54" s="122"/>
      <c r="F54" s="124"/>
      <c r="G54" s="123"/>
      <c r="H54" s="125">
        <v>11.0</v>
      </c>
      <c r="I54" s="126"/>
      <c r="J54" s="127">
        <v>19.0</v>
      </c>
      <c r="K54" s="126"/>
      <c r="L54" s="128"/>
      <c r="M54" s="123"/>
    </row>
    <row r="55">
      <c r="A55" s="91" t="s">
        <v>53</v>
      </c>
      <c r="B55" s="129" t="s">
        <v>94</v>
      </c>
      <c r="C55" s="122">
        <v>14.0</v>
      </c>
      <c r="D55" s="123"/>
      <c r="E55" s="122">
        <v>1.0</v>
      </c>
      <c r="F55" s="124"/>
      <c r="G55" s="123"/>
      <c r="H55" s="125">
        <v>3.0</v>
      </c>
      <c r="I55" s="126"/>
      <c r="J55" s="127">
        <v>2.0</v>
      </c>
      <c r="K55" s="126"/>
      <c r="L55" s="128"/>
      <c r="M55" s="123"/>
    </row>
    <row r="56">
      <c r="A56" s="91" t="s">
        <v>82</v>
      </c>
      <c r="B56" s="129" t="s">
        <v>94</v>
      </c>
      <c r="C56" s="122">
        <v>2.0</v>
      </c>
      <c r="D56" s="123"/>
      <c r="E56" s="122"/>
      <c r="F56" s="124"/>
      <c r="G56" s="123"/>
      <c r="H56" s="125">
        <v>3.0</v>
      </c>
      <c r="I56" s="126"/>
      <c r="J56" s="127"/>
      <c r="K56" s="126"/>
      <c r="L56" s="128"/>
      <c r="M56" s="123"/>
    </row>
    <row r="57">
      <c r="A57" s="91" t="s">
        <v>83</v>
      </c>
      <c r="B57" s="129" t="s">
        <v>94</v>
      </c>
      <c r="C57" s="122">
        <v>2.0</v>
      </c>
      <c r="D57" s="123"/>
      <c r="E57" s="122"/>
      <c r="F57" s="124"/>
      <c r="G57" s="123"/>
      <c r="H57" s="125"/>
      <c r="I57" s="126"/>
      <c r="J57" s="127">
        <v>2.0</v>
      </c>
      <c r="K57" s="126"/>
      <c r="L57" s="128"/>
      <c r="M57" s="123"/>
    </row>
    <row r="58">
      <c r="A58" s="91" t="s">
        <v>80</v>
      </c>
      <c r="B58" s="129" t="s">
        <v>94</v>
      </c>
      <c r="C58" s="122"/>
      <c r="D58" s="123"/>
      <c r="E58" s="122"/>
      <c r="F58" s="124"/>
      <c r="G58" s="123"/>
      <c r="H58" s="125"/>
      <c r="I58" s="126"/>
      <c r="J58" s="127"/>
      <c r="K58" s="126"/>
      <c r="L58" s="128"/>
      <c r="M58" s="123"/>
    </row>
    <row r="59">
      <c r="A59" s="107" t="s">
        <v>78</v>
      </c>
      <c r="B59" s="130" t="s">
        <v>94</v>
      </c>
      <c r="C59" s="122"/>
      <c r="D59" s="123"/>
      <c r="E59" s="122"/>
      <c r="F59" s="124"/>
      <c r="G59" s="123"/>
      <c r="H59" s="125"/>
      <c r="I59" s="126"/>
      <c r="J59" s="127"/>
      <c r="K59" s="126"/>
      <c r="L59" s="128"/>
      <c r="M59" s="123"/>
    </row>
    <row r="60">
      <c r="A60" s="107" t="s">
        <v>84</v>
      </c>
      <c r="B60" s="130" t="s">
        <v>94</v>
      </c>
      <c r="C60" s="122"/>
      <c r="D60" s="123"/>
      <c r="E60" s="122">
        <v>1.0</v>
      </c>
      <c r="F60" s="124"/>
      <c r="G60" s="123"/>
      <c r="H60" s="125">
        <v>2.0</v>
      </c>
      <c r="I60" s="126"/>
      <c r="J60" s="127">
        <v>1.0</v>
      </c>
      <c r="K60" s="126"/>
      <c r="L60" s="128"/>
      <c r="M60" s="123"/>
    </row>
    <row r="61">
      <c r="A61" s="131" t="s">
        <v>56</v>
      </c>
      <c r="B61" s="132"/>
      <c r="C61" s="133"/>
      <c r="D61" s="117"/>
      <c r="E61" s="133"/>
      <c r="F61" s="116"/>
      <c r="G61" s="117"/>
      <c r="H61" s="134"/>
      <c r="I61" s="135"/>
      <c r="J61" s="136"/>
      <c r="K61" s="135"/>
      <c r="L61" s="137"/>
      <c r="M61" s="117"/>
    </row>
    <row r="62">
      <c r="A62" s="27" t="s">
        <v>95</v>
      </c>
      <c r="M62" s="28"/>
    </row>
    <row r="63">
      <c r="A63" s="29"/>
      <c r="B63" s="30"/>
      <c r="C63" s="30"/>
      <c r="D63" s="30"/>
      <c r="E63" s="30"/>
      <c r="F63" s="138" t="s">
        <v>96</v>
      </c>
      <c r="G63" s="119"/>
      <c r="H63" s="138" t="s">
        <v>97</v>
      </c>
      <c r="I63" s="119"/>
      <c r="J63" s="138" t="s">
        <v>98</v>
      </c>
      <c r="K63" s="119"/>
      <c r="L63" s="139" t="s">
        <v>99</v>
      </c>
      <c r="M63" s="140" t="s">
        <v>100</v>
      </c>
    </row>
    <row r="64">
      <c r="A64" s="141" t="s">
        <v>25</v>
      </c>
      <c r="B64" s="138" t="s">
        <v>26</v>
      </c>
      <c r="C64" s="142" t="s">
        <v>27</v>
      </c>
      <c r="D64" s="142" t="s">
        <v>28</v>
      </c>
      <c r="E64" s="142" t="s">
        <v>29</v>
      </c>
      <c r="F64" s="143" t="s">
        <v>76</v>
      </c>
      <c r="G64" s="144" t="s">
        <v>101</v>
      </c>
      <c r="H64" s="143" t="s">
        <v>76</v>
      </c>
      <c r="I64" s="144" t="s">
        <v>101</v>
      </c>
      <c r="J64" s="143" t="s">
        <v>76</v>
      </c>
      <c r="K64" s="133" t="s">
        <v>101</v>
      </c>
      <c r="L64" s="145"/>
      <c r="M64" s="117"/>
    </row>
    <row r="65">
      <c r="A65" s="146" t="s">
        <v>32</v>
      </c>
      <c r="B65" s="147"/>
      <c r="C65" s="147"/>
      <c r="D65" s="147"/>
      <c r="E65" s="122"/>
      <c r="F65" s="148">
        <v>1.0</v>
      </c>
      <c r="G65" s="147"/>
      <c r="H65" s="148"/>
      <c r="I65" s="147"/>
      <c r="J65" s="148"/>
      <c r="K65" s="122"/>
      <c r="L65" s="149"/>
      <c r="M65" s="150" t="str">
        <f t="shared" ref="M65:M91" si="11">iferror(F65/B65,"")</f>
        <v/>
      </c>
    </row>
    <row r="66">
      <c r="A66" s="146" t="s">
        <v>34</v>
      </c>
      <c r="B66" s="102">
        <v>1.0</v>
      </c>
      <c r="C66" s="102"/>
      <c r="D66" s="102"/>
      <c r="E66" s="127"/>
      <c r="F66" s="151"/>
      <c r="G66" s="102"/>
      <c r="H66" s="151"/>
      <c r="I66" s="102"/>
      <c r="J66" s="151"/>
      <c r="K66" s="127"/>
      <c r="L66" s="152"/>
      <c r="M66" s="153">
        <f t="shared" si="11"/>
        <v>0</v>
      </c>
    </row>
    <row r="67">
      <c r="A67" s="146" t="s">
        <v>55</v>
      </c>
      <c r="B67" s="102"/>
      <c r="C67" s="102"/>
      <c r="D67" s="102">
        <v>1.0</v>
      </c>
      <c r="E67" s="127"/>
      <c r="F67" s="151"/>
      <c r="G67" s="102"/>
      <c r="H67" s="151"/>
      <c r="I67" s="102"/>
      <c r="J67" s="151"/>
      <c r="K67" s="127"/>
      <c r="L67" s="152"/>
      <c r="M67" s="153" t="str">
        <f t="shared" si="11"/>
        <v/>
      </c>
    </row>
    <row r="68">
      <c r="A68" s="146" t="s">
        <v>38</v>
      </c>
      <c r="B68" s="102"/>
      <c r="C68" s="102"/>
      <c r="D68" s="102"/>
      <c r="E68" s="127"/>
      <c r="F68" s="151"/>
      <c r="G68" s="102"/>
      <c r="H68" s="151"/>
      <c r="I68" s="102"/>
      <c r="J68" s="151"/>
      <c r="K68" s="127"/>
      <c r="L68" s="152"/>
      <c r="M68" s="153" t="str">
        <f t="shared" si="11"/>
        <v/>
      </c>
    </row>
    <row r="69">
      <c r="A69" s="146" t="s">
        <v>39</v>
      </c>
      <c r="B69" s="102"/>
      <c r="C69" s="102"/>
      <c r="D69" s="102"/>
      <c r="E69" s="127"/>
      <c r="F69" s="151"/>
      <c r="G69" s="102"/>
      <c r="H69" s="151">
        <v>1.0</v>
      </c>
      <c r="I69" s="102"/>
      <c r="J69" s="151"/>
      <c r="K69" s="127"/>
      <c r="L69" s="152"/>
      <c r="M69" s="153" t="str">
        <f t="shared" si="11"/>
        <v/>
      </c>
    </row>
    <row r="70">
      <c r="A70" s="146" t="s">
        <v>41</v>
      </c>
      <c r="B70" s="102">
        <v>1.0</v>
      </c>
      <c r="C70" s="102"/>
      <c r="D70" s="102"/>
      <c r="E70" s="127"/>
      <c r="F70" s="151">
        <v>1.0</v>
      </c>
      <c r="G70" s="102"/>
      <c r="H70" s="151"/>
      <c r="I70" s="102"/>
      <c r="J70" s="151"/>
      <c r="K70" s="127"/>
      <c r="L70" s="152"/>
      <c r="M70" s="153">
        <f t="shared" si="11"/>
        <v>1</v>
      </c>
    </row>
    <row r="71">
      <c r="A71" s="146" t="s">
        <v>43</v>
      </c>
      <c r="B71" s="102">
        <v>1.0</v>
      </c>
      <c r="C71" s="102"/>
      <c r="D71" s="102"/>
      <c r="E71" s="127"/>
      <c r="F71" s="151"/>
      <c r="G71" s="102"/>
      <c r="H71" s="151"/>
      <c r="I71" s="102"/>
      <c r="J71" s="151"/>
      <c r="K71" s="127"/>
      <c r="L71" s="152"/>
      <c r="M71" s="153">
        <f t="shared" si="11"/>
        <v>0</v>
      </c>
    </row>
    <row r="72">
      <c r="A72" s="146" t="s">
        <v>45</v>
      </c>
      <c r="B72" s="102">
        <v>1.0</v>
      </c>
      <c r="C72" s="102"/>
      <c r="D72" s="102">
        <v>1.0</v>
      </c>
      <c r="E72" s="127"/>
      <c r="F72" s="151"/>
      <c r="G72" s="102"/>
      <c r="H72" s="151"/>
      <c r="I72" s="102"/>
      <c r="J72" s="151"/>
      <c r="K72" s="127"/>
      <c r="L72" s="152"/>
      <c r="M72" s="153">
        <f t="shared" si="11"/>
        <v>0</v>
      </c>
    </row>
    <row r="73">
      <c r="A73" s="146" t="s">
        <v>46</v>
      </c>
      <c r="B73" s="102">
        <v>2.0</v>
      </c>
      <c r="C73" s="102"/>
      <c r="D73" s="102"/>
      <c r="E73" s="127"/>
      <c r="F73" s="151"/>
      <c r="G73" s="102"/>
      <c r="H73" s="151"/>
      <c r="I73" s="102"/>
      <c r="J73" s="151"/>
      <c r="K73" s="127"/>
      <c r="L73" s="152"/>
      <c r="M73" s="153">
        <f t="shared" si="11"/>
        <v>0</v>
      </c>
    </row>
    <row r="74">
      <c r="A74" s="146" t="s">
        <v>47</v>
      </c>
      <c r="B74" s="102"/>
      <c r="C74" s="102"/>
      <c r="D74" s="102">
        <v>1.0</v>
      </c>
      <c r="E74" s="127"/>
      <c r="F74" s="151">
        <v>0.5</v>
      </c>
      <c r="G74" s="102"/>
      <c r="H74" s="151">
        <v>1.0</v>
      </c>
      <c r="I74" s="102"/>
      <c r="J74" s="151"/>
      <c r="K74" s="127"/>
      <c r="L74" s="152"/>
      <c r="M74" s="153" t="str">
        <f t="shared" si="11"/>
        <v/>
      </c>
    </row>
    <row r="75">
      <c r="A75" s="146" t="s">
        <v>48</v>
      </c>
      <c r="B75" s="102">
        <v>1.0</v>
      </c>
      <c r="C75" s="102"/>
      <c r="D75" s="102"/>
      <c r="E75" s="127"/>
      <c r="F75" s="151"/>
      <c r="G75" s="102"/>
      <c r="H75" s="151"/>
      <c r="I75" s="102"/>
      <c r="J75" s="151"/>
      <c r="K75" s="127"/>
      <c r="L75" s="152"/>
      <c r="M75" s="153">
        <f t="shared" si="11"/>
        <v>0</v>
      </c>
    </row>
    <row r="76">
      <c r="A76" s="146" t="s">
        <v>49</v>
      </c>
      <c r="B76" s="102"/>
      <c r="C76" s="102"/>
      <c r="D76" s="102"/>
      <c r="E76" s="127"/>
      <c r="F76" s="151"/>
      <c r="G76" s="102"/>
      <c r="H76" s="151"/>
      <c r="I76" s="102"/>
      <c r="J76" s="151"/>
      <c r="K76" s="127"/>
      <c r="L76" s="152"/>
      <c r="M76" s="153" t="str">
        <f t="shared" si="11"/>
        <v/>
      </c>
    </row>
    <row r="77">
      <c r="A77" s="146" t="s">
        <v>50</v>
      </c>
      <c r="B77" s="102"/>
      <c r="C77" s="102"/>
      <c r="D77" s="102"/>
      <c r="E77" s="127"/>
      <c r="F77" s="151"/>
      <c r="G77" s="102"/>
      <c r="H77" s="151"/>
      <c r="I77" s="102"/>
      <c r="J77" s="151"/>
      <c r="K77" s="127"/>
      <c r="L77" s="152"/>
      <c r="M77" s="153" t="str">
        <f t="shared" si="11"/>
        <v/>
      </c>
    </row>
    <row r="78">
      <c r="A78" s="146" t="s">
        <v>51</v>
      </c>
      <c r="B78" s="102"/>
      <c r="C78" s="102"/>
      <c r="D78" s="102"/>
      <c r="E78" s="127"/>
      <c r="F78" s="151"/>
      <c r="G78" s="102"/>
      <c r="H78" s="151"/>
      <c r="I78" s="102"/>
      <c r="J78" s="151"/>
      <c r="K78" s="127"/>
      <c r="L78" s="152"/>
      <c r="M78" s="153" t="str">
        <f t="shared" si="11"/>
        <v/>
      </c>
    </row>
    <row r="79">
      <c r="A79" s="146" t="s">
        <v>52</v>
      </c>
      <c r="B79" s="102"/>
      <c r="C79" s="102"/>
      <c r="D79" s="102"/>
      <c r="E79" s="127"/>
      <c r="F79" s="151"/>
      <c r="G79" s="102"/>
      <c r="H79" s="151"/>
      <c r="I79" s="102"/>
      <c r="J79" s="151"/>
      <c r="K79" s="127"/>
      <c r="L79" s="152"/>
      <c r="M79" s="153" t="str">
        <f t="shared" si="11"/>
        <v/>
      </c>
    </row>
    <row r="80">
      <c r="A80" s="146" t="s">
        <v>53</v>
      </c>
      <c r="B80" s="102"/>
      <c r="C80" s="102"/>
      <c r="D80" s="102">
        <v>1.0</v>
      </c>
      <c r="E80" s="127"/>
      <c r="F80" s="151"/>
      <c r="G80" s="102"/>
      <c r="H80" s="151"/>
      <c r="I80" s="102"/>
      <c r="J80" s="151"/>
      <c r="K80" s="127"/>
      <c r="L80" s="152"/>
      <c r="M80" s="153" t="str">
        <f t="shared" si="11"/>
        <v/>
      </c>
    </row>
    <row r="81">
      <c r="A81" s="146" t="s">
        <v>82</v>
      </c>
      <c r="B81" s="102"/>
      <c r="C81" s="102"/>
      <c r="D81" s="102"/>
      <c r="E81" s="127"/>
      <c r="F81" s="151"/>
      <c r="G81" s="102"/>
      <c r="H81" s="151"/>
      <c r="I81" s="102"/>
      <c r="J81" s="151"/>
      <c r="K81" s="127"/>
      <c r="L81" s="152"/>
      <c r="M81" s="153" t="str">
        <f t="shared" si="11"/>
        <v/>
      </c>
    </row>
    <row r="82">
      <c r="A82" s="146" t="s">
        <v>83</v>
      </c>
      <c r="B82" s="102"/>
      <c r="C82" s="102"/>
      <c r="D82" s="102"/>
      <c r="E82" s="127"/>
      <c r="F82" s="151">
        <v>1.0</v>
      </c>
      <c r="G82" s="102"/>
      <c r="H82" s="151"/>
      <c r="I82" s="102"/>
      <c r="J82" s="151"/>
      <c r="K82" s="127"/>
      <c r="L82" s="152"/>
      <c r="M82" s="153" t="str">
        <f t="shared" si="11"/>
        <v/>
      </c>
    </row>
    <row r="83">
      <c r="A83" s="146" t="s">
        <v>80</v>
      </c>
      <c r="B83" s="102">
        <v>1.0</v>
      </c>
      <c r="C83" s="102"/>
      <c r="D83" s="102"/>
      <c r="E83" s="127"/>
      <c r="F83" s="151"/>
      <c r="G83" s="102"/>
      <c r="H83" s="151"/>
      <c r="I83" s="102"/>
      <c r="J83" s="151"/>
      <c r="K83" s="127"/>
      <c r="L83" s="152"/>
      <c r="M83" s="153">
        <f t="shared" si="11"/>
        <v>0</v>
      </c>
    </row>
    <row r="84">
      <c r="A84" s="146" t="s">
        <v>84</v>
      </c>
      <c r="B84" s="102"/>
      <c r="C84" s="102"/>
      <c r="D84" s="102"/>
      <c r="E84" s="127"/>
      <c r="F84" s="151"/>
      <c r="G84" s="102"/>
      <c r="H84" s="151"/>
      <c r="I84" s="102"/>
      <c r="J84" s="151"/>
      <c r="K84" s="127"/>
      <c r="L84" s="152"/>
      <c r="M84" s="153" t="str">
        <f t="shared" si="11"/>
        <v/>
      </c>
    </row>
    <row r="85">
      <c r="A85" s="146" t="s">
        <v>78</v>
      </c>
      <c r="B85" s="102"/>
      <c r="C85" s="102"/>
      <c r="D85" s="102"/>
      <c r="E85" s="127"/>
      <c r="F85" s="151"/>
      <c r="G85" s="102"/>
      <c r="H85" s="151"/>
      <c r="I85" s="102"/>
      <c r="J85" s="151"/>
      <c r="K85" s="127"/>
      <c r="L85" s="152"/>
      <c r="M85" s="153" t="str">
        <f t="shared" si="11"/>
        <v/>
      </c>
    </row>
    <row r="86">
      <c r="A86" s="154" t="s">
        <v>102</v>
      </c>
      <c r="B86" s="155"/>
      <c r="C86" s="102"/>
      <c r="D86" s="102"/>
      <c r="E86" s="127"/>
      <c r="F86" s="151"/>
      <c r="G86" s="102"/>
      <c r="H86" s="151"/>
      <c r="I86" s="102"/>
      <c r="J86" s="151"/>
      <c r="K86" s="127"/>
      <c r="L86" s="152"/>
      <c r="M86" s="153" t="str">
        <f t="shared" si="11"/>
        <v/>
      </c>
    </row>
    <row r="87" hidden="1">
      <c r="A87" s="154"/>
      <c r="B87" s="155"/>
      <c r="C87" s="102"/>
      <c r="D87" s="102"/>
      <c r="E87" s="127"/>
      <c r="F87" s="151"/>
      <c r="G87" s="102"/>
      <c r="H87" s="151"/>
      <c r="I87" s="102"/>
      <c r="J87" s="151"/>
      <c r="K87" s="127"/>
      <c r="L87" s="152"/>
      <c r="M87" s="153" t="str">
        <f t="shared" si="11"/>
        <v/>
      </c>
    </row>
    <row r="88">
      <c r="A88" s="154" t="s">
        <v>103</v>
      </c>
      <c r="B88" s="155"/>
      <c r="C88" s="102"/>
      <c r="D88" s="102"/>
      <c r="E88" s="127"/>
      <c r="F88" s="151"/>
      <c r="G88" s="102"/>
      <c r="H88" s="151"/>
      <c r="I88" s="102"/>
      <c r="J88" s="151"/>
      <c r="K88" s="127"/>
      <c r="L88" s="152"/>
      <c r="M88" s="153" t="str">
        <f t="shared" si="11"/>
        <v/>
      </c>
    </row>
    <row r="89">
      <c r="A89" s="154" t="s">
        <v>104</v>
      </c>
      <c r="B89" s="155"/>
      <c r="C89" s="102"/>
      <c r="D89" s="102"/>
      <c r="E89" s="127"/>
      <c r="F89" s="151"/>
      <c r="G89" s="102"/>
      <c r="H89" s="151"/>
      <c r="I89" s="102"/>
      <c r="J89" s="151"/>
      <c r="K89" s="127"/>
      <c r="L89" s="152"/>
      <c r="M89" s="153" t="str">
        <f t="shared" si="11"/>
        <v/>
      </c>
    </row>
    <row r="90">
      <c r="A90" s="154" t="s">
        <v>105</v>
      </c>
      <c r="B90" s="155">
        <v>1.0</v>
      </c>
      <c r="C90" s="102"/>
      <c r="D90" s="102"/>
      <c r="E90" s="127"/>
      <c r="F90" s="151">
        <v>0.5</v>
      </c>
      <c r="G90" s="102"/>
      <c r="H90" s="151"/>
      <c r="I90" s="102"/>
      <c r="J90" s="151"/>
      <c r="K90" s="127"/>
      <c r="L90" s="152"/>
      <c r="M90" s="153">
        <f t="shared" si="11"/>
        <v>0.5</v>
      </c>
    </row>
    <row r="91">
      <c r="A91" s="156" t="s">
        <v>21</v>
      </c>
      <c r="B91" s="157"/>
      <c r="C91" s="158"/>
      <c r="D91" s="158"/>
      <c r="E91" s="136"/>
      <c r="F91" s="159"/>
      <c r="G91" s="158"/>
      <c r="H91" s="159"/>
      <c r="I91" s="158"/>
      <c r="J91" s="159"/>
      <c r="K91" s="136"/>
      <c r="L91" s="160"/>
      <c r="M91" s="161" t="str">
        <f t="shared" si="11"/>
        <v/>
      </c>
    </row>
    <row r="92">
      <c r="A92" s="154" t="s">
        <v>106</v>
      </c>
      <c r="B92" s="162">
        <f t="shared" ref="B92:L92" si="12">SUM(B65:B91)</f>
        <v>9</v>
      </c>
      <c r="C92" s="163">
        <f t="shared" si="12"/>
        <v>0</v>
      </c>
      <c r="D92" s="163">
        <f t="shared" si="12"/>
        <v>4</v>
      </c>
      <c r="E92" s="163">
        <f t="shared" si="12"/>
        <v>0</v>
      </c>
      <c r="F92" s="164">
        <f t="shared" si="12"/>
        <v>4</v>
      </c>
      <c r="G92" s="164">
        <f t="shared" si="12"/>
        <v>0</v>
      </c>
      <c r="H92" s="165">
        <f t="shared" si="12"/>
        <v>2</v>
      </c>
      <c r="I92" s="165">
        <f t="shared" si="12"/>
        <v>0</v>
      </c>
      <c r="J92" s="165">
        <f t="shared" si="12"/>
        <v>0</v>
      </c>
      <c r="K92" s="165">
        <f t="shared" si="12"/>
        <v>0</v>
      </c>
      <c r="L92" s="165">
        <f t="shared" si="12"/>
        <v>0</v>
      </c>
      <c r="M92" s="166">
        <f>(F92+H92+J92+L92)/(B92+C92+D92+E92)</f>
        <v>0.4615384615</v>
      </c>
    </row>
    <row r="93">
      <c r="A93" s="32" t="s">
        <v>107</v>
      </c>
      <c r="B93" s="167">
        <f>B92</f>
        <v>9</v>
      </c>
      <c r="C93" s="120"/>
      <c r="D93" s="120"/>
      <c r="E93" s="119"/>
      <c r="F93" s="168">
        <f>F92</f>
        <v>4</v>
      </c>
      <c r="G93" s="120"/>
      <c r="H93" s="120"/>
      <c r="I93" s="120"/>
      <c r="J93" s="120"/>
      <c r="K93" s="119"/>
      <c r="L93" s="169"/>
      <c r="M93" s="170">
        <f t="shared" ref="M93:M96" si="13">Iferror(F93/B93,"")</f>
        <v>0.4444444444</v>
      </c>
    </row>
    <row r="94">
      <c r="A94" s="32" t="s">
        <v>108</v>
      </c>
      <c r="B94" s="167">
        <f>D92</f>
        <v>4</v>
      </c>
      <c r="C94" s="120"/>
      <c r="D94" s="120"/>
      <c r="E94" s="119"/>
      <c r="F94" s="168">
        <f>H92</f>
        <v>2</v>
      </c>
      <c r="G94" s="120"/>
      <c r="H94" s="120"/>
      <c r="I94" s="120"/>
      <c r="J94" s="120"/>
      <c r="K94" s="119"/>
      <c r="L94" s="169"/>
      <c r="M94" s="170">
        <f t="shared" si="13"/>
        <v>0.5</v>
      </c>
    </row>
    <row r="95">
      <c r="A95" s="32" t="s">
        <v>109</v>
      </c>
      <c r="B95" s="167">
        <f>D92</f>
        <v>4</v>
      </c>
      <c r="C95" s="120"/>
      <c r="D95" s="120"/>
      <c r="E95" s="119"/>
      <c r="F95" s="168">
        <f>J92</f>
        <v>0</v>
      </c>
      <c r="G95" s="120"/>
      <c r="H95" s="120"/>
      <c r="I95" s="120"/>
      <c r="J95" s="120"/>
      <c r="K95" s="119"/>
      <c r="L95" s="169"/>
      <c r="M95" s="170">
        <f t="shared" si="13"/>
        <v>0</v>
      </c>
    </row>
    <row r="96">
      <c r="A96" s="48" t="s">
        <v>110</v>
      </c>
      <c r="B96" s="167">
        <f>E92</f>
        <v>0</v>
      </c>
      <c r="C96" s="120"/>
      <c r="D96" s="120"/>
      <c r="E96" s="119"/>
      <c r="F96" s="168">
        <f>L92</f>
        <v>0</v>
      </c>
      <c r="G96" s="120"/>
      <c r="H96" s="120"/>
      <c r="I96" s="120"/>
      <c r="J96" s="120"/>
      <c r="K96" s="119"/>
      <c r="L96" s="169"/>
      <c r="M96" s="170" t="str">
        <f t="shared" si="13"/>
        <v/>
      </c>
    </row>
  </sheetData>
  <mergeCells count="196">
    <mergeCell ref="F20:G20"/>
    <mergeCell ref="F21:G21"/>
    <mergeCell ref="F22:G22"/>
    <mergeCell ref="F23:G23"/>
    <mergeCell ref="F24:G24"/>
    <mergeCell ref="A25:B25"/>
    <mergeCell ref="F25:G25"/>
    <mergeCell ref="F33:G33"/>
    <mergeCell ref="F34:G34"/>
    <mergeCell ref="F35:G35"/>
    <mergeCell ref="F36:G36"/>
    <mergeCell ref="F37:G37"/>
    <mergeCell ref="F38:G38"/>
    <mergeCell ref="F26:G26"/>
    <mergeCell ref="F27:G27"/>
    <mergeCell ref="F28:G28"/>
    <mergeCell ref="F29:G29"/>
    <mergeCell ref="F30:G30"/>
    <mergeCell ref="F31:G31"/>
    <mergeCell ref="F32:G32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E41:G41"/>
    <mergeCell ref="H41:I41"/>
    <mergeCell ref="A39:M39"/>
    <mergeCell ref="C40:D40"/>
    <mergeCell ref="E40:G40"/>
    <mergeCell ref="H40:I40"/>
    <mergeCell ref="J40:K40"/>
    <mergeCell ref="L40:M40"/>
    <mergeCell ref="C41:D41"/>
    <mergeCell ref="I4:K4"/>
    <mergeCell ref="I5:K5"/>
    <mergeCell ref="A1:H1"/>
    <mergeCell ref="F2:G2"/>
    <mergeCell ref="I2:K2"/>
    <mergeCell ref="F3:G3"/>
    <mergeCell ref="I3:K3"/>
    <mergeCell ref="F4:G4"/>
    <mergeCell ref="F5:G5"/>
    <mergeCell ref="I10:K10"/>
    <mergeCell ref="I11:K11"/>
    <mergeCell ref="I12:K12"/>
    <mergeCell ref="I13:K13"/>
    <mergeCell ref="C16:M16"/>
    <mergeCell ref="H17:K17"/>
    <mergeCell ref="H18:K18"/>
    <mergeCell ref="F6:G6"/>
    <mergeCell ref="I6:K6"/>
    <mergeCell ref="F7:G7"/>
    <mergeCell ref="I7:K7"/>
    <mergeCell ref="F8:G8"/>
    <mergeCell ref="I8:K8"/>
    <mergeCell ref="I9:K9"/>
    <mergeCell ref="F9:G9"/>
    <mergeCell ref="F10:G10"/>
    <mergeCell ref="F11:G11"/>
    <mergeCell ref="F12:G12"/>
    <mergeCell ref="F13:G13"/>
    <mergeCell ref="F14:G14"/>
    <mergeCell ref="F17:G17"/>
    <mergeCell ref="F18:G18"/>
    <mergeCell ref="F19:G19"/>
    <mergeCell ref="H19:K19"/>
    <mergeCell ref="H20:K20"/>
    <mergeCell ref="H21:K21"/>
    <mergeCell ref="H22:K22"/>
    <mergeCell ref="H23:K23"/>
    <mergeCell ref="J41:K41"/>
    <mergeCell ref="L41:M41"/>
    <mergeCell ref="C42:D42"/>
    <mergeCell ref="E42:G42"/>
    <mergeCell ref="H42:I42"/>
    <mergeCell ref="J42:K42"/>
    <mergeCell ref="L42:M42"/>
    <mergeCell ref="J50:K50"/>
    <mergeCell ref="L50:M50"/>
    <mergeCell ref="J51:K51"/>
    <mergeCell ref="L51:M51"/>
    <mergeCell ref="J52:K52"/>
    <mergeCell ref="L52:M52"/>
    <mergeCell ref="E50:G50"/>
    <mergeCell ref="H50:I50"/>
    <mergeCell ref="C51:D51"/>
    <mergeCell ref="E51:G51"/>
    <mergeCell ref="H51:I51"/>
    <mergeCell ref="E52:G52"/>
    <mergeCell ref="H52:I52"/>
    <mergeCell ref="E54:G54"/>
    <mergeCell ref="H54:I54"/>
    <mergeCell ref="C52:D52"/>
    <mergeCell ref="C53:D53"/>
    <mergeCell ref="E53:G53"/>
    <mergeCell ref="H53:I53"/>
    <mergeCell ref="J53:K53"/>
    <mergeCell ref="L53:M53"/>
    <mergeCell ref="C54:D54"/>
    <mergeCell ref="H57:I57"/>
    <mergeCell ref="J57:K57"/>
    <mergeCell ref="C56:D56"/>
    <mergeCell ref="E56:G56"/>
    <mergeCell ref="H56:I56"/>
    <mergeCell ref="J56:K56"/>
    <mergeCell ref="L56:M56"/>
    <mergeCell ref="E57:G57"/>
    <mergeCell ref="L57:M57"/>
    <mergeCell ref="J59:K59"/>
    <mergeCell ref="L59:M59"/>
    <mergeCell ref="J60:K60"/>
    <mergeCell ref="L60:M60"/>
    <mergeCell ref="J61:K61"/>
    <mergeCell ref="L61:M61"/>
    <mergeCell ref="L63:L64"/>
    <mergeCell ref="M63:M64"/>
    <mergeCell ref="C57:D57"/>
    <mergeCell ref="C58:D58"/>
    <mergeCell ref="E58:G58"/>
    <mergeCell ref="H58:I58"/>
    <mergeCell ref="J58:K58"/>
    <mergeCell ref="L58:M58"/>
    <mergeCell ref="C59:D59"/>
    <mergeCell ref="E61:G61"/>
    <mergeCell ref="A62:M62"/>
    <mergeCell ref="F63:G63"/>
    <mergeCell ref="H63:I63"/>
    <mergeCell ref="J63:K63"/>
    <mergeCell ref="B93:E93"/>
    <mergeCell ref="F93:K93"/>
    <mergeCell ref="B94:E94"/>
    <mergeCell ref="F94:K94"/>
    <mergeCell ref="B95:E95"/>
    <mergeCell ref="F95:K95"/>
    <mergeCell ref="B96:E96"/>
    <mergeCell ref="F96:K96"/>
    <mergeCell ref="E59:G59"/>
    <mergeCell ref="H59:I59"/>
    <mergeCell ref="C60:D60"/>
    <mergeCell ref="E60:G60"/>
    <mergeCell ref="H60:I60"/>
    <mergeCell ref="C61:D61"/>
    <mergeCell ref="H61:I61"/>
    <mergeCell ref="H44:I44"/>
    <mergeCell ref="J44:K44"/>
    <mergeCell ref="C43:D43"/>
    <mergeCell ref="E43:G43"/>
    <mergeCell ref="H43:I43"/>
    <mergeCell ref="J43:K43"/>
    <mergeCell ref="L43:M43"/>
    <mergeCell ref="E44:G44"/>
    <mergeCell ref="L44:M44"/>
    <mergeCell ref="J46:K46"/>
    <mergeCell ref="L46:M46"/>
    <mergeCell ref="J47:K47"/>
    <mergeCell ref="L47:M47"/>
    <mergeCell ref="J48:K48"/>
    <mergeCell ref="L48:M48"/>
    <mergeCell ref="C44:D44"/>
    <mergeCell ref="C45:D45"/>
    <mergeCell ref="E45:G45"/>
    <mergeCell ref="H45:I45"/>
    <mergeCell ref="J45:K45"/>
    <mergeCell ref="L45:M45"/>
    <mergeCell ref="C46:D46"/>
    <mergeCell ref="E46:G46"/>
    <mergeCell ref="H46:I46"/>
    <mergeCell ref="C47:D47"/>
    <mergeCell ref="E47:G47"/>
    <mergeCell ref="H47:I47"/>
    <mergeCell ref="E48:G48"/>
    <mergeCell ref="H48:I48"/>
    <mergeCell ref="C48:D48"/>
    <mergeCell ref="C49:D49"/>
    <mergeCell ref="E49:G49"/>
    <mergeCell ref="H49:I49"/>
    <mergeCell ref="J49:K49"/>
    <mergeCell ref="L49:M49"/>
    <mergeCell ref="C50:D50"/>
    <mergeCell ref="J54:K54"/>
    <mergeCell ref="L54:M54"/>
    <mergeCell ref="C55:D55"/>
    <mergeCell ref="E55:G55"/>
    <mergeCell ref="H55:I55"/>
    <mergeCell ref="J55:K55"/>
    <mergeCell ref="L55:M55"/>
  </mergeCells>
  <conditionalFormatting sqref="F17:G38">
    <cfRule type="cellIs" dxfId="0" priority="1" operator="lessThan">
      <formula>0</formula>
    </cfRule>
  </conditionalFormatting>
  <conditionalFormatting sqref="F17:G38">
    <cfRule type="cellIs" dxfId="1" priority="2" operator="greaterThan">
      <formula>0</formula>
    </cfRule>
  </conditionalFormatting>
  <conditionalFormatting sqref="M18:M37">
    <cfRule type="cellIs" dxfId="0" priority="3" operator="lessThan">
      <formula>$B$23</formula>
    </cfRule>
  </conditionalFormatting>
  <conditionalFormatting sqref="M18:M37">
    <cfRule type="cellIs" dxfId="2" priority="4" operator="lessThan">
      <formula>"99%"</formula>
    </cfRule>
  </conditionalFormatting>
  <conditionalFormatting sqref="M18:M37">
    <cfRule type="cellIs" dxfId="1" priority="5" operator="greaterThan">
      <formula>$B$23</formula>
    </cfRule>
  </conditionalFormatting>
  <conditionalFormatting sqref="M3:M13">
    <cfRule type="cellIs" dxfId="1" priority="6" operator="greaterThan">
      <formula>$B$23</formula>
    </cfRule>
  </conditionalFormatting>
  <conditionalFormatting sqref="M3:M13">
    <cfRule type="cellIs" dxfId="0" priority="7" operator="lessThan">
      <formula>$B$23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45911.0</v>
      </c>
    </row>
    <row r="2">
      <c r="A2" s="57" t="s">
        <v>58</v>
      </c>
      <c r="B2" s="197">
        <v>45911.0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83071.95</v>
      </c>
      <c r="G3" s="14">
        <f t="shared" ref="G3:H3" si="1">$F3/D3</f>
        <v>0.2808524773</v>
      </c>
      <c r="H3" s="15">
        <f t="shared" si="1"/>
        <v>0.2358571376</v>
      </c>
      <c r="M3" s="32" t="s">
        <v>122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97891.66</v>
      </c>
      <c r="G4" s="14">
        <f t="shared" ref="G4:H4" si="2">$F4/D4</f>
        <v>0.4732746726</v>
      </c>
      <c r="H4" s="15">
        <f t="shared" si="2"/>
        <v>0.3289315032</v>
      </c>
      <c r="M4" s="32" t="s">
        <v>123</v>
      </c>
    </row>
    <row r="5">
      <c r="A5" s="10" t="s">
        <v>11</v>
      </c>
      <c r="B5" s="70">
        <v>1048399.96</v>
      </c>
      <c r="C5" s="12" t="s">
        <v>61</v>
      </c>
      <c r="D5" s="71">
        <v>313501.0</v>
      </c>
      <c r="E5" s="13">
        <v>348234.0</v>
      </c>
      <c r="F5" s="99">
        <v>205592.03</v>
      </c>
      <c r="G5" s="14">
        <f t="shared" ref="G5:H5" si="3">$F5/D5</f>
        <v>0.6557938571</v>
      </c>
      <c r="H5" s="15">
        <f t="shared" si="3"/>
        <v>0.5903847126</v>
      </c>
    </row>
    <row r="6">
      <c r="A6" s="10" t="s">
        <v>116</v>
      </c>
      <c r="B6" s="70">
        <v>62640.62</v>
      </c>
      <c r="C6" s="12" t="s">
        <v>12</v>
      </c>
      <c r="D6" s="13">
        <v>354046.0</v>
      </c>
      <c r="E6" s="13">
        <v>352213.0</v>
      </c>
      <c r="F6" s="99">
        <v>235008.61</v>
      </c>
      <c r="G6" s="14">
        <f t="shared" ref="G6:H6" si="4">$F6/D6</f>
        <v>0.6637798761</v>
      </c>
      <c r="H6" s="15">
        <f t="shared" si="4"/>
        <v>0.667234344</v>
      </c>
    </row>
    <row r="7">
      <c r="A7" s="32" t="s">
        <v>63</v>
      </c>
      <c r="B7" s="72">
        <f>B5-B3</f>
        <v>-1766060.04</v>
      </c>
      <c r="C7" s="12" t="s">
        <v>14</v>
      </c>
      <c r="D7" s="13">
        <v>332189.0</v>
      </c>
      <c r="E7" s="13">
        <v>394226.0</v>
      </c>
      <c r="F7" s="99">
        <v>134673.17</v>
      </c>
      <c r="G7" s="14">
        <f t="shared" ref="G7:H7" si="5">$F7/D7</f>
        <v>0.4054112869</v>
      </c>
      <c r="H7" s="15">
        <f t="shared" si="5"/>
        <v>0.3416141249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88812.16</v>
      </c>
      <c r="G8" s="14">
        <f t="shared" ref="G8:H8" si="6">$F8/D8</f>
        <v>0.7234440344</v>
      </c>
      <c r="H8" s="15">
        <f t="shared" si="6"/>
        <v>0.7264382408</v>
      </c>
    </row>
    <row r="9">
      <c r="A9" s="19" t="s">
        <v>17</v>
      </c>
      <c r="B9" s="20">
        <f>(B4-B5)/30</f>
        <v>32463.90133</v>
      </c>
      <c r="C9" s="12" t="s">
        <v>18</v>
      </c>
      <c r="D9" s="13">
        <v>240004.0</v>
      </c>
      <c r="E9" s="13">
        <v>163342.0</v>
      </c>
      <c r="F9" s="99">
        <v>71037.08</v>
      </c>
      <c r="G9" s="14">
        <f t="shared" ref="G9:G13" si="7">$F9/$D$9</f>
        <v>0.2959829003</v>
      </c>
      <c r="H9" s="15">
        <f t="shared" ref="H9:H13" si="8">$F9/E9</f>
        <v>0.4348978217</v>
      </c>
    </row>
    <row r="10">
      <c r="A10" s="19" t="s">
        <v>19</v>
      </c>
      <c r="B10" s="21">
        <f>(B4-B6)/30</f>
        <v>65322.546</v>
      </c>
      <c r="C10" s="12" t="s">
        <v>20</v>
      </c>
      <c r="D10" s="13">
        <v>0.0</v>
      </c>
      <c r="E10" s="13">
        <v>108447.0</v>
      </c>
      <c r="F10" s="99">
        <v>62640.62</v>
      </c>
      <c r="G10" s="14">
        <f t="shared" si="7"/>
        <v>0.2609982334</v>
      </c>
      <c r="H10" s="15">
        <f t="shared" si="8"/>
        <v>0.5776150562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13613.97</v>
      </c>
      <c r="G11" s="14">
        <f t="shared" si="7"/>
        <v>0.0567239296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35608.74</v>
      </c>
      <c r="G12" s="14">
        <f t="shared" si="7"/>
        <v>0.1483672772</v>
      </c>
      <c r="H12" s="15" t="str">
        <f t="shared" si="8"/>
        <v>#DIV/0!</v>
      </c>
    </row>
    <row r="13">
      <c r="A13" s="19" t="s">
        <v>24</v>
      </c>
      <c r="B13" s="21">
        <f>(B3-B5)/(B18-B21)</f>
        <v>-63073.57286</v>
      </c>
      <c r="C13" s="23" t="s">
        <v>21</v>
      </c>
      <c r="D13" s="24">
        <v>61036.0</v>
      </c>
      <c r="E13" s="24">
        <v>108447.0</v>
      </c>
      <c r="F13" s="203">
        <v>20449.97</v>
      </c>
      <c r="G13" s="14">
        <f t="shared" si="7"/>
        <v>0.08520678822</v>
      </c>
      <c r="H13" s="26">
        <f t="shared" si="8"/>
        <v>0.1885710992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1048399.96</v>
      </c>
      <c r="G14" s="25">
        <f t="shared" ref="G14:H14" si="10">$F14/D14</f>
        <v>0.5442945171</v>
      </c>
      <c r="H14" s="26">
        <f t="shared" si="10"/>
        <v>0.4665809636</v>
      </c>
    </row>
    <row r="15">
      <c r="A15" s="19" t="s">
        <v>67</v>
      </c>
      <c r="B15" s="20">
        <f>B5-B14</f>
        <v>-4392889.373</v>
      </c>
      <c r="C15" s="27" t="s">
        <v>68</v>
      </c>
      <c r="H15" s="28"/>
    </row>
    <row r="16">
      <c r="A16" s="19" t="s">
        <v>69</v>
      </c>
      <c r="B16" s="20">
        <f>B5-B4</f>
        <v>-973917.04</v>
      </c>
      <c r="D16" s="30" t="s">
        <v>70</v>
      </c>
      <c r="E16" s="30" t="s">
        <v>71</v>
      </c>
      <c r="F16" s="30" t="s">
        <v>72</v>
      </c>
      <c r="G16" s="30" t="s">
        <v>113</v>
      </c>
      <c r="H16" s="18"/>
    </row>
    <row r="17">
      <c r="A17" s="19" t="s">
        <v>73</v>
      </c>
      <c r="B17" s="20">
        <f>(B5-B4)-B6</f>
        <v>-1036557.66</v>
      </c>
      <c r="C17" s="91" t="s">
        <v>32</v>
      </c>
      <c r="D17" s="13">
        <v>93460.0</v>
      </c>
      <c r="E17" s="99">
        <v>30599.0</v>
      </c>
      <c r="F17" s="97">
        <f t="shared" ref="F17:F32" si="11">E17-D17</f>
        <v>-62861</v>
      </c>
      <c r="G17" s="36"/>
      <c r="H17" s="18"/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69392.0</v>
      </c>
      <c r="F18" s="97">
        <f t="shared" si="11"/>
        <v>-101028</v>
      </c>
      <c r="G18" s="36"/>
      <c r="H18" s="18"/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176"/>
      <c r="H19" s="18"/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72523.0</v>
      </c>
      <c r="F20" s="97">
        <f t="shared" si="11"/>
        <v>-70593</v>
      </c>
      <c r="G20" s="36"/>
      <c r="H20" s="18"/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8"/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31997.0</v>
      </c>
      <c r="F22" s="97">
        <f t="shared" si="11"/>
        <v>-193031</v>
      </c>
      <c r="G22" s="36"/>
      <c r="H22" s="18"/>
    </row>
    <row r="23">
      <c r="A23" s="43" t="s">
        <v>44</v>
      </c>
      <c r="B23" s="44">
        <f>B5/B3</f>
        <v>0.3725048357</v>
      </c>
      <c r="C23" s="91" t="s">
        <v>43</v>
      </c>
      <c r="D23" s="13">
        <v>170420.0</v>
      </c>
      <c r="E23" s="99">
        <v>67137.0</v>
      </c>
      <c r="F23" s="97">
        <f t="shared" si="11"/>
        <v>-103283</v>
      </c>
      <c r="G23" s="36"/>
      <c r="H23" s="18"/>
    </row>
    <row r="24">
      <c r="A24" s="17" t="s">
        <v>75</v>
      </c>
      <c r="C24" s="91" t="s">
        <v>45</v>
      </c>
      <c r="D24" s="13">
        <v>134416.0</v>
      </c>
      <c r="E24" s="99">
        <v>93031.0</v>
      </c>
      <c r="F24" s="97">
        <f t="shared" si="11"/>
        <v>-41385</v>
      </c>
      <c r="G24" s="36"/>
      <c r="H24" s="18"/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50377.0</v>
      </c>
      <c r="F25" s="97">
        <f t="shared" si="11"/>
        <v>-65435</v>
      </c>
      <c r="G25" s="36"/>
      <c r="H25" s="18"/>
    </row>
    <row r="26">
      <c r="A26" s="12" t="s">
        <v>8</v>
      </c>
      <c r="B26" s="102">
        <v>1.0</v>
      </c>
      <c r="C26" s="91" t="s">
        <v>47</v>
      </c>
      <c r="D26" s="13">
        <v>115812.0</v>
      </c>
      <c r="E26" s="99">
        <v>30249.0</v>
      </c>
      <c r="F26" s="97">
        <f t="shared" si="11"/>
        <v>-85563</v>
      </c>
      <c r="G26" s="36"/>
      <c r="H26" s="18"/>
    </row>
    <row r="27">
      <c r="A27" s="12" t="s">
        <v>10</v>
      </c>
      <c r="B27" s="102"/>
      <c r="C27" s="91" t="s">
        <v>48</v>
      </c>
      <c r="D27" s="13">
        <v>115812.0</v>
      </c>
      <c r="E27" s="99">
        <v>28649.0</v>
      </c>
      <c r="F27" s="97">
        <f t="shared" si="11"/>
        <v>-87163</v>
      </c>
      <c r="G27" s="36"/>
      <c r="H27" s="18"/>
    </row>
    <row r="28">
      <c r="A28" s="12" t="s">
        <v>12</v>
      </c>
      <c r="B28" s="102"/>
      <c r="C28" s="91" t="s">
        <v>49</v>
      </c>
      <c r="D28" s="13">
        <v>156768.0</v>
      </c>
      <c r="E28" s="99">
        <v>20648.0</v>
      </c>
      <c r="F28" s="97">
        <f t="shared" si="11"/>
        <v>-136120</v>
      </c>
      <c r="G28" s="36"/>
      <c r="H28" s="18"/>
    </row>
    <row r="29">
      <c r="A29" s="12" t="s">
        <v>14</v>
      </c>
      <c r="B29" s="102"/>
      <c r="C29" s="91" t="s">
        <v>51</v>
      </c>
      <c r="D29" s="13">
        <v>184072.0</v>
      </c>
      <c r="E29" s="99">
        <v>13397.0</v>
      </c>
      <c r="F29" s="97">
        <f t="shared" si="11"/>
        <v>-170675</v>
      </c>
      <c r="G29" s="36"/>
      <c r="H29" s="18"/>
    </row>
    <row r="30">
      <c r="A30" s="12" t="s">
        <v>16</v>
      </c>
      <c r="B30" s="102">
        <v>2.0</v>
      </c>
      <c r="C30" s="91" t="s">
        <v>52</v>
      </c>
      <c r="D30" s="13">
        <v>184072.0</v>
      </c>
      <c r="E30" s="99">
        <v>52696.0</v>
      </c>
      <c r="F30" s="97">
        <f t="shared" si="11"/>
        <v>-131376</v>
      </c>
      <c r="G30" s="36"/>
      <c r="H30" s="18"/>
    </row>
    <row r="31">
      <c r="A31" s="12" t="s">
        <v>18</v>
      </c>
      <c r="B31" s="30"/>
      <c r="C31" s="91" t="s">
        <v>53</v>
      </c>
      <c r="D31" s="13">
        <v>179120.0</v>
      </c>
      <c r="E31" s="99">
        <v>60652.0</v>
      </c>
      <c r="F31" s="97">
        <f t="shared" si="11"/>
        <v>-118468</v>
      </c>
      <c r="G31" s="36"/>
      <c r="H31" s="18"/>
    </row>
    <row r="32">
      <c r="A32" s="12" t="s">
        <v>20</v>
      </c>
      <c r="B32" s="102"/>
      <c r="C32" s="91" t="s">
        <v>55</v>
      </c>
      <c r="D32" s="13">
        <v>148068.0</v>
      </c>
      <c r="E32" s="99">
        <v>35400.0</v>
      </c>
      <c r="F32" s="97">
        <f t="shared" si="11"/>
        <v>-112668</v>
      </c>
      <c r="G32" s="36"/>
      <c r="H32" s="18"/>
    </row>
    <row r="33">
      <c r="A33" s="103" t="s">
        <v>79</v>
      </c>
      <c r="B33" s="206"/>
      <c r="C33" s="91" t="s">
        <v>82</v>
      </c>
      <c r="D33" s="13"/>
      <c r="E33" s="99">
        <v>7736.0</v>
      </c>
      <c r="F33" s="97"/>
      <c r="G33" s="36"/>
      <c r="H33" s="18"/>
    </row>
    <row r="34">
      <c r="A34" s="104" t="s">
        <v>81</v>
      </c>
      <c r="B34" s="127">
        <v>2.0</v>
      </c>
      <c r="C34" s="91" t="s">
        <v>83</v>
      </c>
      <c r="D34" s="13"/>
      <c r="E34" s="99"/>
      <c r="F34" s="97"/>
      <c r="G34" s="36"/>
      <c r="H34" s="18"/>
    </row>
    <row r="35">
      <c r="A35" s="105" t="s">
        <v>66</v>
      </c>
      <c r="B35" s="106">
        <f>SUM(B26:B34)</f>
        <v>5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1"/>
      <c r="C40" s="221"/>
      <c r="D40" s="221"/>
      <c r="E40" s="221"/>
      <c r="F40" s="221"/>
      <c r="G40" s="222"/>
      <c r="H40" s="182"/>
    </row>
    <row r="41">
      <c r="A41" s="91" t="s">
        <v>34</v>
      </c>
      <c r="B41" s="121"/>
      <c r="C41" s="221">
        <v>7.0</v>
      </c>
      <c r="D41" s="221"/>
      <c r="E41" s="221"/>
      <c r="F41" s="221">
        <v>23.0</v>
      </c>
      <c r="G41" s="222"/>
      <c r="H41" s="182"/>
    </row>
    <row r="42">
      <c r="A42" s="91"/>
      <c r="B42" s="121"/>
      <c r="C42" s="221"/>
      <c r="D42" s="221"/>
      <c r="E42" s="221"/>
      <c r="F42" s="221"/>
      <c r="G42" s="222"/>
      <c r="H42" s="182"/>
    </row>
    <row r="43">
      <c r="A43" s="91" t="s">
        <v>38</v>
      </c>
      <c r="B43" s="121"/>
      <c r="C43" s="221"/>
      <c r="D43" s="221"/>
      <c r="E43" s="221"/>
      <c r="F43" s="221"/>
      <c r="G43" s="222"/>
      <c r="H43" s="182"/>
    </row>
    <row r="44">
      <c r="A44" s="91" t="s">
        <v>39</v>
      </c>
      <c r="B44" s="250" t="s">
        <v>94</v>
      </c>
      <c r="C44" s="222"/>
      <c r="D44" s="222"/>
      <c r="E44" s="222"/>
      <c r="F44" s="222"/>
      <c r="G44" s="222"/>
      <c r="H44" s="182"/>
    </row>
    <row r="45">
      <c r="A45" s="91" t="s">
        <v>41</v>
      </c>
      <c r="B45" s="250" t="s">
        <v>94</v>
      </c>
      <c r="C45" s="221">
        <v>17.0</v>
      </c>
      <c r="D45" s="221">
        <v>1.0</v>
      </c>
      <c r="E45" s="221">
        <v>31.0</v>
      </c>
      <c r="F45" s="221">
        <v>23.0</v>
      </c>
      <c r="G45" s="222"/>
      <c r="H45" s="182"/>
    </row>
    <row r="46">
      <c r="A46" s="91" t="s">
        <v>43</v>
      </c>
      <c r="B46" s="121"/>
      <c r="C46" s="221"/>
      <c r="D46" s="221"/>
      <c r="E46" s="221"/>
      <c r="F46" s="221"/>
      <c r="G46" s="222"/>
      <c r="H46" s="182"/>
    </row>
    <row r="47">
      <c r="A47" s="91" t="s">
        <v>45</v>
      </c>
      <c r="B47" s="250" t="s">
        <v>94</v>
      </c>
      <c r="C47" s="221">
        <v>2.0</v>
      </c>
      <c r="D47" s="221"/>
      <c r="E47" s="221"/>
      <c r="F47" s="221">
        <v>2.0</v>
      </c>
      <c r="G47" s="222"/>
      <c r="H47" s="182"/>
    </row>
    <row r="48">
      <c r="A48" s="91" t="s">
        <v>46</v>
      </c>
      <c r="B48" s="250" t="s">
        <v>94</v>
      </c>
      <c r="C48" s="221">
        <v>3.0</v>
      </c>
      <c r="D48" s="221"/>
      <c r="E48" s="221">
        <v>4.0</v>
      </c>
      <c r="F48" s="221">
        <v>21.0</v>
      </c>
      <c r="G48" s="222"/>
      <c r="H48" s="182"/>
    </row>
    <row r="49">
      <c r="A49" s="91" t="s">
        <v>47</v>
      </c>
      <c r="B49" s="121"/>
      <c r="C49" s="221">
        <v>2.0</v>
      </c>
      <c r="D49" s="221"/>
      <c r="E49" s="221">
        <v>1.0</v>
      </c>
      <c r="F49" s="221">
        <v>5.0</v>
      </c>
      <c r="G49" s="222"/>
      <c r="H49" s="182"/>
    </row>
    <row r="50">
      <c r="A50" s="91" t="s">
        <v>48</v>
      </c>
      <c r="B50" s="121"/>
      <c r="C50" s="221">
        <v>1.0</v>
      </c>
      <c r="D50" s="221"/>
      <c r="E50" s="221"/>
      <c r="F50" s="221">
        <v>1.0</v>
      </c>
      <c r="G50" s="222"/>
      <c r="H50" s="182"/>
    </row>
    <row r="51">
      <c r="A51" s="91" t="s">
        <v>49</v>
      </c>
      <c r="B51" s="250" t="s">
        <v>94</v>
      </c>
      <c r="C51" s="221">
        <v>3.0</v>
      </c>
      <c r="D51" s="221">
        <v>1.0</v>
      </c>
      <c r="E51" s="221">
        <v>6.0</v>
      </c>
      <c r="F51" s="221">
        <v>41.0</v>
      </c>
      <c r="G51" s="221"/>
      <c r="H51" s="182"/>
    </row>
    <row r="52">
      <c r="A52" s="91"/>
      <c r="B52" s="248"/>
      <c r="C52" s="221"/>
      <c r="D52" s="221"/>
      <c r="E52" s="221"/>
      <c r="F52" s="221"/>
      <c r="G52" s="222"/>
      <c r="H52" s="182"/>
    </row>
    <row r="53">
      <c r="A53" s="91" t="s">
        <v>51</v>
      </c>
      <c r="B53" s="121"/>
      <c r="C53" s="221"/>
      <c r="D53" s="222"/>
      <c r="E53" s="221"/>
      <c r="F53" s="221"/>
      <c r="G53" s="222"/>
      <c r="H53" s="182"/>
    </row>
    <row r="54">
      <c r="A54" s="91" t="s">
        <v>52</v>
      </c>
      <c r="B54" s="250" t="s">
        <v>94</v>
      </c>
      <c r="C54" s="221">
        <v>2.0</v>
      </c>
      <c r="D54" s="221"/>
      <c r="E54" s="221">
        <v>6.0</v>
      </c>
      <c r="F54" s="221">
        <v>6.0</v>
      </c>
      <c r="G54" s="222"/>
      <c r="H54" s="182"/>
    </row>
    <row r="55">
      <c r="A55" s="91" t="s">
        <v>53</v>
      </c>
      <c r="B55" s="250" t="s">
        <v>94</v>
      </c>
      <c r="C55" s="221">
        <v>10.0</v>
      </c>
      <c r="D55" s="221">
        <v>1.0</v>
      </c>
      <c r="E55" s="221">
        <v>6.0</v>
      </c>
      <c r="F55" s="221"/>
      <c r="G55" s="222"/>
      <c r="H55" s="182"/>
    </row>
    <row r="56">
      <c r="A56" s="91"/>
      <c r="B56" s="248"/>
      <c r="C56" s="222"/>
      <c r="D56" s="222"/>
      <c r="E56" s="222"/>
      <c r="F56" s="222"/>
      <c r="G56" s="222"/>
      <c r="H56" s="182"/>
    </row>
    <row r="57">
      <c r="A57" s="91" t="s">
        <v>55</v>
      </c>
      <c r="B57" s="121"/>
      <c r="C57" s="221"/>
      <c r="D57" s="221">
        <v>1.0</v>
      </c>
      <c r="E57" s="221"/>
      <c r="F57" s="221"/>
      <c r="G57" s="222"/>
      <c r="H57" s="182"/>
    </row>
    <row r="58">
      <c r="A58" s="131" t="s">
        <v>56</v>
      </c>
      <c r="B58" s="132"/>
      <c r="C58" s="185"/>
      <c r="D58" s="185"/>
      <c r="E58" s="185"/>
      <c r="F58" s="185"/>
      <c r="G58" s="185"/>
      <c r="H58" s="187"/>
    </row>
    <row r="59">
      <c r="A59" s="27" t="s">
        <v>121</v>
      </c>
      <c r="F59" s="28"/>
      <c r="H59" s="18"/>
    </row>
    <row r="60">
      <c r="A60" s="225" t="s">
        <v>25</v>
      </c>
      <c r="B60" s="138" t="s">
        <v>26</v>
      </c>
      <c r="C60" s="142" t="s">
        <v>27</v>
      </c>
      <c r="D60" s="142" t="s">
        <v>28</v>
      </c>
      <c r="E60" s="142" t="s">
        <v>29</v>
      </c>
      <c r="F60" s="226" t="s">
        <v>30</v>
      </c>
      <c r="H60" s="18"/>
    </row>
    <row r="61">
      <c r="A61" s="146" t="s">
        <v>32</v>
      </c>
      <c r="B61" s="241"/>
      <c r="C61" s="242"/>
      <c r="D61" s="87"/>
      <c r="E61" s="242"/>
      <c r="F61" s="243"/>
      <c r="H61" s="18"/>
    </row>
    <row r="62">
      <c r="A62" s="146" t="s">
        <v>34</v>
      </c>
      <c r="B62" s="151"/>
      <c r="C62" s="221"/>
      <c r="D62" s="221"/>
      <c r="E62" s="221"/>
      <c r="F62" s="102"/>
      <c r="H62" s="18"/>
    </row>
    <row r="63">
      <c r="A63" s="146" t="s">
        <v>36</v>
      </c>
      <c r="B63" s="151"/>
      <c r="C63" s="222"/>
      <c r="D63" s="221"/>
      <c r="E63" s="222"/>
      <c r="F63" s="102"/>
      <c r="H63" s="18"/>
    </row>
    <row r="64">
      <c r="A64" s="146" t="s">
        <v>38</v>
      </c>
      <c r="B64" s="151"/>
      <c r="C64" s="221"/>
      <c r="D64" s="221"/>
      <c r="E64" s="222"/>
      <c r="F64" s="102"/>
      <c r="H64" s="18"/>
    </row>
    <row r="65">
      <c r="A65" s="146" t="s">
        <v>39</v>
      </c>
      <c r="B65" s="151"/>
      <c r="C65" s="221"/>
      <c r="D65" s="221"/>
      <c r="E65" s="222"/>
      <c r="F65" s="102"/>
      <c r="H65" s="18"/>
    </row>
    <row r="66">
      <c r="A66" s="146" t="s">
        <v>41</v>
      </c>
      <c r="B66" s="151"/>
      <c r="C66" s="221"/>
      <c r="D66" s="221"/>
      <c r="E66" s="221"/>
      <c r="F66" s="102"/>
      <c r="H66" s="18"/>
    </row>
    <row r="67">
      <c r="A67" s="146" t="s">
        <v>43</v>
      </c>
      <c r="B67" s="151"/>
      <c r="C67" s="221"/>
      <c r="D67" s="221"/>
      <c r="E67" s="222"/>
      <c r="F67" s="102"/>
      <c r="H67" s="18"/>
    </row>
    <row r="68">
      <c r="A68" s="146" t="s">
        <v>45</v>
      </c>
      <c r="B68" s="151"/>
      <c r="C68" s="221"/>
      <c r="D68" s="221"/>
      <c r="E68" s="222"/>
      <c r="F68" s="102">
        <v>1.0</v>
      </c>
      <c r="H68" s="18"/>
    </row>
    <row r="69">
      <c r="A69" s="146" t="s">
        <v>46</v>
      </c>
      <c r="B69" s="151">
        <v>1.0</v>
      </c>
      <c r="C69" s="221"/>
      <c r="D69" s="221"/>
      <c r="E69" s="221"/>
      <c r="F69" s="102">
        <v>1.0</v>
      </c>
      <c r="H69" s="18"/>
    </row>
    <row r="70">
      <c r="A70" s="146" t="s">
        <v>47</v>
      </c>
      <c r="B70" s="151"/>
      <c r="C70" s="221"/>
      <c r="D70" s="221"/>
      <c r="E70" s="221"/>
      <c r="F70" s="102"/>
      <c r="H70" s="18"/>
    </row>
    <row r="71">
      <c r="A71" s="146" t="s">
        <v>48</v>
      </c>
      <c r="B71" s="151"/>
      <c r="C71" s="221"/>
      <c r="D71" s="221"/>
      <c r="E71" s="222"/>
      <c r="F71" s="102"/>
      <c r="H71" s="18"/>
    </row>
    <row r="72">
      <c r="A72" s="146" t="s">
        <v>49</v>
      </c>
      <c r="B72" s="151"/>
      <c r="C72" s="221"/>
      <c r="D72" s="222"/>
      <c r="E72" s="222"/>
      <c r="F72" s="102"/>
      <c r="H72" s="18"/>
    </row>
    <row r="73">
      <c r="A73" s="146" t="s">
        <v>50</v>
      </c>
      <c r="B73" s="244"/>
      <c r="C73" s="222"/>
      <c r="D73" s="222"/>
      <c r="E73" s="222"/>
      <c r="F73" s="182"/>
      <c r="H73" s="18"/>
    </row>
    <row r="74">
      <c r="A74" s="146" t="s">
        <v>51</v>
      </c>
      <c r="B74" s="151"/>
      <c r="C74" s="222"/>
      <c r="D74" s="222"/>
      <c r="E74" s="221"/>
      <c r="F74" s="102"/>
      <c r="H74" s="18"/>
    </row>
    <row r="75">
      <c r="A75" s="146" t="s">
        <v>52</v>
      </c>
      <c r="B75" s="151"/>
      <c r="C75" s="221"/>
      <c r="D75" s="221"/>
      <c r="E75" s="222"/>
      <c r="F75" s="102"/>
      <c r="H75" s="18"/>
    </row>
    <row r="76">
      <c r="A76" s="146" t="s">
        <v>53</v>
      </c>
      <c r="B76" s="151"/>
      <c r="C76" s="221"/>
      <c r="D76" s="221"/>
      <c r="E76" s="221"/>
      <c r="F76" s="102"/>
      <c r="H76" s="18"/>
    </row>
    <row r="77">
      <c r="A77" s="146" t="s">
        <v>82</v>
      </c>
      <c r="B77" s="151">
        <v>2.0</v>
      </c>
      <c r="C77" s="222"/>
      <c r="D77" s="222"/>
      <c r="E77" s="222"/>
      <c r="F77" s="182"/>
      <c r="H77" s="18"/>
    </row>
    <row r="78">
      <c r="A78" s="146" t="s">
        <v>55</v>
      </c>
      <c r="B78" s="245"/>
      <c r="C78" s="223"/>
      <c r="D78" s="223"/>
      <c r="E78" s="223"/>
      <c r="F78" s="206"/>
      <c r="H78" s="18"/>
    </row>
    <row r="79">
      <c r="A79" s="227" t="s">
        <v>56</v>
      </c>
      <c r="B79" s="244"/>
      <c r="C79" s="222"/>
      <c r="D79" s="222"/>
      <c r="E79" s="222"/>
      <c r="F79" s="182"/>
      <c r="H79" s="18"/>
    </row>
    <row r="80">
      <c r="A80" s="227" t="s">
        <v>103</v>
      </c>
      <c r="B80" s="151"/>
      <c r="C80" s="222"/>
      <c r="D80" s="221"/>
      <c r="E80" s="221"/>
      <c r="F80" s="102"/>
      <c r="H80" s="18"/>
    </row>
    <row r="81">
      <c r="A81" s="229" t="s">
        <v>118</v>
      </c>
      <c r="B81" s="245"/>
      <c r="C81" s="224"/>
      <c r="D81" s="223"/>
      <c r="E81" s="224"/>
      <c r="F81" s="206"/>
      <c r="H81" s="18"/>
    </row>
    <row r="82">
      <c r="A82" s="229" t="s">
        <v>21</v>
      </c>
      <c r="B82" s="246"/>
      <c r="C82" s="185"/>
      <c r="D82" s="185"/>
      <c r="E82" s="185"/>
      <c r="F82" s="158"/>
      <c r="H82" s="18"/>
    </row>
    <row r="83">
      <c r="A83" s="230" t="s">
        <v>66</v>
      </c>
      <c r="B83" s="163">
        <f t="shared" ref="B83:F83" si="12">SUM(B61:B82)</f>
        <v>3</v>
      </c>
      <c r="C83" s="163">
        <f t="shared" si="12"/>
        <v>0</v>
      </c>
      <c r="D83" s="163">
        <f t="shared" si="12"/>
        <v>0</v>
      </c>
      <c r="E83" s="163">
        <f t="shared" si="12"/>
        <v>0</v>
      </c>
      <c r="F83" s="165">
        <f t="shared" si="12"/>
        <v>2</v>
      </c>
      <c r="G83" s="47"/>
      <c r="H83" s="232"/>
    </row>
  </sheetData>
  <mergeCells count="5">
    <mergeCell ref="A1:G1"/>
    <mergeCell ref="C15:H15"/>
    <mergeCell ref="A24:B24"/>
    <mergeCell ref="A38:H38"/>
    <mergeCell ref="A59:F59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45910.0</v>
      </c>
    </row>
    <row r="2">
      <c r="A2" s="57" t="s">
        <v>58</v>
      </c>
      <c r="B2" s="197">
        <v>45910.0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82616.11</v>
      </c>
      <c r="G3" s="14">
        <f t="shared" ref="G3:H3" si="1">$F3/D3</f>
        <v>0.2793113579</v>
      </c>
      <c r="H3" s="15">
        <f t="shared" si="1"/>
        <v>0.2345629207</v>
      </c>
      <c r="M3" s="32" t="s">
        <v>122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97794.69</v>
      </c>
      <c r="G4" s="14">
        <f t="shared" ref="G4:H4" si="2">$F4/D4</f>
        <v>0.4728058538</v>
      </c>
      <c r="H4" s="15">
        <f t="shared" si="2"/>
        <v>0.3286056686</v>
      </c>
      <c r="M4" s="32" t="s">
        <v>123</v>
      </c>
    </row>
    <row r="5">
      <c r="A5" s="10" t="s">
        <v>11</v>
      </c>
      <c r="B5" s="70">
        <v>1017313.29</v>
      </c>
      <c r="C5" s="12" t="s">
        <v>61</v>
      </c>
      <c r="D5" s="71">
        <v>313501.0</v>
      </c>
      <c r="E5" s="13">
        <v>348234.0</v>
      </c>
      <c r="F5" s="99">
        <v>196285.26</v>
      </c>
      <c r="G5" s="14">
        <f t="shared" ref="G5:H5" si="3">$F5/D5</f>
        <v>0.6261072851</v>
      </c>
      <c r="H5" s="15">
        <f t="shared" si="3"/>
        <v>0.5636590913</v>
      </c>
    </row>
    <row r="6">
      <c r="A6" s="10" t="s">
        <v>116</v>
      </c>
      <c r="B6" s="70">
        <v>62147.76</v>
      </c>
      <c r="C6" s="12" t="s">
        <v>12</v>
      </c>
      <c r="D6" s="13">
        <v>354046.0</v>
      </c>
      <c r="E6" s="13">
        <v>352213.0</v>
      </c>
      <c r="F6" s="99">
        <v>222881.67</v>
      </c>
      <c r="G6" s="14">
        <f t="shared" ref="G6:H6" si="4">$F6/D6</f>
        <v>0.6295274343</v>
      </c>
      <c r="H6" s="15">
        <f t="shared" si="4"/>
        <v>0.6328036444</v>
      </c>
    </row>
    <row r="7">
      <c r="A7" s="32" t="s">
        <v>63</v>
      </c>
      <c r="B7" s="72">
        <f>B5-B3</f>
        <v>-1797146.71</v>
      </c>
      <c r="C7" s="12" t="s">
        <v>14</v>
      </c>
      <c r="D7" s="13">
        <v>332189.0</v>
      </c>
      <c r="E7" s="13">
        <v>394226.0</v>
      </c>
      <c r="F7" s="99">
        <v>127642.85</v>
      </c>
      <c r="G7" s="14">
        <f t="shared" ref="G7:H7" si="5">$F7/D7</f>
        <v>0.3842476723</v>
      </c>
      <c r="H7" s="15">
        <f t="shared" si="5"/>
        <v>0.3237809023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88497.32</v>
      </c>
      <c r="G8" s="14">
        <f t="shared" ref="G8:H8" si="6">$F8/D8</f>
        <v>0.7208794181</v>
      </c>
      <c r="H8" s="15">
        <f t="shared" si="6"/>
        <v>0.7238630099</v>
      </c>
    </row>
    <row r="9">
      <c r="A9" s="19" t="s">
        <v>17</v>
      </c>
      <c r="B9" s="20">
        <f>(B4-B5)/30</f>
        <v>33500.12367</v>
      </c>
      <c r="C9" s="12" t="s">
        <v>18</v>
      </c>
      <c r="D9" s="13">
        <v>240004.0</v>
      </c>
      <c r="E9" s="13">
        <v>163342.0</v>
      </c>
      <c r="F9" s="99">
        <v>70557.18</v>
      </c>
      <c r="G9" s="14">
        <f t="shared" ref="G9:G13" si="7">$F9/$D$9</f>
        <v>0.2939833503</v>
      </c>
      <c r="H9" s="15">
        <f t="shared" ref="H9:H13" si="8">$F9/E9</f>
        <v>0.4319598144</v>
      </c>
    </row>
    <row r="10">
      <c r="A10" s="19" t="s">
        <v>19</v>
      </c>
      <c r="B10" s="21">
        <f>(B4-B6)/30</f>
        <v>65338.97467</v>
      </c>
      <c r="C10" s="12" t="s">
        <v>20</v>
      </c>
      <c r="D10" s="13">
        <v>0.0</v>
      </c>
      <c r="E10" s="13">
        <v>108447.0</v>
      </c>
      <c r="F10" s="99">
        <v>62147.76</v>
      </c>
      <c r="G10" s="14">
        <f t="shared" si="7"/>
        <v>0.2589446843</v>
      </c>
      <c r="H10" s="15">
        <f t="shared" si="8"/>
        <v>0.5730703477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12831.74</v>
      </c>
      <c r="G11" s="14">
        <f t="shared" si="7"/>
        <v>0.05346469226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35608.74</v>
      </c>
      <c r="G12" s="14">
        <f t="shared" si="7"/>
        <v>0.1483672772</v>
      </c>
      <c r="H12" s="15" t="str">
        <f t="shared" si="8"/>
        <v>#DIV/0!</v>
      </c>
    </row>
    <row r="13">
      <c r="A13" s="19" t="s">
        <v>24</v>
      </c>
      <c r="B13" s="21">
        <f>(B3-B5)/(B18-B21)</f>
        <v>-64183.81107</v>
      </c>
      <c r="C13" s="23" t="s">
        <v>21</v>
      </c>
      <c r="D13" s="24">
        <v>61036.0</v>
      </c>
      <c r="E13" s="24">
        <v>108447.0</v>
      </c>
      <c r="F13" s="203">
        <v>20449.97</v>
      </c>
      <c r="G13" s="14">
        <f t="shared" si="7"/>
        <v>0.08520678822</v>
      </c>
      <c r="H13" s="26">
        <f t="shared" si="8"/>
        <v>0.1885710992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1017313.29</v>
      </c>
      <c r="G14" s="25">
        <f t="shared" ref="G14:H14" si="10">$F14/D14</f>
        <v>0.5281553482</v>
      </c>
      <c r="H14" s="26">
        <f t="shared" si="10"/>
        <v>0.452746121</v>
      </c>
    </row>
    <row r="15">
      <c r="A15" s="19" t="s">
        <v>67</v>
      </c>
      <c r="B15" s="20">
        <f>B5-B14</f>
        <v>-4423976.043</v>
      </c>
      <c r="C15" s="27" t="s">
        <v>68</v>
      </c>
      <c r="H15" s="28"/>
    </row>
    <row r="16">
      <c r="A16" s="19" t="s">
        <v>69</v>
      </c>
      <c r="B16" s="20">
        <f>B5-B4</f>
        <v>-1005003.71</v>
      </c>
      <c r="D16" s="30" t="s">
        <v>70</v>
      </c>
      <c r="E16" s="30" t="s">
        <v>71</v>
      </c>
      <c r="F16" s="30" t="s">
        <v>72</v>
      </c>
      <c r="G16" s="30" t="s">
        <v>113</v>
      </c>
      <c r="H16" s="18"/>
    </row>
    <row r="17">
      <c r="A17" s="19" t="s">
        <v>73</v>
      </c>
      <c r="B17" s="20">
        <f>(B5-B4)-B6</f>
        <v>-1067151.47</v>
      </c>
      <c r="C17" s="91" t="s">
        <v>32</v>
      </c>
      <c r="D17" s="13">
        <v>93460.0</v>
      </c>
      <c r="E17" s="99">
        <v>30599.0</v>
      </c>
      <c r="F17" s="97">
        <f t="shared" ref="F17:F32" si="11">E17-D17</f>
        <v>-62861</v>
      </c>
      <c r="G17" s="36"/>
      <c r="H17" s="18"/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69392.0</v>
      </c>
      <c r="F18" s="97">
        <f t="shared" si="11"/>
        <v>-101028</v>
      </c>
      <c r="G18" s="36"/>
      <c r="H18" s="18"/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36"/>
      <c r="H19" s="18"/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72523.0</v>
      </c>
      <c r="F20" s="97">
        <f t="shared" si="11"/>
        <v>-70593</v>
      </c>
      <c r="G20" s="36"/>
      <c r="H20" s="18"/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8"/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31997.0</v>
      </c>
      <c r="F22" s="97">
        <f t="shared" si="11"/>
        <v>-193031</v>
      </c>
      <c r="G22" s="36"/>
      <c r="H22" s="18"/>
    </row>
    <row r="23">
      <c r="A23" s="43" t="s">
        <v>44</v>
      </c>
      <c r="B23" s="44">
        <f>B5/B3</f>
        <v>0.3614594949</v>
      </c>
      <c r="C23" s="91" t="s">
        <v>43</v>
      </c>
      <c r="D23" s="13">
        <v>170420.0</v>
      </c>
      <c r="E23" s="99">
        <v>67137.0</v>
      </c>
      <c r="F23" s="97">
        <f t="shared" si="11"/>
        <v>-103283</v>
      </c>
      <c r="G23" s="36"/>
      <c r="H23" s="18"/>
    </row>
    <row r="24">
      <c r="A24" s="17" t="s">
        <v>75</v>
      </c>
      <c r="C24" s="91" t="s">
        <v>45</v>
      </c>
      <c r="D24" s="13">
        <v>134416.0</v>
      </c>
      <c r="E24" s="99">
        <v>80955.0</v>
      </c>
      <c r="F24" s="97">
        <f t="shared" si="11"/>
        <v>-53461</v>
      </c>
      <c r="G24" s="36"/>
      <c r="H24" s="18"/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43347.0</v>
      </c>
      <c r="F25" s="97">
        <f t="shared" si="11"/>
        <v>-72465</v>
      </c>
      <c r="G25" s="36"/>
      <c r="H25" s="18"/>
    </row>
    <row r="26">
      <c r="A26" s="12" t="s">
        <v>8</v>
      </c>
      <c r="B26" s="102"/>
      <c r="C26" s="91" t="s">
        <v>47</v>
      </c>
      <c r="D26" s="13">
        <v>115812.0</v>
      </c>
      <c r="E26" s="99">
        <v>30249.0</v>
      </c>
      <c r="F26" s="97">
        <f t="shared" si="11"/>
        <v>-85563</v>
      </c>
      <c r="G26" s="36"/>
      <c r="H26" s="18"/>
    </row>
    <row r="27">
      <c r="A27" s="12" t="s">
        <v>10</v>
      </c>
      <c r="B27" s="102"/>
      <c r="C27" s="91" t="s">
        <v>48</v>
      </c>
      <c r="D27" s="13">
        <v>115812.0</v>
      </c>
      <c r="E27" s="99">
        <v>28649.0</v>
      </c>
      <c r="F27" s="97">
        <f t="shared" si="11"/>
        <v>-87163</v>
      </c>
      <c r="G27" s="36"/>
      <c r="H27" s="18"/>
    </row>
    <row r="28">
      <c r="A28" s="12" t="s">
        <v>12</v>
      </c>
      <c r="B28" s="102">
        <v>1.0</v>
      </c>
      <c r="C28" s="91" t="s">
        <v>49</v>
      </c>
      <c r="D28" s="13">
        <v>156768.0</v>
      </c>
      <c r="E28" s="99">
        <v>20648.0</v>
      </c>
      <c r="F28" s="97">
        <f t="shared" si="11"/>
        <v>-136120</v>
      </c>
      <c r="G28" s="36"/>
      <c r="H28" s="18"/>
    </row>
    <row r="29">
      <c r="A29" s="12" t="s">
        <v>14</v>
      </c>
      <c r="B29" s="102">
        <v>1.0</v>
      </c>
      <c r="C29" s="91" t="s">
        <v>51</v>
      </c>
      <c r="D29" s="13">
        <v>184072.0</v>
      </c>
      <c r="E29" s="99">
        <v>13397.0</v>
      </c>
      <c r="F29" s="97">
        <f t="shared" si="11"/>
        <v>-170675</v>
      </c>
      <c r="G29" s="36"/>
      <c r="H29" s="18"/>
    </row>
    <row r="30">
      <c r="A30" s="12" t="s">
        <v>16</v>
      </c>
      <c r="B30" s="102">
        <v>3.0</v>
      </c>
      <c r="C30" s="91" t="s">
        <v>52</v>
      </c>
      <c r="D30" s="13">
        <v>184072.0</v>
      </c>
      <c r="E30" s="99">
        <v>52630.0</v>
      </c>
      <c r="F30" s="97">
        <f t="shared" si="11"/>
        <v>-131442</v>
      </c>
      <c r="G30" s="36"/>
      <c r="H30" s="18"/>
    </row>
    <row r="31">
      <c r="A31" s="12" t="s">
        <v>18</v>
      </c>
      <c r="B31" s="30">
        <v>1.0</v>
      </c>
      <c r="C31" s="91" t="s">
        <v>53</v>
      </c>
      <c r="D31" s="13">
        <v>179120.0</v>
      </c>
      <c r="E31" s="99">
        <v>60652.0</v>
      </c>
      <c r="F31" s="97">
        <f t="shared" si="11"/>
        <v>-118468</v>
      </c>
      <c r="G31" s="36"/>
      <c r="H31" s="18"/>
    </row>
    <row r="32">
      <c r="A32" s="12" t="s">
        <v>20</v>
      </c>
      <c r="B32" s="102"/>
      <c r="C32" s="91" t="s">
        <v>55</v>
      </c>
      <c r="D32" s="13">
        <v>148068.0</v>
      </c>
      <c r="E32" s="99">
        <v>35400.0</v>
      </c>
      <c r="F32" s="97">
        <f t="shared" si="11"/>
        <v>-112668</v>
      </c>
      <c r="G32" s="36"/>
      <c r="H32" s="18"/>
    </row>
    <row r="33">
      <c r="A33" s="103" t="s">
        <v>79</v>
      </c>
      <c r="B33" s="206"/>
      <c r="C33" s="91" t="s">
        <v>82</v>
      </c>
      <c r="D33" s="13"/>
      <c r="E33" s="99">
        <v>7736.0</v>
      </c>
      <c r="F33" s="97"/>
      <c r="G33" s="36"/>
      <c r="H33" s="18"/>
    </row>
    <row r="34">
      <c r="A34" s="104" t="s">
        <v>81</v>
      </c>
      <c r="B34" s="127"/>
      <c r="C34" s="91" t="s">
        <v>83</v>
      </c>
      <c r="D34" s="13"/>
      <c r="E34" s="99"/>
      <c r="F34" s="97"/>
      <c r="G34" s="36"/>
      <c r="H34" s="18"/>
    </row>
    <row r="35">
      <c r="A35" s="105" t="s">
        <v>66</v>
      </c>
      <c r="B35" s="106">
        <f>SUM(B26:B34)</f>
        <v>6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1"/>
      <c r="C40" s="221"/>
      <c r="D40" s="221"/>
      <c r="E40" s="221"/>
      <c r="F40" s="221"/>
      <c r="G40" s="222"/>
      <c r="H40" s="182"/>
    </row>
    <row r="41">
      <c r="A41" s="91" t="s">
        <v>34</v>
      </c>
      <c r="B41" s="121"/>
      <c r="C41" s="221">
        <v>1.0</v>
      </c>
      <c r="D41" s="221"/>
      <c r="E41" s="221"/>
      <c r="F41" s="221">
        <v>1.0</v>
      </c>
      <c r="G41" s="222"/>
      <c r="H41" s="182"/>
    </row>
    <row r="42">
      <c r="A42" s="91"/>
      <c r="B42" s="121"/>
      <c r="C42" s="221"/>
      <c r="D42" s="221"/>
      <c r="E42" s="221"/>
      <c r="F42" s="221"/>
      <c r="G42" s="222"/>
      <c r="H42" s="182"/>
    </row>
    <row r="43">
      <c r="A43" s="91" t="s">
        <v>38</v>
      </c>
      <c r="B43" s="121"/>
      <c r="C43" s="221"/>
      <c r="D43" s="221">
        <v>1.0</v>
      </c>
      <c r="E43" s="221"/>
      <c r="F43" s="221"/>
      <c r="G43" s="222"/>
      <c r="H43" s="182"/>
    </row>
    <row r="44">
      <c r="A44" s="91" t="s">
        <v>39</v>
      </c>
      <c r="B44" s="250" t="s">
        <v>94</v>
      </c>
      <c r="C44" s="222"/>
      <c r="D44" s="222"/>
      <c r="E44" s="222"/>
      <c r="F44" s="222"/>
      <c r="G44" s="222"/>
      <c r="H44" s="182"/>
    </row>
    <row r="45">
      <c r="A45" s="91" t="s">
        <v>41</v>
      </c>
      <c r="B45" s="250" t="s">
        <v>94</v>
      </c>
      <c r="C45" s="221">
        <v>1.0</v>
      </c>
      <c r="D45" s="221"/>
      <c r="E45" s="221">
        <v>2.0</v>
      </c>
      <c r="F45" s="221">
        <v>2.0</v>
      </c>
      <c r="G45" s="222"/>
      <c r="H45" s="182"/>
    </row>
    <row r="46">
      <c r="A46" s="91" t="s">
        <v>43</v>
      </c>
      <c r="B46" s="121"/>
      <c r="C46" s="221">
        <v>1.0</v>
      </c>
      <c r="D46" s="221"/>
      <c r="E46" s="221"/>
      <c r="F46" s="221"/>
      <c r="G46" s="222"/>
      <c r="H46" s="182"/>
    </row>
    <row r="47">
      <c r="A47" s="91" t="s">
        <v>45</v>
      </c>
      <c r="B47" s="250" t="s">
        <v>94</v>
      </c>
      <c r="C47" s="221">
        <v>3.0</v>
      </c>
      <c r="D47" s="221"/>
      <c r="E47" s="221"/>
      <c r="F47" s="221"/>
      <c r="G47" s="222"/>
      <c r="H47" s="182"/>
    </row>
    <row r="48">
      <c r="A48" s="91" t="s">
        <v>46</v>
      </c>
      <c r="B48" s="250" t="s">
        <v>94</v>
      </c>
      <c r="C48" s="221">
        <v>8.0</v>
      </c>
      <c r="D48" s="221"/>
      <c r="E48" s="221">
        <v>7.0</v>
      </c>
      <c r="F48" s="221">
        <v>2.0</v>
      </c>
      <c r="G48" s="222"/>
      <c r="H48" s="182"/>
    </row>
    <row r="49">
      <c r="A49" s="91" t="s">
        <v>47</v>
      </c>
      <c r="B49" s="121"/>
      <c r="C49" s="221">
        <v>3.0</v>
      </c>
      <c r="D49" s="221">
        <v>3.0</v>
      </c>
      <c r="E49" s="221">
        <v>2.0</v>
      </c>
      <c r="F49" s="221">
        <v>2.0</v>
      </c>
      <c r="G49" s="222"/>
      <c r="H49" s="182"/>
    </row>
    <row r="50">
      <c r="A50" s="91" t="s">
        <v>48</v>
      </c>
      <c r="B50" s="121"/>
      <c r="C50" s="221"/>
      <c r="D50" s="221"/>
      <c r="E50" s="221"/>
      <c r="F50" s="221"/>
      <c r="G50" s="222"/>
      <c r="H50" s="182"/>
    </row>
    <row r="51">
      <c r="A51" s="91" t="s">
        <v>49</v>
      </c>
      <c r="B51" s="250" t="s">
        <v>94</v>
      </c>
      <c r="C51" s="221">
        <v>1.0</v>
      </c>
      <c r="D51" s="221">
        <v>7.0</v>
      </c>
      <c r="E51" s="221">
        <v>8.0</v>
      </c>
      <c r="F51" s="221">
        <v>59.0</v>
      </c>
      <c r="G51" s="221"/>
      <c r="H51" s="182"/>
    </row>
    <row r="52">
      <c r="A52" s="91"/>
      <c r="B52" s="248"/>
      <c r="C52" s="221"/>
      <c r="D52" s="221"/>
      <c r="E52" s="221"/>
      <c r="F52" s="221"/>
      <c r="G52" s="222"/>
      <c r="H52" s="182"/>
    </row>
    <row r="53">
      <c r="A53" s="91" t="s">
        <v>51</v>
      </c>
      <c r="B53" s="121"/>
      <c r="C53" s="221">
        <v>1.0</v>
      </c>
      <c r="D53" s="222"/>
      <c r="E53" s="221"/>
      <c r="F53" s="221">
        <v>1.0</v>
      </c>
      <c r="G53" s="222"/>
      <c r="H53" s="182"/>
    </row>
    <row r="54">
      <c r="A54" s="91" t="s">
        <v>52</v>
      </c>
      <c r="B54" s="250" t="s">
        <v>94</v>
      </c>
      <c r="C54" s="221">
        <v>1.0</v>
      </c>
      <c r="D54" s="221"/>
      <c r="E54" s="221">
        <v>2.0</v>
      </c>
      <c r="F54" s="221">
        <v>13.0</v>
      </c>
      <c r="G54" s="222"/>
      <c r="H54" s="182"/>
    </row>
    <row r="55">
      <c r="A55" s="91" t="s">
        <v>53</v>
      </c>
      <c r="B55" s="121"/>
      <c r="C55" s="221"/>
      <c r="D55" s="221"/>
      <c r="E55" s="221"/>
      <c r="F55" s="221"/>
      <c r="G55" s="222"/>
      <c r="H55" s="182"/>
    </row>
    <row r="56">
      <c r="A56" s="91"/>
      <c r="B56" s="248"/>
      <c r="C56" s="222"/>
      <c r="D56" s="222"/>
      <c r="E56" s="222"/>
      <c r="F56" s="222"/>
      <c r="G56" s="222"/>
      <c r="H56" s="182"/>
    </row>
    <row r="57">
      <c r="A57" s="91" t="s">
        <v>55</v>
      </c>
      <c r="B57" s="250" t="s">
        <v>94</v>
      </c>
      <c r="C57" s="221">
        <v>1.0</v>
      </c>
      <c r="D57" s="221">
        <v>3.0</v>
      </c>
      <c r="E57" s="221">
        <v>22.0</v>
      </c>
      <c r="F57" s="221">
        <v>14.0</v>
      </c>
      <c r="G57" s="222"/>
      <c r="H57" s="182"/>
    </row>
    <row r="58">
      <c r="A58" s="131" t="s">
        <v>56</v>
      </c>
      <c r="B58" s="132"/>
      <c r="C58" s="185"/>
      <c r="D58" s="185"/>
      <c r="E58" s="185"/>
      <c r="F58" s="185"/>
      <c r="G58" s="185"/>
      <c r="H58" s="187"/>
    </row>
    <row r="59">
      <c r="A59" s="27" t="s">
        <v>121</v>
      </c>
      <c r="F59" s="28"/>
      <c r="H59" s="18"/>
    </row>
    <row r="60">
      <c r="A60" s="225" t="s">
        <v>25</v>
      </c>
      <c r="B60" s="138" t="s">
        <v>26</v>
      </c>
      <c r="C60" s="142" t="s">
        <v>27</v>
      </c>
      <c r="D60" s="142" t="s">
        <v>28</v>
      </c>
      <c r="E60" s="142" t="s">
        <v>29</v>
      </c>
      <c r="F60" s="226" t="s">
        <v>30</v>
      </c>
      <c r="H60" s="18"/>
    </row>
    <row r="61">
      <c r="A61" s="146" t="s">
        <v>32</v>
      </c>
      <c r="B61" s="241"/>
      <c r="C61" s="242"/>
      <c r="D61" s="87"/>
      <c r="E61" s="242"/>
      <c r="F61" s="243"/>
      <c r="H61" s="18"/>
    </row>
    <row r="62">
      <c r="A62" s="146" t="s">
        <v>34</v>
      </c>
      <c r="B62" s="151"/>
      <c r="C62" s="221"/>
      <c r="D62" s="221"/>
      <c r="E62" s="221"/>
      <c r="F62" s="102"/>
      <c r="H62" s="18"/>
    </row>
    <row r="63">
      <c r="A63" s="146" t="s">
        <v>36</v>
      </c>
      <c r="B63" s="151"/>
      <c r="C63" s="222"/>
      <c r="D63" s="221"/>
      <c r="E63" s="222"/>
      <c r="F63" s="102"/>
      <c r="H63" s="18"/>
    </row>
    <row r="64">
      <c r="A64" s="146" t="s">
        <v>38</v>
      </c>
      <c r="B64" s="151"/>
      <c r="C64" s="221"/>
      <c r="D64" s="221"/>
      <c r="E64" s="222"/>
      <c r="F64" s="102"/>
      <c r="H64" s="18"/>
    </row>
    <row r="65">
      <c r="A65" s="146" t="s">
        <v>39</v>
      </c>
      <c r="B65" s="151"/>
      <c r="C65" s="221"/>
      <c r="D65" s="221">
        <v>1.0</v>
      </c>
      <c r="E65" s="222"/>
      <c r="F65" s="102"/>
      <c r="H65" s="18"/>
    </row>
    <row r="66">
      <c r="A66" s="146" t="s">
        <v>41</v>
      </c>
      <c r="B66" s="151"/>
      <c r="C66" s="221"/>
      <c r="D66" s="221"/>
      <c r="E66" s="221"/>
      <c r="F66" s="102"/>
      <c r="H66" s="18"/>
    </row>
    <row r="67">
      <c r="A67" s="146" t="s">
        <v>43</v>
      </c>
      <c r="B67" s="151"/>
      <c r="C67" s="221"/>
      <c r="D67" s="221"/>
      <c r="E67" s="222"/>
      <c r="F67" s="102"/>
      <c r="H67" s="18"/>
    </row>
    <row r="68">
      <c r="A68" s="146" t="s">
        <v>45</v>
      </c>
      <c r="B68" s="151"/>
      <c r="C68" s="221"/>
      <c r="D68" s="221"/>
      <c r="E68" s="222"/>
      <c r="F68" s="102"/>
      <c r="H68" s="18"/>
    </row>
    <row r="69">
      <c r="A69" s="146" t="s">
        <v>46</v>
      </c>
      <c r="B69" s="151"/>
      <c r="C69" s="221"/>
      <c r="D69" s="221"/>
      <c r="E69" s="221"/>
      <c r="F69" s="102"/>
      <c r="H69" s="18"/>
    </row>
    <row r="70">
      <c r="A70" s="146" t="s">
        <v>47</v>
      </c>
      <c r="B70" s="151"/>
      <c r="C70" s="221"/>
      <c r="D70" s="221"/>
      <c r="E70" s="221"/>
      <c r="F70" s="102"/>
      <c r="H70" s="18"/>
    </row>
    <row r="71">
      <c r="A71" s="146" t="s">
        <v>48</v>
      </c>
      <c r="B71" s="151"/>
      <c r="C71" s="221"/>
      <c r="D71" s="221"/>
      <c r="E71" s="222"/>
      <c r="F71" s="102"/>
      <c r="H71" s="18"/>
    </row>
    <row r="72">
      <c r="A72" s="146" t="s">
        <v>49</v>
      </c>
      <c r="B72" s="151"/>
      <c r="C72" s="221"/>
      <c r="D72" s="222"/>
      <c r="E72" s="222"/>
      <c r="F72" s="102"/>
      <c r="H72" s="18"/>
    </row>
    <row r="73">
      <c r="A73" s="146" t="s">
        <v>50</v>
      </c>
      <c r="B73" s="244"/>
      <c r="C73" s="222"/>
      <c r="D73" s="222"/>
      <c r="E73" s="222"/>
      <c r="F73" s="182"/>
      <c r="H73" s="18"/>
    </row>
    <row r="74">
      <c r="A74" s="146" t="s">
        <v>51</v>
      </c>
      <c r="B74" s="151"/>
      <c r="C74" s="222"/>
      <c r="D74" s="222"/>
      <c r="E74" s="221"/>
      <c r="F74" s="102"/>
      <c r="H74" s="18"/>
    </row>
    <row r="75">
      <c r="A75" s="146" t="s">
        <v>52</v>
      </c>
      <c r="B75" s="151">
        <v>2.0</v>
      </c>
      <c r="C75" s="221"/>
      <c r="D75" s="221"/>
      <c r="E75" s="222"/>
      <c r="F75" s="102"/>
      <c r="H75" s="18"/>
    </row>
    <row r="76">
      <c r="A76" s="146" t="s">
        <v>53</v>
      </c>
      <c r="B76" s="151"/>
      <c r="C76" s="221"/>
      <c r="D76" s="221"/>
      <c r="E76" s="221"/>
      <c r="F76" s="102"/>
      <c r="H76" s="18"/>
    </row>
    <row r="77">
      <c r="A77" s="146"/>
      <c r="B77" s="244"/>
      <c r="C77" s="222"/>
      <c r="D77" s="222"/>
      <c r="E77" s="222"/>
      <c r="F77" s="182"/>
      <c r="H77" s="18"/>
    </row>
    <row r="78">
      <c r="A78" s="146" t="s">
        <v>55</v>
      </c>
      <c r="B78" s="245"/>
      <c r="C78" s="223"/>
      <c r="D78" s="223"/>
      <c r="E78" s="223"/>
      <c r="F78" s="206"/>
      <c r="H78" s="18"/>
    </row>
    <row r="79">
      <c r="A79" s="227" t="s">
        <v>56</v>
      </c>
      <c r="B79" s="244"/>
      <c r="C79" s="222"/>
      <c r="D79" s="222"/>
      <c r="E79" s="222"/>
      <c r="F79" s="182"/>
      <c r="H79" s="18"/>
    </row>
    <row r="80">
      <c r="A80" s="227" t="s">
        <v>103</v>
      </c>
      <c r="B80" s="151"/>
      <c r="C80" s="222"/>
      <c r="D80" s="221"/>
      <c r="E80" s="221"/>
      <c r="F80" s="102"/>
      <c r="H80" s="18"/>
    </row>
    <row r="81">
      <c r="A81" s="229" t="s">
        <v>118</v>
      </c>
      <c r="B81" s="245"/>
      <c r="C81" s="224"/>
      <c r="D81" s="223"/>
      <c r="E81" s="224"/>
      <c r="F81" s="206"/>
      <c r="H81" s="18"/>
    </row>
    <row r="82">
      <c r="A82" s="229" t="s">
        <v>21</v>
      </c>
      <c r="B82" s="246"/>
      <c r="C82" s="185"/>
      <c r="D82" s="185"/>
      <c r="E82" s="185"/>
      <c r="F82" s="158"/>
      <c r="H82" s="18"/>
    </row>
    <row r="83">
      <c r="A83" s="230" t="s">
        <v>66</v>
      </c>
      <c r="B83" s="163">
        <f t="shared" ref="B83:F83" si="12">SUM(B61:B82)</f>
        <v>2</v>
      </c>
      <c r="C83" s="163">
        <f t="shared" si="12"/>
        <v>0</v>
      </c>
      <c r="D83" s="163">
        <f t="shared" si="12"/>
        <v>1</v>
      </c>
      <c r="E83" s="163">
        <f t="shared" si="12"/>
        <v>0</v>
      </c>
      <c r="F83" s="165">
        <f t="shared" si="12"/>
        <v>0</v>
      </c>
      <c r="G83" s="47"/>
      <c r="H83" s="232"/>
    </row>
  </sheetData>
  <mergeCells count="5">
    <mergeCell ref="A1:G1"/>
    <mergeCell ref="C15:H15"/>
    <mergeCell ref="A24:B24"/>
    <mergeCell ref="A38:H38"/>
    <mergeCell ref="A59:F59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45909.0</v>
      </c>
    </row>
    <row r="2">
      <c r="A2" s="57" t="s">
        <v>58</v>
      </c>
      <c r="B2" s="197">
        <v>45909.0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82521.16</v>
      </c>
      <c r="G3" s="14">
        <f t="shared" ref="G3:H3" si="1">$F3/D3</f>
        <v>0.2789903477</v>
      </c>
      <c r="H3" s="15">
        <f t="shared" si="1"/>
        <v>0.2342933395</v>
      </c>
      <c r="M3" s="32" t="s">
        <v>122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97190.81</v>
      </c>
      <c r="G4" s="14">
        <f t="shared" ref="G4:H4" si="2">$F4/D4</f>
        <v>0.4698862884</v>
      </c>
      <c r="H4" s="15">
        <f t="shared" si="2"/>
        <v>0.326576536</v>
      </c>
      <c r="M4" s="32" t="s">
        <v>123</v>
      </c>
    </row>
    <row r="5">
      <c r="A5" s="10" t="s">
        <v>11</v>
      </c>
      <c r="B5" s="70">
        <v>1005435.27</v>
      </c>
      <c r="C5" s="12" t="s">
        <v>61</v>
      </c>
      <c r="D5" s="71">
        <v>313501.0</v>
      </c>
      <c r="E5" s="13">
        <v>348234.0</v>
      </c>
      <c r="F5" s="99">
        <v>187514.56</v>
      </c>
      <c r="G5" s="14">
        <f t="shared" ref="G5:H5" si="3">$F5/D5</f>
        <v>0.5981306599</v>
      </c>
      <c r="H5" s="15">
        <f t="shared" si="3"/>
        <v>0.5384728659</v>
      </c>
    </row>
    <row r="6">
      <c r="A6" s="10" t="s">
        <v>116</v>
      </c>
      <c r="B6" s="70">
        <v>62001.83</v>
      </c>
      <c r="C6" s="12" t="s">
        <v>12</v>
      </c>
      <c r="D6" s="13">
        <v>354046.0</v>
      </c>
      <c r="E6" s="13">
        <v>352213.0</v>
      </c>
      <c r="F6" s="99">
        <v>224418.71</v>
      </c>
      <c r="G6" s="14">
        <f t="shared" ref="G6:H6" si="4">$F6/D6</f>
        <v>0.6338687911</v>
      </c>
      <c r="H6" s="15">
        <f t="shared" si="4"/>
        <v>0.6371675946</v>
      </c>
    </row>
    <row r="7">
      <c r="A7" s="32" t="s">
        <v>63</v>
      </c>
      <c r="B7" s="72">
        <f>B5-B3</f>
        <v>-1809024.73</v>
      </c>
      <c r="C7" s="12" t="s">
        <v>14</v>
      </c>
      <c r="D7" s="13">
        <v>332189.0</v>
      </c>
      <c r="E7" s="13">
        <v>394226.0</v>
      </c>
      <c r="F7" s="99">
        <v>126492.89</v>
      </c>
      <c r="G7" s="14">
        <f t="shared" ref="G7:H7" si="5">$F7/D7</f>
        <v>0.380785908</v>
      </c>
      <c r="H7" s="15">
        <f t="shared" si="5"/>
        <v>0.3208638953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86782.78</v>
      </c>
      <c r="G8" s="14">
        <f t="shared" ref="G8:H8" si="6">$F8/D8</f>
        <v>0.7069131579</v>
      </c>
      <c r="H8" s="15">
        <f t="shared" si="6"/>
        <v>0.7098389458</v>
      </c>
    </row>
    <row r="9">
      <c r="A9" s="19" t="s">
        <v>17</v>
      </c>
      <c r="B9" s="20">
        <f>(B4-B5)/30</f>
        <v>33896.05767</v>
      </c>
      <c r="C9" s="12" t="s">
        <v>18</v>
      </c>
      <c r="D9" s="13">
        <v>240004.0</v>
      </c>
      <c r="E9" s="13">
        <v>163342.0</v>
      </c>
      <c r="F9" s="99">
        <v>69768.04</v>
      </c>
      <c r="G9" s="14">
        <f t="shared" ref="G9:G13" si="7">$F9/$D$9</f>
        <v>0.2906953217</v>
      </c>
      <c r="H9" s="15">
        <f t="shared" ref="H9:H13" si="8">$F9/E9</f>
        <v>0.4271286013</v>
      </c>
    </row>
    <row r="10">
      <c r="A10" s="19" t="s">
        <v>19</v>
      </c>
      <c r="B10" s="21">
        <f>(B4-B6)/30</f>
        <v>65343.839</v>
      </c>
      <c r="C10" s="12" t="s">
        <v>20</v>
      </c>
      <c r="D10" s="13">
        <v>0.0</v>
      </c>
      <c r="E10" s="13">
        <v>108447.0</v>
      </c>
      <c r="F10" s="99">
        <v>62002.0</v>
      </c>
      <c r="G10" s="14">
        <f t="shared" si="7"/>
        <v>0.258337361</v>
      </c>
      <c r="H10" s="15">
        <f t="shared" si="8"/>
        <v>0.571726281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12779.75</v>
      </c>
      <c r="G11" s="14">
        <f t="shared" si="7"/>
        <v>0.05324807087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35514.77</v>
      </c>
      <c r="G12" s="14">
        <f t="shared" si="7"/>
        <v>0.1479757421</v>
      </c>
      <c r="H12" s="15" t="str">
        <f t="shared" si="8"/>
        <v>#DIV/0!</v>
      </c>
    </row>
    <row r="13">
      <c r="A13" s="19" t="s">
        <v>24</v>
      </c>
      <c r="B13" s="21">
        <f>(B3-B5)/(B18-B21)</f>
        <v>-64608.02607</v>
      </c>
      <c r="C13" s="23" t="s">
        <v>21</v>
      </c>
      <c r="D13" s="24">
        <v>61036.0</v>
      </c>
      <c r="E13" s="24">
        <v>108447.0</v>
      </c>
      <c r="F13" s="203">
        <v>20449.97</v>
      </c>
      <c r="G13" s="14">
        <f t="shared" si="7"/>
        <v>0.08520678822</v>
      </c>
      <c r="H13" s="26">
        <f t="shared" si="8"/>
        <v>0.1885710992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1005435.44</v>
      </c>
      <c r="G14" s="25">
        <f t="shared" ref="G14:H14" si="10">$F14/D14</f>
        <v>0.5219887621</v>
      </c>
      <c r="H14" s="26">
        <f t="shared" si="10"/>
        <v>0.4474599908</v>
      </c>
    </row>
    <row r="15">
      <c r="A15" s="19" t="s">
        <v>67</v>
      </c>
      <c r="B15" s="20">
        <f>B5-B14</f>
        <v>-4435854.063</v>
      </c>
      <c r="C15" s="27" t="s">
        <v>68</v>
      </c>
      <c r="H15" s="28"/>
    </row>
    <row r="16">
      <c r="A16" s="19" t="s">
        <v>69</v>
      </c>
      <c r="B16" s="20">
        <f>B5-B4</f>
        <v>-1016881.73</v>
      </c>
      <c r="D16" s="30" t="s">
        <v>70</v>
      </c>
      <c r="E16" s="30" t="s">
        <v>71</v>
      </c>
      <c r="F16" s="30" t="s">
        <v>72</v>
      </c>
      <c r="G16" s="30" t="s">
        <v>113</v>
      </c>
      <c r="H16" s="18"/>
    </row>
    <row r="17">
      <c r="A17" s="19" t="s">
        <v>73</v>
      </c>
      <c r="B17" s="20">
        <f>(B5-B4)-B6</f>
        <v>-1078883.56</v>
      </c>
      <c r="C17" s="91" t="s">
        <v>32</v>
      </c>
      <c r="D17" s="13">
        <v>93460.0</v>
      </c>
      <c r="E17" s="99">
        <v>30599.0</v>
      </c>
      <c r="F17" s="97">
        <f t="shared" ref="F17:F32" si="11">E17-D17</f>
        <v>-62861</v>
      </c>
      <c r="G17" s="36"/>
      <c r="H17" s="18"/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69392.0</v>
      </c>
      <c r="F18" s="97">
        <f t="shared" si="11"/>
        <v>-101028</v>
      </c>
      <c r="G18" s="36"/>
      <c r="H18" s="18"/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36"/>
      <c r="H19" s="18"/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72523.0</v>
      </c>
      <c r="F20" s="97">
        <f t="shared" si="11"/>
        <v>-70593</v>
      </c>
      <c r="G20" s="36"/>
      <c r="H20" s="18"/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8"/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31997.0</v>
      </c>
      <c r="F22" s="97">
        <f t="shared" si="11"/>
        <v>-193031</v>
      </c>
      <c r="G22" s="36"/>
      <c r="H22" s="18"/>
    </row>
    <row r="23">
      <c r="A23" s="43" t="s">
        <v>44</v>
      </c>
      <c r="B23" s="44">
        <f>B5/B3</f>
        <v>0.35723914</v>
      </c>
      <c r="C23" s="91" t="s">
        <v>43</v>
      </c>
      <c r="D23" s="13">
        <v>170420.0</v>
      </c>
      <c r="E23" s="99">
        <v>67137.0</v>
      </c>
      <c r="F23" s="97">
        <f t="shared" si="11"/>
        <v>-103283</v>
      </c>
      <c r="G23" s="36"/>
      <c r="H23" s="18"/>
    </row>
    <row r="24">
      <c r="A24" s="17" t="s">
        <v>75</v>
      </c>
      <c r="C24" s="91" t="s">
        <v>45</v>
      </c>
      <c r="D24" s="13">
        <v>134416.0</v>
      </c>
      <c r="E24" s="99">
        <v>80955.0</v>
      </c>
      <c r="F24" s="97">
        <f t="shared" si="11"/>
        <v>-53461</v>
      </c>
      <c r="G24" s="36"/>
      <c r="H24" s="18"/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42197.0</v>
      </c>
      <c r="F25" s="97">
        <f t="shared" si="11"/>
        <v>-73615</v>
      </c>
      <c r="G25" s="36"/>
      <c r="H25" s="18"/>
    </row>
    <row r="26">
      <c r="A26" s="12" t="s">
        <v>8</v>
      </c>
      <c r="B26" s="102">
        <v>3.0</v>
      </c>
      <c r="C26" s="91" t="s">
        <v>47</v>
      </c>
      <c r="D26" s="13">
        <v>115812.0</v>
      </c>
      <c r="E26" s="99">
        <v>30249.0</v>
      </c>
      <c r="F26" s="97">
        <f t="shared" si="11"/>
        <v>-85563</v>
      </c>
      <c r="G26" s="36"/>
      <c r="H26" s="18"/>
    </row>
    <row r="27">
      <c r="A27" s="12" t="s">
        <v>10</v>
      </c>
      <c r="B27" s="102"/>
      <c r="C27" s="91" t="s">
        <v>48</v>
      </c>
      <c r="D27" s="13">
        <v>115812.0</v>
      </c>
      <c r="E27" s="99">
        <v>28649.0</v>
      </c>
      <c r="F27" s="97">
        <f t="shared" si="11"/>
        <v>-87163</v>
      </c>
      <c r="G27" s="36"/>
      <c r="H27" s="18"/>
    </row>
    <row r="28">
      <c r="A28" s="12" t="s">
        <v>12</v>
      </c>
      <c r="B28" s="102">
        <v>1.0</v>
      </c>
      <c r="C28" s="91" t="s">
        <v>49</v>
      </c>
      <c r="D28" s="13">
        <v>156768.0</v>
      </c>
      <c r="E28" s="99">
        <v>18933.0</v>
      </c>
      <c r="F28" s="97">
        <f t="shared" si="11"/>
        <v>-137835</v>
      </c>
      <c r="G28" s="36"/>
      <c r="H28" s="18"/>
    </row>
    <row r="29">
      <c r="A29" s="12" t="s">
        <v>14</v>
      </c>
      <c r="B29" s="102">
        <v>2.0</v>
      </c>
      <c r="C29" s="91" t="s">
        <v>51</v>
      </c>
      <c r="D29" s="13">
        <v>184072.0</v>
      </c>
      <c r="E29" s="99">
        <v>13397.0</v>
      </c>
      <c r="F29" s="97">
        <f t="shared" si="11"/>
        <v>-170675</v>
      </c>
      <c r="G29" s="36"/>
      <c r="H29" s="18"/>
    </row>
    <row r="30">
      <c r="A30" s="12" t="s">
        <v>16</v>
      </c>
      <c r="B30" s="102"/>
      <c r="C30" s="91" t="s">
        <v>52</v>
      </c>
      <c r="D30" s="13">
        <v>184072.0</v>
      </c>
      <c r="E30" s="99">
        <v>52630.0</v>
      </c>
      <c r="F30" s="97">
        <f t="shared" si="11"/>
        <v>-131442</v>
      </c>
      <c r="G30" s="36"/>
      <c r="H30" s="18"/>
    </row>
    <row r="31">
      <c r="A31" s="12" t="s">
        <v>18</v>
      </c>
      <c r="B31" s="30">
        <v>4.0</v>
      </c>
      <c r="C31" s="91" t="s">
        <v>53</v>
      </c>
      <c r="D31" s="13">
        <v>179120.0</v>
      </c>
      <c r="E31" s="99">
        <v>59153.0</v>
      </c>
      <c r="F31" s="97">
        <f t="shared" si="11"/>
        <v>-119967</v>
      </c>
      <c r="G31" s="36"/>
      <c r="H31" s="18"/>
    </row>
    <row r="32">
      <c r="A32" s="12" t="s">
        <v>20</v>
      </c>
      <c r="B32" s="102">
        <v>1.0</v>
      </c>
      <c r="C32" s="91" t="s">
        <v>55</v>
      </c>
      <c r="D32" s="13">
        <v>148068.0</v>
      </c>
      <c r="E32" s="99">
        <v>35314.0</v>
      </c>
      <c r="F32" s="97">
        <f t="shared" si="11"/>
        <v>-112754</v>
      </c>
      <c r="G32" s="36"/>
      <c r="H32" s="18"/>
    </row>
    <row r="33">
      <c r="A33" s="103" t="s">
        <v>79</v>
      </c>
      <c r="B33" s="206"/>
      <c r="C33" s="91" t="s">
        <v>82</v>
      </c>
      <c r="D33" s="13"/>
      <c r="E33" s="99">
        <v>7736.0</v>
      </c>
      <c r="F33" s="97"/>
      <c r="G33" s="36"/>
      <c r="H33" s="18"/>
    </row>
    <row r="34">
      <c r="A34" s="104" t="s">
        <v>81</v>
      </c>
      <c r="B34" s="127">
        <v>2.0</v>
      </c>
      <c r="C34" s="91" t="s">
        <v>83</v>
      </c>
      <c r="D34" s="13"/>
      <c r="E34" s="99">
        <v>12021.0</v>
      </c>
      <c r="F34" s="97"/>
      <c r="G34" s="36"/>
      <c r="H34" s="18"/>
    </row>
    <row r="35">
      <c r="A35" s="105" t="s">
        <v>66</v>
      </c>
      <c r="B35" s="106">
        <f>SUM(B26:B34)</f>
        <v>13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1"/>
      <c r="C40" s="221"/>
      <c r="D40" s="221"/>
      <c r="E40" s="221"/>
      <c r="F40" s="221"/>
      <c r="G40" s="222"/>
      <c r="H40" s="182"/>
    </row>
    <row r="41">
      <c r="A41" s="91" t="s">
        <v>34</v>
      </c>
      <c r="B41" s="250" t="s">
        <v>94</v>
      </c>
      <c r="C41" s="221">
        <v>9.0</v>
      </c>
      <c r="D41" s="221">
        <v>1.0</v>
      </c>
      <c r="E41" s="221">
        <v>7.0</v>
      </c>
      <c r="F41" s="221">
        <v>13.0</v>
      </c>
      <c r="G41" s="222"/>
      <c r="H41" s="182"/>
    </row>
    <row r="42">
      <c r="A42" s="91"/>
      <c r="B42" s="121"/>
      <c r="C42" s="221"/>
      <c r="D42" s="221"/>
      <c r="E42" s="221"/>
      <c r="F42" s="221"/>
      <c r="G42" s="222"/>
      <c r="H42" s="182"/>
    </row>
    <row r="43">
      <c r="A43" s="91" t="s">
        <v>38</v>
      </c>
      <c r="B43" s="250" t="s">
        <v>94</v>
      </c>
      <c r="C43" s="221">
        <v>17.0</v>
      </c>
      <c r="D43" s="221">
        <v>2.0</v>
      </c>
      <c r="E43" s="221">
        <v>14.0</v>
      </c>
      <c r="F43" s="221">
        <v>33.0</v>
      </c>
      <c r="G43" s="222"/>
      <c r="H43" s="182"/>
    </row>
    <row r="44">
      <c r="A44" s="91" t="s">
        <v>39</v>
      </c>
      <c r="B44" s="121"/>
      <c r="C44" s="222"/>
      <c r="D44" s="222"/>
      <c r="E44" s="222"/>
      <c r="F44" s="222"/>
      <c r="G44" s="222"/>
      <c r="H44" s="182"/>
    </row>
    <row r="45">
      <c r="A45" s="91" t="s">
        <v>41</v>
      </c>
      <c r="B45" s="250" t="s">
        <v>94</v>
      </c>
      <c r="C45" s="221">
        <v>2.0</v>
      </c>
      <c r="D45" s="221"/>
      <c r="E45" s="221"/>
      <c r="F45" s="221">
        <v>13.0</v>
      </c>
      <c r="G45" s="222"/>
      <c r="H45" s="182"/>
    </row>
    <row r="46">
      <c r="A46" s="91" t="s">
        <v>43</v>
      </c>
      <c r="B46" s="121"/>
      <c r="C46" s="221"/>
      <c r="D46" s="221"/>
      <c r="E46" s="221"/>
      <c r="F46" s="221"/>
      <c r="G46" s="222"/>
      <c r="H46" s="182"/>
    </row>
    <row r="47">
      <c r="A47" s="91" t="s">
        <v>45</v>
      </c>
      <c r="B47" s="250" t="s">
        <v>94</v>
      </c>
      <c r="C47" s="221">
        <v>1.0</v>
      </c>
      <c r="D47" s="221"/>
      <c r="E47" s="221"/>
      <c r="F47" s="221">
        <v>3.0</v>
      </c>
      <c r="G47" s="222"/>
      <c r="H47" s="182"/>
    </row>
    <row r="48">
      <c r="A48" s="91" t="s">
        <v>46</v>
      </c>
      <c r="B48" s="121"/>
      <c r="C48" s="221"/>
      <c r="D48" s="221"/>
      <c r="E48" s="221"/>
      <c r="F48" s="221"/>
      <c r="G48" s="222"/>
      <c r="H48" s="182"/>
    </row>
    <row r="49">
      <c r="A49" s="91" t="s">
        <v>47</v>
      </c>
      <c r="B49" s="250" t="s">
        <v>94</v>
      </c>
      <c r="C49" s="221">
        <v>17.0</v>
      </c>
      <c r="D49" s="221">
        <v>2.0</v>
      </c>
      <c r="E49" s="221">
        <v>13.0</v>
      </c>
      <c r="F49" s="221">
        <v>27.0</v>
      </c>
      <c r="G49" s="222"/>
      <c r="H49" s="182"/>
    </row>
    <row r="50">
      <c r="A50" s="91" t="s">
        <v>48</v>
      </c>
      <c r="B50" s="121"/>
      <c r="C50" s="221">
        <v>1.0</v>
      </c>
      <c r="D50" s="221"/>
      <c r="E50" s="221"/>
      <c r="F50" s="221"/>
      <c r="G50" s="222"/>
      <c r="H50" s="182"/>
    </row>
    <row r="51">
      <c r="A51" s="91" t="s">
        <v>49</v>
      </c>
      <c r="B51" s="121"/>
      <c r="C51" s="221"/>
      <c r="D51" s="221"/>
      <c r="E51" s="221"/>
      <c r="F51" s="221"/>
      <c r="G51" s="221">
        <v>9.0</v>
      </c>
      <c r="H51" s="182"/>
    </row>
    <row r="52">
      <c r="A52" s="91"/>
      <c r="B52" s="248"/>
      <c r="C52" s="221"/>
      <c r="D52" s="221"/>
      <c r="E52" s="221"/>
      <c r="F52" s="221"/>
      <c r="G52" s="222"/>
      <c r="H52" s="182"/>
    </row>
    <row r="53">
      <c r="A53" s="91" t="s">
        <v>51</v>
      </c>
      <c r="B53" s="250" t="s">
        <v>94</v>
      </c>
      <c r="C53" s="221">
        <v>10.0</v>
      </c>
      <c r="D53" s="222"/>
      <c r="E53" s="221">
        <v>5.0</v>
      </c>
      <c r="F53" s="221">
        <v>7.0</v>
      </c>
      <c r="G53" s="222"/>
      <c r="H53" s="182"/>
    </row>
    <row r="54">
      <c r="A54" s="91" t="s">
        <v>52</v>
      </c>
      <c r="B54" s="121"/>
      <c r="C54" s="221"/>
      <c r="D54" s="221"/>
      <c r="E54" s="221"/>
      <c r="F54" s="221"/>
      <c r="G54" s="222"/>
      <c r="H54" s="182"/>
    </row>
    <row r="55">
      <c r="A55" s="91" t="s">
        <v>53</v>
      </c>
      <c r="B55" s="250" t="s">
        <v>94</v>
      </c>
      <c r="C55" s="221">
        <v>11.0</v>
      </c>
      <c r="D55" s="221"/>
      <c r="E55" s="221">
        <v>5.0</v>
      </c>
      <c r="F55" s="221">
        <v>19.0</v>
      </c>
      <c r="G55" s="222"/>
      <c r="H55" s="182"/>
    </row>
    <row r="56">
      <c r="A56" s="91" t="s">
        <v>54</v>
      </c>
      <c r="B56" s="248"/>
      <c r="C56" s="222"/>
      <c r="D56" s="222"/>
      <c r="E56" s="222"/>
      <c r="F56" s="222"/>
      <c r="G56" s="222"/>
      <c r="H56" s="182"/>
    </row>
    <row r="57">
      <c r="A57" s="91" t="s">
        <v>55</v>
      </c>
      <c r="B57" s="250" t="s">
        <v>94</v>
      </c>
      <c r="C57" s="222"/>
      <c r="D57" s="222"/>
      <c r="E57" s="222"/>
      <c r="F57" s="222"/>
      <c r="G57" s="222"/>
      <c r="H57" s="182"/>
    </row>
    <row r="58">
      <c r="A58" s="131" t="s">
        <v>56</v>
      </c>
      <c r="B58" s="132"/>
      <c r="C58" s="185"/>
      <c r="D58" s="185"/>
      <c r="E58" s="185"/>
      <c r="F58" s="185"/>
      <c r="G58" s="185"/>
      <c r="H58" s="187"/>
    </row>
    <row r="59">
      <c r="A59" s="27" t="s">
        <v>121</v>
      </c>
      <c r="F59" s="28"/>
      <c r="H59" s="18"/>
    </row>
    <row r="60">
      <c r="A60" s="225" t="s">
        <v>25</v>
      </c>
      <c r="B60" s="138" t="s">
        <v>26</v>
      </c>
      <c r="C60" s="142" t="s">
        <v>27</v>
      </c>
      <c r="D60" s="142" t="s">
        <v>28</v>
      </c>
      <c r="E60" s="142" t="s">
        <v>29</v>
      </c>
      <c r="F60" s="226" t="s">
        <v>30</v>
      </c>
      <c r="H60" s="18"/>
    </row>
    <row r="61">
      <c r="A61" s="146" t="s">
        <v>32</v>
      </c>
      <c r="B61" s="241"/>
      <c r="C61" s="242"/>
      <c r="D61" s="87"/>
      <c r="E61" s="242"/>
      <c r="F61" s="243"/>
      <c r="H61" s="18"/>
    </row>
    <row r="62">
      <c r="A62" s="146" t="s">
        <v>34</v>
      </c>
      <c r="B62" s="151"/>
      <c r="C62" s="221"/>
      <c r="D62" s="221"/>
      <c r="E62" s="221"/>
      <c r="F62" s="102"/>
      <c r="H62" s="18"/>
    </row>
    <row r="63">
      <c r="A63" s="146" t="s">
        <v>36</v>
      </c>
      <c r="B63" s="151"/>
      <c r="C63" s="222"/>
      <c r="D63" s="221"/>
      <c r="E63" s="222"/>
      <c r="F63" s="102"/>
      <c r="H63" s="18"/>
    </row>
    <row r="64">
      <c r="A64" s="146" t="s">
        <v>38</v>
      </c>
      <c r="B64" s="151"/>
      <c r="C64" s="221"/>
      <c r="D64" s="221"/>
      <c r="E64" s="222"/>
      <c r="F64" s="102"/>
      <c r="H64" s="18"/>
    </row>
    <row r="65">
      <c r="A65" s="146" t="s">
        <v>39</v>
      </c>
      <c r="B65" s="151"/>
      <c r="C65" s="221"/>
      <c r="D65" s="222"/>
      <c r="E65" s="222"/>
      <c r="F65" s="102"/>
      <c r="H65" s="18"/>
    </row>
    <row r="66">
      <c r="A66" s="146" t="s">
        <v>41</v>
      </c>
      <c r="B66" s="151"/>
      <c r="C66" s="221"/>
      <c r="D66" s="222"/>
      <c r="E66" s="222"/>
      <c r="F66" s="102"/>
      <c r="H66" s="18"/>
    </row>
    <row r="67">
      <c r="A67" s="146" t="s">
        <v>43</v>
      </c>
      <c r="B67" s="151"/>
      <c r="C67" s="221"/>
      <c r="D67" s="221"/>
      <c r="E67" s="222"/>
      <c r="F67" s="102"/>
      <c r="H67" s="18"/>
    </row>
    <row r="68">
      <c r="A68" s="146" t="s">
        <v>45</v>
      </c>
      <c r="B68" s="151">
        <v>3.0</v>
      </c>
      <c r="C68" s="221"/>
      <c r="D68" s="221"/>
      <c r="E68" s="222"/>
      <c r="F68" s="102"/>
      <c r="H68" s="18"/>
    </row>
    <row r="69">
      <c r="A69" s="146" t="s">
        <v>46</v>
      </c>
      <c r="B69" s="151"/>
      <c r="C69" s="221"/>
      <c r="D69" s="222"/>
      <c r="E69" s="222"/>
      <c r="F69" s="102"/>
      <c r="H69" s="18"/>
    </row>
    <row r="70">
      <c r="A70" s="146" t="s">
        <v>47</v>
      </c>
      <c r="B70" s="151"/>
      <c r="C70" s="221"/>
      <c r="D70" s="221"/>
      <c r="E70" s="222"/>
      <c r="F70" s="102"/>
      <c r="H70" s="18"/>
    </row>
    <row r="71">
      <c r="A71" s="146" t="s">
        <v>48</v>
      </c>
      <c r="B71" s="151"/>
      <c r="C71" s="221"/>
      <c r="D71" s="221"/>
      <c r="E71" s="222"/>
      <c r="F71" s="102"/>
      <c r="H71" s="18"/>
    </row>
    <row r="72">
      <c r="A72" s="146" t="s">
        <v>49</v>
      </c>
      <c r="B72" s="151"/>
      <c r="C72" s="221"/>
      <c r="D72" s="222"/>
      <c r="E72" s="222"/>
      <c r="F72" s="102"/>
      <c r="H72" s="18"/>
    </row>
    <row r="73">
      <c r="A73" s="146" t="s">
        <v>50</v>
      </c>
      <c r="B73" s="244"/>
      <c r="C73" s="222"/>
      <c r="D73" s="222"/>
      <c r="E73" s="222"/>
      <c r="F73" s="182"/>
      <c r="H73" s="18"/>
    </row>
    <row r="74">
      <c r="A74" s="146" t="s">
        <v>51</v>
      </c>
      <c r="B74" s="151"/>
      <c r="C74" s="222"/>
      <c r="D74" s="222"/>
      <c r="E74" s="221"/>
      <c r="F74" s="102"/>
      <c r="H74" s="18"/>
    </row>
    <row r="75">
      <c r="A75" s="146" t="s">
        <v>52</v>
      </c>
      <c r="B75" s="151"/>
      <c r="C75" s="221"/>
      <c r="D75" s="221"/>
      <c r="E75" s="222"/>
      <c r="F75" s="102"/>
      <c r="H75" s="18"/>
    </row>
    <row r="76">
      <c r="A76" s="146" t="s">
        <v>53</v>
      </c>
      <c r="B76" s="151"/>
      <c r="C76" s="221"/>
      <c r="D76" s="221"/>
      <c r="E76" s="221">
        <v>1.0</v>
      </c>
      <c r="F76" s="102"/>
      <c r="H76" s="18"/>
    </row>
    <row r="77">
      <c r="A77" s="146" t="s">
        <v>54</v>
      </c>
      <c r="B77" s="244"/>
      <c r="C77" s="222"/>
      <c r="D77" s="222"/>
      <c r="E77" s="222"/>
      <c r="F77" s="182"/>
      <c r="H77" s="18"/>
    </row>
    <row r="78">
      <c r="A78" s="146" t="s">
        <v>55</v>
      </c>
      <c r="B78" s="245"/>
      <c r="C78" s="223"/>
      <c r="D78" s="223"/>
      <c r="E78" s="223"/>
      <c r="F78" s="206"/>
      <c r="H78" s="18"/>
    </row>
    <row r="79">
      <c r="A79" s="227" t="s">
        <v>56</v>
      </c>
      <c r="B79" s="244"/>
      <c r="C79" s="222"/>
      <c r="D79" s="222"/>
      <c r="E79" s="222"/>
      <c r="F79" s="182"/>
      <c r="H79" s="18"/>
    </row>
    <row r="80">
      <c r="A80" s="227" t="s">
        <v>103</v>
      </c>
      <c r="B80" s="151"/>
      <c r="C80" s="222"/>
      <c r="D80" s="221"/>
      <c r="E80" s="222"/>
      <c r="F80" s="102"/>
      <c r="H80" s="18"/>
    </row>
    <row r="81">
      <c r="A81" s="229" t="s">
        <v>118</v>
      </c>
      <c r="B81" s="245"/>
      <c r="C81" s="224"/>
      <c r="D81" s="223"/>
      <c r="E81" s="224"/>
      <c r="F81" s="206">
        <v>1.0</v>
      </c>
      <c r="H81" s="18"/>
    </row>
    <row r="82">
      <c r="A82" s="229" t="s">
        <v>21</v>
      </c>
      <c r="B82" s="246"/>
      <c r="C82" s="185"/>
      <c r="D82" s="185"/>
      <c r="E82" s="185"/>
      <c r="F82" s="158"/>
      <c r="H82" s="18"/>
    </row>
    <row r="83">
      <c r="A83" s="230" t="s">
        <v>66</v>
      </c>
      <c r="B83" s="163">
        <f t="shared" ref="B83:F83" si="12">SUM(B61:B82)</f>
        <v>3</v>
      </c>
      <c r="C83" s="163">
        <f t="shared" si="12"/>
        <v>0</v>
      </c>
      <c r="D83" s="163">
        <f t="shared" si="12"/>
        <v>0</v>
      </c>
      <c r="E83" s="163">
        <f t="shared" si="12"/>
        <v>1</v>
      </c>
      <c r="F83" s="165">
        <f t="shared" si="12"/>
        <v>1</v>
      </c>
      <c r="G83" s="47"/>
      <c r="H83" s="232"/>
    </row>
  </sheetData>
  <mergeCells count="5">
    <mergeCell ref="A1:G1"/>
    <mergeCell ref="C15:H15"/>
    <mergeCell ref="A24:B24"/>
    <mergeCell ref="A38:H38"/>
    <mergeCell ref="A59:F59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45908.0</v>
      </c>
    </row>
    <row r="2">
      <c r="A2" s="57" t="s">
        <v>58</v>
      </c>
      <c r="B2" s="197">
        <v>45908.0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82065.29</v>
      </c>
      <c r="G3" s="14">
        <f t="shared" ref="G3:H3" si="1">$F3/D3</f>
        <v>0.2774491269</v>
      </c>
      <c r="H3" s="15">
        <f t="shared" si="1"/>
        <v>0.2329990375</v>
      </c>
      <c r="M3" s="32" t="s">
        <v>122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97190.81</v>
      </c>
      <c r="G4" s="14">
        <f t="shared" ref="G4:H4" si="2">$F4/D4</f>
        <v>0.4698862884</v>
      </c>
      <c r="H4" s="15">
        <f t="shared" si="2"/>
        <v>0.326576536</v>
      </c>
      <c r="M4" s="32" t="s">
        <v>123</v>
      </c>
    </row>
    <row r="5">
      <c r="A5" s="10" t="s">
        <v>11</v>
      </c>
      <c r="B5" s="70">
        <v>977844.46</v>
      </c>
      <c r="C5" s="12" t="s">
        <v>61</v>
      </c>
      <c r="D5" s="71">
        <v>313501.0</v>
      </c>
      <c r="E5" s="13">
        <v>348234.0</v>
      </c>
      <c r="F5" s="99">
        <v>182411.59</v>
      </c>
      <c r="G5" s="14">
        <f t="shared" ref="G5:H5" si="3">$F5/D5</f>
        <v>0.5818532955</v>
      </c>
      <c r="H5" s="15">
        <f t="shared" si="3"/>
        <v>0.5238190125</v>
      </c>
    </row>
    <row r="6">
      <c r="A6" s="10" t="s">
        <v>116</v>
      </c>
      <c r="B6" s="70">
        <v>60438.87</v>
      </c>
      <c r="C6" s="12" t="s">
        <v>12</v>
      </c>
      <c r="D6" s="13">
        <v>354046.0</v>
      </c>
      <c r="E6" s="13">
        <v>352213.0</v>
      </c>
      <c r="F6" s="99">
        <v>224302.76</v>
      </c>
      <c r="G6" s="14">
        <f t="shared" ref="G6:H6" si="4">$F6/D6</f>
        <v>0.6335412912</v>
      </c>
      <c r="H6" s="15">
        <f t="shared" si="4"/>
        <v>0.6368383904</v>
      </c>
    </row>
    <row r="7">
      <c r="A7" s="32" t="s">
        <v>63</v>
      </c>
      <c r="B7" s="72">
        <f>B5-B3</f>
        <v>-1836615.54</v>
      </c>
      <c r="C7" s="12" t="s">
        <v>14</v>
      </c>
      <c r="D7" s="13">
        <v>332189.0</v>
      </c>
      <c r="E7" s="13">
        <v>394226.0</v>
      </c>
      <c r="F7" s="99">
        <v>126492.89</v>
      </c>
      <c r="G7" s="14">
        <f t="shared" ref="G7:H7" si="5">$F7/D7</f>
        <v>0.380785908</v>
      </c>
      <c r="H7" s="15">
        <f t="shared" si="5"/>
        <v>0.3208638953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86540.57</v>
      </c>
      <c r="G8" s="14">
        <f t="shared" ref="G8:H8" si="6">$F8/D8</f>
        <v>0.7049401693</v>
      </c>
      <c r="H8" s="15">
        <f t="shared" si="6"/>
        <v>0.7078577914</v>
      </c>
    </row>
    <row r="9">
      <c r="A9" s="19" t="s">
        <v>17</v>
      </c>
      <c r="B9" s="20">
        <f>(B4-B5)/30</f>
        <v>34815.75133</v>
      </c>
      <c r="C9" s="12" t="s">
        <v>18</v>
      </c>
      <c r="D9" s="13">
        <v>240004.0</v>
      </c>
      <c r="E9" s="13">
        <v>163342.0</v>
      </c>
      <c r="F9" s="99">
        <v>69763.05</v>
      </c>
      <c r="G9" s="14">
        <f t="shared" ref="G9:G13" si="7">$F9/$D$9</f>
        <v>0.2906745304</v>
      </c>
      <c r="H9" s="15">
        <f t="shared" ref="H9:H13" si="8">$F9/E9</f>
        <v>0.4270980519</v>
      </c>
    </row>
    <row r="10">
      <c r="A10" s="19" t="s">
        <v>19</v>
      </c>
      <c r="B10" s="21">
        <f>(B4-B6)/30</f>
        <v>65395.93767</v>
      </c>
      <c r="C10" s="12" t="s">
        <v>20</v>
      </c>
      <c r="D10" s="13">
        <v>0.0</v>
      </c>
      <c r="E10" s="13">
        <v>108447.0</v>
      </c>
      <c r="F10" s="99">
        <v>60438.87</v>
      </c>
      <c r="G10" s="14">
        <f t="shared" si="7"/>
        <v>0.2518244279</v>
      </c>
      <c r="H10" s="15">
        <f t="shared" si="8"/>
        <v>0.5573125121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2608.81</v>
      </c>
      <c r="G11" s="14">
        <f t="shared" si="7"/>
        <v>0.0108698605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25579.85</v>
      </c>
      <c r="G12" s="14">
        <f t="shared" si="7"/>
        <v>0.106580932</v>
      </c>
      <c r="H12" s="15" t="str">
        <f t="shared" si="8"/>
        <v>#DIV/0!</v>
      </c>
    </row>
    <row r="13">
      <c r="A13" s="19" t="s">
        <v>24</v>
      </c>
      <c r="B13" s="21">
        <f>(B3-B5)/(B18-B21)</f>
        <v>-65593.41214</v>
      </c>
      <c r="C13" s="23" t="s">
        <v>21</v>
      </c>
      <c r="D13" s="24">
        <v>61036.0</v>
      </c>
      <c r="E13" s="24">
        <v>108447.0</v>
      </c>
      <c r="F13" s="203">
        <v>20449.97</v>
      </c>
      <c r="G13" s="14">
        <f t="shared" si="7"/>
        <v>0.08520678822</v>
      </c>
      <c r="H13" s="26">
        <f t="shared" si="8"/>
        <v>0.1885710992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977844.46</v>
      </c>
      <c r="G14" s="25">
        <f t="shared" ref="G14:H14" si="10">$F14/D14</f>
        <v>0.5076644396</v>
      </c>
      <c r="H14" s="26">
        <f t="shared" si="10"/>
        <v>0.4351808736</v>
      </c>
    </row>
    <row r="15">
      <c r="A15" s="19" t="s">
        <v>67</v>
      </c>
      <c r="B15" s="20">
        <f>B5-B14</f>
        <v>-4463444.873</v>
      </c>
      <c r="C15" s="27" t="s">
        <v>68</v>
      </c>
      <c r="H15" s="28"/>
    </row>
    <row r="16">
      <c r="A16" s="19" t="s">
        <v>69</v>
      </c>
      <c r="B16" s="20">
        <f>B5-B4</f>
        <v>-1044472.54</v>
      </c>
      <c r="D16" s="30" t="s">
        <v>70</v>
      </c>
      <c r="E16" s="30" t="s">
        <v>71</v>
      </c>
      <c r="F16" s="30" t="s">
        <v>72</v>
      </c>
      <c r="G16" s="30" t="s">
        <v>113</v>
      </c>
      <c r="H16" s="18"/>
    </row>
    <row r="17">
      <c r="A17" s="19" t="s">
        <v>73</v>
      </c>
      <c r="B17" s="20">
        <f>(B5-B4)-B6</f>
        <v>-1104911.41</v>
      </c>
      <c r="C17" s="91" t="s">
        <v>32</v>
      </c>
      <c r="D17" s="13">
        <v>93460.0</v>
      </c>
      <c r="E17" s="99">
        <v>30599.0</v>
      </c>
      <c r="F17" s="97">
        <f t="shared" ref="F17:F32" si="11">E17-D17</f>
        <v>-62861</v>
      </c>
      <c r="G17" s="36"/>
      <c r="H17" s="18"/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69392.0</v>
      </c>
      <c r="F18" s="97">
        <f t="shared" si="11"/>
        <v>-101028</v>
      </c>
      <c r="G18" s="36"/>
      <c r="H18" s="18"/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36"/>
      <c r="H19" s="18"/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72523.0</v>
      </c>
      <c r="F20" s="97">
        <f t="shared" si="11"/>
        <v>-70593</v>
      </c>
      <c r="G20" s="36"/>
      <c r="H20" s="18"/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8"/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31997.0</v>
      </c>
      <c r="F22" s="97">
        <f t="shared" si="11"/>
        <v>-193031</v>
      </c>
      <c r="G22" s="36"/>
      <c r="H22" s="18"/>
    </row>
    <row r="23">
      <c r="A23" s="43" t="s">
        <v>44</v>
      </c>
      <c r="B23" s="44">
        <f>B5/B3</f>
        <v>0.347435906</v>
      </c>
      <c r="C23" s="91" t="s">
        <v>43</v>
      </c>
      <c r="D23" s="13">
        <v>170420.0</v>
      </c>
      <c r="E23" s="99">
        <v>67137.0</v>
      </c>
      <c r="F23" s="97">
        <f t="shared" si="11"/>
        <v>-103283</v>
      </c>
      <c r="G23" s="36"/>
      <c r="H23" s="18"/>
    </row>
    <row r="24">
      <c r="A24" s="17" t="s">
        <v>75</v>
      </c>
      <c r="C24" s="91" t="s">
        <v>45</v>
      </c>
      <c r="D24" s="13">
        <v>134416.0</v>
      </c>
      <c r="E24" s="99">
        <v>80955.0</v>
      </c>
      <c r="F24" s="97">
        <f t="shared" si="11"/>
        <v>-53461</v>
      </c>
      <c r="G24" s="36"/>
      <c r="H24" s="18"/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42197.0</v>
      </c>
      <c r="F25" s="97">
        <f t="shared" si="11"/>
        <v>-73615</v>
      </c>
      <c r="G25" s="36"/>
      <c r="H25" s="18"/>
    </row>
    <row r="26">
      <c r="A26" s="12" t="s">
        <v>8</v>
      </c>
      <c r="B26" s="102">
        <v>1.0</v>
      </c>
      <c r="C26" s="91" t="s">
        <v>47</v>
      </c>
      <c r="D26" s="13">
        <v>115812.0</v>
      </c>
      <c r="E26" s="99">
        <v>30249.0</v>
      </c>
      <c r="F26" s="97">
        <f t="shared" si="11"/>
        <v>-85563</v>
      </c>
      <c r="G26" s="36"/>
      <c r="H26" s="18"/>
    </row>
    <row r="27">
      <c r="A27" s="12" t="s">
        <v>10</v>
      </c>
      <c r="B27" s="102">
        <v>1.0</v>
      </c>
      <c r="C27" s="91" t="s">
        <v>48</v>
      </c>
      <c r="D27" s="13">
        <v>115812.0</v>
      </c>
      <c r="E27" s="99">
        <v>28649.0</v>
      </c>
      <c r="F27" s="97">
        <f t="shared" si="11"/>
        <v>-87163</v>
      </c>
      <c r="G27" s="36"/>
      <c r="H27" s="18"/>
    </row>
    <row r="28">
      <c r="A28" s="12" t="s">
        <v>12</v>
      </c>
      <c r="B28" s="102">
        <v>3.0</v>
      </c>
      <c r="C28" s="91" t="s">
        <v>49</v>
      </c>
      <c r="D28" s="13">
        <v>156768.0</v>
      </c>
      <c r="E28" s="99">
        <v>18933.0</v>
      </c>
      <c r="F28" s="97">
        <f t="shared" si="11"/>
        <v>-137835</v>
      </c>
      <c r="G28" s="36"/>
      <c r="H28" s="18"/>
    </row>
    <row r="29">
      <c r="A29" s="12" t="s">
        <v>14</v>
      </c>
      <c r="B29" s="102">
        <v>1.0</v>
      </c>
      <c r="C29" s="91" t="s">
        <v>51</v>
      </c>
      <c r="D29" s="13">
        <v>184072.0</v>
      </c>
      <c r="E29" s="99">
        <v>13397.0</v>
      </c>
      <c r="F29" s="97">
        <f t="shared" si="11"/>
        <v>-170675</v>
      </c>
      <c r="G29" s="36"/>
      <c r="H29" s="18"/>
    </row>
    <row r="30">
      <c r="A30" s="12" t="s">
        <v>16</v>
      </c>
      <c r="B30" s="102">
        <v>1.0</v>
      </c>
      <c r="C30" s="91" t="s">
        <v>52</v>
      </c>
      <c r="D30" s="13">
        <v>184072.0</v>
      </c>
      <c r="E30" s="99">
        <v>52630.0</v>
      </c>
      <c r="F30" s="97">
        <f t="shared" si="11"/>
        <v>-131442</v>
      </c>
      <c r="G30" s="36"/>
      <c r="H30" s="18"/>
    </row>
    <row r="31">
      <c r="A31" s="12" t="s">
        <v>18</v>
      </c>
      <c r="B31" s="102">
        <v>1.0</v>
      </c>
      <c r="C31" s="91" t="s">
        <v>53</v>
      </c>
      <c r="D31" s="13">
        <v>179120.0</v>
      </c>
      <c r="E31" s="99">
        <v>59153.0</v>
      </c>
      <c r="F31" s="97">
        <f t="shared" si="11"/>
        <v>-119967</v>
      </c>
      <c r="G31" s="36"/>
      <c r="H31" s="18"/>
    </row>
    <row r="32">
      <c r="A32" s="12" t="s">
        <v>20</v>
      </c>
      <c r="B32" s="102"/>
      <c r="C32" s="91" t="s">
        <v>55</v>
      </c>
      <c r="D32" s="13">
        <v>148068.0</v>
      </c>
      <c r="E32" s="99">
        <v>35314.0</v>
      </c>
      <c r="F32" s="97">
        <f t="shared" si="11"/>
        <v>-112754</v>
      </c>
      <c r="G32" s="36"/>
      <c r="H32" s="18"/>
    </row>
    <row r="33">
      <c r="A33" s="103" t="s">
        <v>79</v>
      </c>
      <c r="B33" s="206"/>
      <c r="C33" s="91" t="s">
        <v>82</v>
      </c>
      <c r="D33" s="13"/>
      <c r="E33" s="99">
        <v>7736.0</v>
      </c>
      <c r="F33" s="97"/>
      <c r="G33" s="36"/>
      <c r="H33" s="18"/>
    </row>
    <row r="34">
      <c r="A34" s="104" t="s">
        <v>81</v>
      </c>
      <c r="B34" s="127">
        <v>2.0</v>
      </c>
      <c r="C34" s="91"/>
      <c r="D34" s="13"/>
      <c r="E34" s="99"/>
      <c r="F34" s="97"/>
      <c r="G34" s="36"/>
      <c r="H34" s="18"/>
    </row>
    <row r="35">
      <c r="A35" s="105" t="s">
        <v>66</v>
      </c>
      <c r="B35" s="106">
        <f>SUM(B26:B34)</f>
        <v>10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1"/>
      <c r="C40" s="221"/>
      <c r="D40" s="221"/>
      <c r="E40" s="221"/>
      <c r="F40" s="221">
        <v>1.0</v>
      </c>
      <c r="G40" s="222"/>
      <c r="H40" s="182"/>
    </row>
    <row r="41">
      <c r="A41" s="91" t="s">
        <v>34</v>
      </c>
      <c r="B41" s="250" t="s">
        <v>94</v>
      </c>
      <c r="C41" s="221">
        <v>6.0</v>
      </c>
      <c r="D41" s="221">
        <v>3.0</v>
      </c>
      <c r="E41" s="221">
        <v>1.0</v>
      </c>
      <c r="F41" s="221">
        <v>7.0</v>
      </c>
      <c r="G41" s="222"/>
      <c r="H41" s="182"/>
    </row>
    <row r="42">
      <c r="A42" s="91"/>
      <c r="B42" s="121"/>
      <c r="C42" s="221"/>
      <c r="D42" s="221"/>
      <c r="E42" s="221"/>
      <c r="F42" s="221"/>
      <c r="G42" s="222"/>
      <c r="H42" s="182"/>
    </row>
    <row r="43">
      <c r="A43" s="91" t="s">
        <v>38</v>
      </c>
      <c r="B43" s="250" t="s">
        <v>94</v>
      </c>
      <c r="C43" s="221">
        <v>20.0</v>
      </c>
      <c r="D43" s="221">
        <v>1.0</v>
      </c>
      <c r="E43" s="221">
        <v>18.0</v>
      </c>
      <c r="F43" s="221">
        <v>31.0</v>
      </c>
      <c r="G43" s="222"/>
      <c r="H43" s="182"/>
    </row>
    <row r="44">
      <c r="A44" s="91" t="s">
        <v>39</v>
      </c>
      <c r="B44" s="121"/>
      <c r="C44" s="222"/>
      <c r="D44" s="222"/>
      <c r="E44" s="222"/>
      <c r="F44" s="222"/>
      <c r="G44" s="222"/>
      <c r="H44" s="182"/>
    </row>
    <row r="45">
      <c r="A45" s="91" t="s">
        <v>41</v>
      </c>
      <c r="B45" s="250" t="s">
        <v>94</v>
      </c>
      <c r="C45" s="221"/>
      <c r="D45" s="221"/>
      <c r="E45" s="221"/>
      <c r="F45" s="221">
        <v>3.0</v>
      </c>
      <c r="G45" s="222"/>
      <c r="H45" s="182"/>
    </row>
    <row r="46">
      <c r="A46" s="91" t="s">
        <v>43</v>
      </c>
      <c r="B46" s="121"/>
      <c r="C46" s="221"/>
      <c r="D46" s="221"/>
      <c r="E46" s="221"/>
      <c r="F46" s="221"/>
      <c r="G46" s="222"/>
      <c r="H46" s="182"/>
    </row>
    <row r="47">
      <c r="A47" s="91" t="s">
        <v>45</v>
      </c>
      <c r="B47" s="121"/>
      <c r="C47" s="221"/>
      <c r="D47" s="221"/>
      <c r="E47" s="221"/>
      <c r="F47" s="221"/>
      <c r="G47" s="222"/>
      <c r="H47" s="182"/>
    </row>
    <row r="48">
      <c r="A48" s="91" t="s">
        <v>46</v>
      </c>
      <c r="B48" s="121"/>
      <c r="C48" s="221"/>
      <c r="D48" s="221"/>
      <c r="E48" s="221"/>
      <c r="F48" s="221"/>
      <c r="G48" s="222"/>
      <c r="H48" s="182"/>
    </row>
    <row r="49">
      <c r="A49" s="91" t="s">
        <v>47</v>
      </c>
      <c r="B49" s="250" t="s">
        <v>94</v>
      </c>
      <c r="C49" s="221">
        <v>11.0</v>
      </c>
      <c r="D49" s="221">
        <v>2.0</v>
      </c>
      <c r="E49" s="221">
        <v>7.0</v>
      </c>
      <c r="F49" s="221">
        <v>10.0</v>
      </c>
      <c r="G49" s="222"/>
      <c r="H49" s="182"/>
    </row>
    <row r="50">
      <c r="A50" s="91" t="s">
        <v>48</v>
      </c>
      <c r="B50" s="121"/>
      <c r="C50" s="221"/>
      <c r="D50" s="221"/>
      <c r="E50" s="221"/>
      <c r="F50" s="221"/>
      <c r="G50" s="222"/>
      <c r="H50" s="182"/>
    </row>
    <row r="51">
      <c r="A51" s="91" t="s">
        <v>49</v>
      </c>
      <c r="B51" s="121"/>
      <c r="C51" s="221"/>
      <c r="D51" s="221"/>
      <c r="E51" s="221"/>
      <c r="F51" s="221"/>
      <c r="G51" s="222"/>
      <c r="H51" s="182"/>
    </row>
    <row r="52">
      <c r="A52" s="91"/>
      <c r="B52" s="248"/>
      <c r="C52" s="221"/>
      <c r="D52" s="221"/>
      <c r="E52" s="221"/>
      <c r="F52" s="221"/>
      <c r="G52" s="222"/>
      <c r="H52" s="182"/>
    </row>
    <row r="53">
      <c r="A53" s="91" t="s">
        <v>51</v>
      </c>
      <c r="B53" s="250" t="s">
        <v>94</v>
      </c>
      <c r="C53" s="222"/>
      <c r="D53" s="222"/>
      <c r="E53" s="222"/>
      <c r="F53" s="222"/>
      <c r="G53" s="222"/>
      <c r="H53" s="182"/>
    </row>
    <row r="54">
      <c r="A54" s="91" t="s">
        <v>52</v>
      </c>
      <c r="B54" s="121"/>
      <c r="C54" s="221"/>
      <c r="D54" s="221"/>
      <c r="E54" s="221"/>
      <c r="F54" s="221"/>
      <c r="G54" s="222"/>
      <c r="H54" s="182"/>
    </row>
    <row r="55">
      <c r="A55" s="91" t="s">
        <v>53</v>
      </c>
      <c r="B55" s="250" t="s">
        <v>94</v>
      </c>
      <c r="C55" s="221">
        <v>11.0</v>
      </c>
      <c r="D55" s="221"/>
      <c r="E55" s="221">
        <v>4.0</v>
      </c>
      <c r="F55" s="221">
        <v>3.0</v>
      </c>
      <c r="G55" s="222"/>
      <c r="H55" s="182"/>
    </row>
    <row r="56">
      <c r="A56" s="91" t="s">
        <v>54</v>
      </c>
      <c r="B56" s="248"/>
      <c r="C56" s="222"/>
      <c r="D56" s="222"/>
      <c r="E56" s="222"/>
      <c r="F56" s="222"/>
      <c r="G56" s="222"/>
      <c r="H56" s="182"/>
    </row>
    <row r="57">
      <c r="A57" s="91" t="s">
        <v>55</v>
      </c>
      <c r="B57" s="250" t="s">
        <v>94</v>
      </c>
      <c r="C57" s="222"/>
      <c r="D57" s="222"/>
      <c r="E57" s="222"/>
      <c r="F57" s="222"/>
      <c r="G57" s="222"/>
      <c r="H57" s="182"/>
    </row>
    <row r="58">
      <c r="A58" s="131" t="s">
        <v>56</v>
      </c>
      <c r="B58" s="132"/>
      <c r="C58" s="185"/>
      <c r="D58" s="185"/>
      <c r="E58" s="185"/>
      <c r="F58" s="185"/>
      <c r="G58" s="185"/>
      <c r="H58" s="187"/>
    </row>
    <row r="59">
      <c r="A59" s="27" t="s">
        <v>121</v>
      </c>
      <c r="F59" s="28"/>
      <c r="H59" s="18"/>
    </row>
    <row r="60">
      <c r="A60" s="225" t="s">
        <v>25</v>
      </c>
      <c r="B60" s="138" t="s">
        <v>26</v>
      </c>
      <c r="C60" s="142" t="s">
        <v>27</v>
      </c>
      <c r="D60" s="142" t="s">
        <v>28</v>
      </c>
      <c r="E60" s="142" t="s">
        <v>29</v>
      </c>
      <c r="F60" s="226" t="s">
        <v>30</v>
      </c>
      <c r="H60" s="18"/>
    </row>
    <row r="61">
      <c r="A61" s="146" t="s">
        <v>32</v>
      </c>
      <c r="B61" s="241"/>
      <c r="C61" s="242"/>
      <c r="D61" s="87"/>
      <c r="E61" s="242"/>
      <c r="F61" s="243"/>
      <c r="H61" s="18"/>
    </row>
    <row r="62">
      <c r="A62" s="146" t="s">
        <v>34</v>
      </c>
      <c r="B62" s="151"/>
      <c r="C62" s="221"/>
      <c r="D62" s="221"/>
      <c r="E62" s="221"/>
      <c r="F62" s="102"/>
      <c r="H62" s="18"/>
    </row>
    <row r="63">
      <c r="A63" s="146" t="s">
        <v>36</v>
      </c>
      <c r="B63" s="151"/>
      <c r="C63" s="222"/>
      <c r="D63" s="221"/>
      <c r="E63" s="222"/>
      <c r="F63" s="102"/>
      <c r="H63" s="18"/>
    </row>
    <row r="64">
      <c r="A64" s="146" t="s">
        <v>38</v>
      </c>
      <c r="B64" s="151">
        <v>2.0</v>
      </c>
      <c r="C64" s="221"/>
      <c r="D64" s="221"/>
      <c r="E64" s="222"/>
      <c r="F64" s="102"/>
      <c r="H64" s="18"/>
    </row>
    <row r="65">
      <c r="A65" s="146" t="s">
        <v>39</v>
      </c>
      <c r="B65" s="151"/>
      <c r="C65" s="221"/>
      <c r="D65" s="222"/>
      <c r="E65" s="222"/>
      <c r="F65" s="102"/>
      <c r="H65" s="18"/>
    </row>
    <row r="66">
      <c r="A66" s="146" t="s">
        <v>41</v>
      </c>
      <c r="B66" s="151"/>
      <c r="C66" s="221"/>
      <c r="D66" s="222"/>
      <c r="E66" s="222"/>
      <c r="F66" s="102"/>
      <c r="H66" s="18"/>
    </row>
    <row r="67">
      <c r="A67" s="146" t="s">
        <v>43</v>
      </c>
      <c r="B67" s="151"/>
      <c r="C67" s="221"/>
      <c r="D67" s="221"/>
      <c r="E67" s="222"/>
      <c r="F67" s="102"/>
      <c r="H67" s="18"/>
    </row>
    <row r="68">
      <c r="A68" s="146" t="s">
        <v>45</v>
      </c>
      <c r="B68" s="151"/>
      <c r="C68" s="221"/>
      <c r="D68" s="221"/>
      <c r="E68" s="222"/>
      <c r="F68" s="102"/>
      <c r="H68" s="18"/>
    </row>
    <row r="69">
      <c r="A69" s="146" t="s">
        <v>46</v>
      </c>
      <c r="B69" s="151"/>
      <c r="C69" s="221"/>
      <c r="D69" s="222"/>
      <c r="E69" s="222"/>
      <c r="F69" s="102"/>
      <c r="H69" s="18"/>
    </row>
    <row r="70">
      <c r="A70" s="146" t="s">
        <v>47</v>
      </c>
      <c r="B70" s="151">
        <v>1.0</v>
      </c>
      <c r="C70" s="221">
        <v>1.0</v>
      </c>
      <c r="D70" s="221">
        <v>1.0</v>
      </c>
      <c r="E70" s="222"/>
      <c r="F70" s="102"/>
      <c r="H70" s="18"/>
    </row>
    <row r="71">
      <c r="A71" s="146" t="s">
        <v>48</v>
      </c>
      <c r="B71" s="151"/>
      <c r="C71" s="221"/>
      <c r="D71" s="221"/>
      <c r="E71" s="222"/>
      <c r="F71" s="102"/>
      <c r="H71" s="18"/>
    </row>
    <row r="72">
      <c r="A72" s="146" t="s">
        <v>49</v>
      </c>
      <c r="B72" s="151"/>
      <c r="C72" s="221"/>
      <c r="D72" s="222"/>
      <c r="E72" s="222"/>
      <c r="F72" s="102"/>
      <c r="H72" s="18"/>
    </row>
    <row r="73">
      <c r="A73" s="146" t="s">
        <v>50</v>
      </c>
      <c r="B73" s="244"/>
      <c r="C73" s="222"/>
      <c r="D73" s="222"/>
      <c r="E73" s="222"/>
      <c r="F73" s="182"/>
      <c r="H73" s="18"/>
    </row>
    <row r="74">
      <c r="A74" s="146" t="s">
        <v>51</v>
      </c>
      <c r="B74" s="151"/>
      <c r="C74" s="222"/>
      <c r="D74" s="222"/>
      <c r="E74" s="221"/>
      <c r="F74" s="102"/>
      <c r="H74" s="18"/>
    </row>
    <row r="75">
      <c r="A75" s="146" t="s">
        <v>52</v>
      </c>
      <c r="B75" s="151"/>
      <c r="C75" s="221"/>
      <c r="D75" s="221"/>
      <c r="E75" s="222"/>
      <c r="F75" s="102"/>
      <c r="H75" s="18"/>
    </row>
    <row r="76">
      <c r="A76" s="146" t="s">
        <v>53</v>
      </c>
      <c r="B76" s="151"/>
      <c r="C76" s="221"/>
      <c r="D76" s="221"/>
      <c r="E76" s="222"/>
      <c r="F76" s="102"/>
      <c r="H76" s="18"/>
    </row>
    <row r="77">
      <c r="A77" s="146" t="s">
        <v>54</v>
      </c>
      <c r="B77" s="244"/>
      <c r="C77" s="222"/>
      <c r="D77" s="222"/>
      <c r="E77" s="222"/>
      <c r="F77" s="182"/>
      <c r="H77" s="18"/>
    </row>
    <row r="78">
      <c r="A78" s="146" t="s">
        <v>55</v>
      </c>
      <c r="B78" s="245">
        <v>2.0</v>
      </c>
      <c r="C78" s="223"/>
      <c r="D78" s="223"/>
      <c r="E78" s="223"/>
      <c r="F78" s="206"/>
      <c r="H78" s="18"/>
    </row>
    <row r="79">
      <c r="A79" s="227" t="s">
        <v>56</v>
      </c>
      <c r="B79" s="244"/>
      <c r="C79" s="222"/>
      <c r="D79" s="222"/>
      <c r="E79" s="222"/>
      <c r="F79" s="182"/>
      <c r="H79" s="18"/>
    </row>
    <row r="80">
      <c r="A80" s="227" t="s">
        <v>103</v>
      </c>
      <c r="B80" s="151"/>
      <c r="C80" s="222"/>
      <c r="D80" s="221"/>
      <c r="E80" s="222"/>
      <c r="F80" s="102"/>
      <c r="H80" s="18"/>
    </row>
    <row r="81">
      <c r="A81" s="229" t="s">
        <v>118</v>
      </c>
      <c r="B81" s="245"/>
      <c r="C81" s="224"/>
      <c r="D81" s="223"/>
      <c r="E81" s="224"/>
      <c r="F81" s="184"/>
      <c r="H81" s="18"/>
    </row>
    <row r="82">
      <c r="A82" s="229" t="s">
        <v>21</v>
      </c>
      <c r="B82" s="246"/>
      <c r="C82" s="185"/>
      <c r="D82" s="185"/>
      <c r="E82" s="185"/>
      <c r="F82" s="158"/>
      <c r="H82" s="18"/>
    </row>
    <row r="83">
      <c r="A83" s="230" t="s">
        <v>66</v>
      </c>
      <c r="B83" s="163">
        <f t="shared" ref="B83:F83" si="12">SUM(B61:B82)</f>
        <v>5</v>
      </c>
      <c r="C83" s="163">
        <f t="shared" si="12"/>
        <v>1</v>
      </c>
      <c r="D83" s="163">
        <f t="shared" si="12"/>
        <v>1</v>
      </c>
      <c r="E83" s="163">
        <f t="shared" si="12"/>
        <v>0</v>
      </c>
      <c r="F83" s="165">
        <f t="shared" si="12"/>
        <v>0</v>
      </c>
      <c r="G83" s="47"/>
      <c r="H83" s="232"/>
    </row>
  </sheetData>
  <mergeCells count="5">
    <mergeCell ref="A1:G1"/>
    <mergeCell ref="C15:H15"/>
    <mergeCell ref="A24:B24"/>
    <mergeCell ref="A38:H38"/>
    <mergeCell ref="A59:F59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45907.0</v>
      </c>
    </row>
    <row r="2">
      <c r="A2" s="57" t="s">
        <v>58</v>
      </c>
      <c r="B2" s="197">
        <v>45907.0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81710.44</v>
      </c>
      <c r="G3" s="14">
        <f t="shared" ref="G3:H3" si="1">$F3/D3</f>
        <v>0.2762494379</v>
      </c>
      <c r="H3" s="15">
        <f t="shared" si="1"/>
        <v>0.2319915506</v>
      </c>
      <c r="M3" s="32" t="s">
        <v>122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95942.81</v>
      </c>
      <c r="G4" s="14">
        <f t="shared" ref="G4:H4" si="2">$F4/D4</f>
        <v>0.46385261</v>
      </c>
      <c r="H4" s="15">
        <f t="shared" si="2"/>
        <v>0.3223830581</v>
      </c>
      <c r="M4" s="32" t="s">
        <v>123</v>
      </c>
    </row>
    <row r="5">
      <c r="A5" s="10" t="s">
        <v>11</v>
      </c>
      <c r="B5" s="70">
        <v>862010.77</v>
      </c>
      <c r="C5" s="12" t="s">
        <v>61</v>
      </c>
      <c r="D5" s="71">
        <v>313501.0</v>
      </c>
      <c r="E5" s="13">
        <v>348234.0</v>
      </c>
      <c r="F5" s="99">
        <v>72866.61</v>
      </c>
      <c r="G5" s="14">
        <f t="shared" ref="G5:H5" si="3">$F5/D5</f>
        <v>0.2324286366</v>
      </c>
      <c r="H5" s="15">
        <f t="shared" si="3"/>
        <v>0.2092461104</v>
      </c>
    </row>
    <row r="6">
      <c r="A6" s="10" t="s">
        <v>116</v>
      </c>
      <c r="B6" s="70">
        <v>60405.88</v>
      </c>
      <c r="C6" s="12" t="s">
        <v>12</v>
      </c>
      <c r="D6" s="13">
        <v>354046.0</v>
      </c>
      <c r="E6" s="13">
        <v>352213.0</v>
      </c>
      <c r="F6" s="99">
        <v>223830.85</v>
      </c>
      <c r="G6" s="14">
        <f t="shared" ref="G6:H6" si="4">$F6/D6</f>
        <v>0.6322083854</v>
      </c>
      <c r="H6" s="15">
        <f t="shared" si="4"/>
        <v>0.6354985478</v>
      </c>
    </row>
    <row r="7">
      <c r="A7" s="32" t="s">
        <v>63</v>
      </c>
      <c r="B7" s="72">
        <f>B5-B3</f>
        <v>-1952449.23</v>
      </c>
      <c r="C7" s="12" t="s">
        <v>14</v>
      </c>
      <c r="D7" s="13">
        <v>332189.0</v>
      </c>
      <c r="E7" s="13">
        <v>394226.0</v>
      </c>
      <c r="F7" s="99">
        <v>126365.91</v>
      </c>
      <c r="G7" s="14">
        <f t="shared" ref="G7:H7" si="5">$F7/D7</f>
        <v>0.3804036558</v>
      </c>
      <c r="H7" s="15">
        <f t="shared" si="5"/>
        <v>0.3205417958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84976.46</v>
      </c>
      <c r="G8" s="14">
        <f t="shared" ref="G8:H8" si="6">$F8/D8</f>
        <v>0.6921992783</v>
      </c>
      <c r="H8" s="15">
        <f t="shared" si="6"/>
        <v>0.6950641681</v>
      </c>
    </row>
    <row r="9">
      <c r="A9" s="19" t="s">
        <v>17</v>
      </c>
      <c r="B9" s="20">
        <f>(B4-B5)/30</f>
        <v>38676.87433</v>
      </c>
      <c r="C9" s="12" t="s">
        <v>18</v>
      </c>
      <c r="D9" s="13">
        <v>240004.0</v>
      </c>
      <c r="E9" s="13">
        <v>163342.0</v>
      </c>
      <c r="F9" s="99">
        <v>69477.1</v>
      </c>
      <c r="G9" s="14">
        <f t="shared" ref="G9:G13" si="7">$F9/$D$9</f>
        <v>0.2894830919</v>
      </c>
      <c r="H9" s="15">
        <f t="shared" ref="H9:H13" si="8">$F9/E9</f>
        <v>0.4253474305</v>
      </c>
    </row>
    <row r="10">
      <c r="A10" s="19" t="s">
        <v>19</v>
      </c>
      <c r="B10" s="21">
        <f>(B4-B6)/30</f>
        <v>65397.03733</v>
      </c>
      <c r="C10" s="12" t="s">
        <v>20</v>
      </c>
      <c r="D10" s="13">
        <v>0.0</v>
      </c>
      <c r="E10" s="13">
        <v>108447.0</v>
      </c>
      <c r="F10" s="99">
        <v>60406.0</v>
      </c>
      <c r="G10" s="14">
        <f t="shared" si="7"/>
        <v>0.2516874719</v>
      </c>
      <c r="H10" s="15">
        <f t="shared" si="8"/>
        <v>0.5570094147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440.87</v>
      </c>
      <c r="G11" s="14">
        <f t="shared" si="7"/>
        <v>0.001836927718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25543.87</v>
      </c>
      <c r="G12" s="14">
        <f t="shared" si="7"/>
        <v>0.1064310178</v>
      </c>
      <c r="H12" s="15" t="str">
        <f t="shared" si="8"/>
        <v>#DIV/0!</v>
      </c>
    </row>
    <row r="13">
      <c r="A13" s="19" t="s">
        <v>24</v>
      </c>
      <c r="B13" s="21">
        <f>(B3-B5)/(B18-B21)</f>
        <v>-69730.32964</v>
      </c>
      <c r="C13" s="23" t="s">
        <v>21</v>
      </c>
      <c r="D13" s="24">
        <v>61036.0</v>
      </c>
      <c r="E13" s="24">
        <v>108447.0</v>
      </c>
      <c r="F13" s="203">
        <v>20449.97</v>
      </c>
      <c r="G13" s="14">
        <f t="shared" si="7"/>
        <v>0.08520678822</v>
      </c>
      <c r="H13" s="26">
        <f t="shared" si="8"/>
        <v>0.1885710992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862010.89</v>
      </c>
      <c r="G14" s="25">
        <f t="shared" ref="G14:H14" si="10">$F14/D14</f>
        <v>0.4475274886</v>
      </c>
      <c r="H14" s="26">
        <f t="shared" si="10"/>
        <v>0.3836301861</v>
      </c>
    </row>
    <row r="15">
      <c r="A15" s="19" t="s">
        <v>67</v>
      </c>
      <c r="B15" s="20">
        <f>B5-B14</f>
        <v>-4579278.563</v>
      </c>
      <c r="C15" s="27" t="s">
        <v>68</v>
      </c>
      <c r="H15" s="28"/>
    </row>
    <row r="16">
      <c r="A16" s="19" t="s">
        <v>69</v>
      </c>
      <c r="B16" s="20">
        <f>B5-B4</f>
        <v>-1160306.23</v>
      </c>
      <c r="D16" s="30" t="s">
        <v>70</v>
      </c>
      <c r="E16" s="30" t="s">
        <v>71</v>
      </c>
      <c r="F16" s="30" t="s">
        <v>72</v>
      </c>
      <c r="G16" s="30" t="s">
        <v>113</v>
      </c>
      <c r="H16" s="18"/>
    </row>
    <row r="17">
      <c r="A17" s="19" t="s">
        <v>73</v>
      </c>
      <c r="B17" s="20">
        <f>(B5-B4)-B6</f>
        <v>-1220712.11</v>
      </c>
      <c r="C17" s="91" t="s">
        <v>32</v>
      </c>
      <c r="D17" s="13">
        <v>93460.0</v>
      </c>
      <c r="E17" s="99">
        <v>30599.0</v>
      </c>
      <c r="F17" s="97">
        <f t="shared" ref="F17:F32" si="11">E17-D17</f>
        <v>-62861</v>
      </c>
      <c r="G17" s="36"/>
      <c r="H17" s="18"/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69392.0</v>
      </c>
      <c r="F18" s="97">
        <f t="shared" si="11"/>
        <v>-101028</v>
      </c>
      <c r="G18" s="36"/>
      <c r="H18" s="18"/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36"/>
      <c r="H19" s="18"/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72523.0</v>
      </c>
      <c r="F20" s="97">
        <f t="shared" si="11"/>
        <v>-70593</v>
      </c>
      <c r="G20" s="36"/>
      <c r="H20" s="18"/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8"/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31997.0</v>
      </c>
      <c r="F22" s="97">
        <f t="shared" si="11"/>
        <v>-193031</v>
      </c>
      <c r="G22" s="36"/>
      <c r="H22" s="18"/>
    </row>
    <row r="23">
      <c r="A23" s="43" t="s">
        <v>44</v>
      </c>
      <c r="B23" s="44">
        <f>B5/B3</f>
        <v>0.3062792756</v>
      </c>
      <c r="C23" s="91" t="s">
        <v>43</v>
      </c>
      <c r="D23" s="13">
        <v>170420.0</v>
      </c>
      <c r="E23" s="99">
        <v>67137.0</v>
      </c>
      <c r="F23" s="97">
        <f t="shared" si="11"/>
        <v>-103283</v>
      </c>
      <c r="G23" s="36"/>
      <c r="H23" s="18"/>
    </row>
    <row r="24">
      <c r="A24" s="17" t="s">
        <v>75</v>
      </c>
      <c r="C24" s="91" t="s">
        <v>45</v>
      </c>
      <c r="D24" s="13">
        <v>134416.0</v>
      </c>
      <c r="E24" s="99">
        <v>80955.0</v>
      </c>
      <c r="F24" s="97">
        <f t="shared" si="11"/>
        <v>-53461</v>
      </c>
      <c r="G24" s="36"/>
      <c r="H24" s="18"/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42197.0</v>
      </c>
      <c r="F25" s="97">
        <f t="shared" si="11"/>
        <v>-73615</v>
      </c>
      <c r="G25" s="36"/>
      <c r="H25" s="18"/>
    </row>
    <row r="26">
      <c r="A26" s="12" t="s">
        <v>8</v>
      </c>
      <c r="B26" s="102"/>
      <c r="C26" s="91" t="s">
        <v>47</v>
      </c>
      <c r="D26" s="13">
        <v>115812.0</v>
      </c>
      <c r="E26" s="99">
        <v>30122.0</v>
      </c>
      <c r="F26" s="97">
        <f t="shared" si="11"/>
        <v>-85690</v>
      </c>
      <c r="G26" s="36"/>
      <c r="H26" s="18"/>
    </row>
    <row r="27">
      <c r="A27" s="12" t="s">
        <v>10</v>
      </c>
      <c r="B27" s="102">
        <v>1.0</v>
      </c>
      <c r="C27" s="91" t="s">
        <v>48</v>
      </c>
      <c r="D27" s="13">
        <v>115812.0</v>
      </c>
      <c r="E27" s="99">
        <v>28649.0</v>
      </c>
      <c r="F27" s="97">
        <f t="shared" si="11"/>
        <v>-87163</v>
      </c>
      <c r="G27" s="36"/>
      <c r="H27" s="18"/>
    </row>
    <row r="28">
      <c r="A28" s="12" t="s">
        <v>12</v>
      </c>
      <c r="B28" s="102">
        <v>1.0</v>
      </c>
      <c r="C28" s="91" t="s">
        <v>49</v>
      </c>
      <c r="D28" s="13">
        <v>156768.0</v>
      </c>
      <c r="E28" s="99">
        <v>18933.0</v>
      </c>
      <c r="F28" s="97">
        <f t="shared" si="11"/>
        <v>-137835</v>
      </c>
      <c r="G28" s="36"/>
      <c r="H28" s="18"/>
    </row>
    <row r="29">
      <c r="A29" s="12" t="s">
        <v>14</v>
      </c>
      <c r="B29" s="102">
        <v>2.0</v>
      </c>
      <c r="C29" s="91" t="s">
        <v>51</v>
      </c>
      <c r="D29" s="13">
        <v>184072.0</v>
      </c>
      <c r="E29" s="99">
        <v>13397.0</v>
      </c>
      <c r="F29" s="97">
        <f t="shared" si="11"/>
        <v>-170675</v>
      </c>
      <c r="G29" s="36"/>
      <c r="H29" s="18"/>
    </row>
    <row r="30">
      <c r="A30" s="12" t="s">
        <v>16</v>
      </c>
      <c r="B30" s="102"/>
      <c r="C30" s="91" t="s">
        <v>52</v>
      </c>
      <c r="D30" s="13">
        <v>184072.0</v>
      </c>
      <c r="E30" s="99">
        <v>52630.0</v>
      </c>
      <c r="F30" s="97">
        <f t="shared" si="11"/>
        <v>-131442</v>
      </c>
      <c r="G30" s="36"/>
      <c r="H30" s="18"/>
    </row>
    <row r="31">
      <c r="A31" s="12" t="s">
        <v>18</v>
      </c>
      <c r="B31" s="102"/>
      <c r="C31" s="91" t="s">
        <v>53</v>
      </c>
      <c r="D31" s="13">
        <v>179120.0</v>
      </c>
      <c r="E31" s="99">
        <v>59120.0</v>
      </c>
      <c r="F31" s="97">
        <f t="shared" si="11"/>
        <v>-120000</v>
      </c>
      <c r="G31" s="36"/>
      <c r="H31" s="18"/>
    </row>
    <row r="32">
      <c r="A32" s="12" t="s">
        <v>20</v>
      </c>
      <c r="B32" s="102"/>
      <c r="C32" s="91" t="s">
        <v>55</v>
      </c>
      <c r="D32" s="13">
        <v>148068.0</v>
      </c>
      <c r="E32" s="99">
        <v>35314.0</v>
      </c>
      <c r="F32" s="97">
        <f t="shared" si="11"/>
        <v>-112754</v>
      </c>
      <c r="G32" s="36"/>
      <c r="H32" s="18"/>
    </row>
    <row r="33">
      <c r="A33" s="103" t="s">
        <v>79</v>
      </c>
      <c r="B33" s="206"/>
      <c r="C33" s="91" t="s">
        <v>82</v>
      </c>
      <c r="D33" s="13"/>
      <c r="E33" s="99">
        <v>7736.0</v>
      </c>
      <c r="F33" s="97"/>
      <c r="G33" s="36"/>
      <c r="H33" s="18"/>
    </row>
    <row r="34">
      <c r="A34" s="104" t="s">
        <v>81</v>
      </c>
      <c r="B34" s="127">
        <v>2.0</v>
      </c>
      <c r="C34" s="91"/>
      <c r="D34" s="13"/>
      <c r="E34" s="99"/>
      <c r="F34" s="97"/>
      <c r="G34" s="36"/>
      <c r="H34" s="18"/>
    </row>
    <row r="35">
      <c r="A35" s="105" t="s">
        <v>66</v>
      </c>
      <c r="B35" s="106">
        <f>SUM(B26:B34)</f>
        <v>6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250" t="s">
        <v>94</v>
      </c>
      <c r="C40" s="221">
        <v>4.0</v>
      </c>
      <c r="D40" s="221">
        <v>1.0</v>
      </c>
      <c r="E40" s="221">
        <v>2.0</v>
      </c>
      <c r="F40" s="221"/>
      <c r="G40" s="222"/>
      <c r="H40" s="182"/>
    </row>
    <row r="41">
      <c r="A41" s="91" t="s">
        <v>34</v>
      </c>
      <c r="B41" s="250" t="s">
        <v>94</v>
      </c>
      <c r="C41" s="221">
        <v>4.0</v>
      </c>
      <c r="D41" s="221">
        <v>1.0</v>
      </c>
      <c r="E41" s="221">
        <v>4.0</v>
      </c>
      <c r="F41" s="221">
        <v>10.0</v>
      </c>
      <c r="G41" s="222"/>
      <c r="H41" s="182"/>
    </row>
    <row r="42">
      <c r="A42" s="91" t="s">
        <v>36</v>
      </c>
      <c r="B42" s="121"/>
      <c r="C42" s="221"/>
      <c r="D42" s="221"/>
      <c r="E42" s="221"/>
      <c r="F42" s="221"/>
      <c r="G42" s="222"/>
      <c r="H42" s="182"/>
    </row>
    <row r="43">
      <c r="A43" s="91" t="s">
        <v>38</v>
      </c>
      <c r="B43" s="250" t="s">
        <v>94</v>
      </c>
      <c r="C43" s="221">
        <v>10.0</v>
      </c>
      <c r="D43" s="221"/>
      <c r="E43" s="221">
        <v>18.0</v>
      </c>
      <c r="F43" s="221">
        <v>9.0</v>
      </c>
      <c r="G43" s="222"/>
      <c r="H43" s="182"/>
    </row>
    <row r="44">
      <c r="A44" s="91" t="s">
        <v>39</v>
      </c>
      <c r="B44" s="250" t="s">
        <v>94</v>
      </c>
      <c r="C44" s="222"/>
      <c r="D44" s="222"/>
      <c r="E44" s="222"/>
      <c r="F44" s="222"/>
      <c r="G44" s="222"/>
      <c r="H44" s="182"/>
    </row>
    <row r="45">
      <c r="A45" s="91" t="s">
        <v>41</v>
      </c>
      <c r="B45" s="250" t="s">
        <v>94</v>
      </c>
      <c r="C45" s="221"/>
      <c r="D45" s="221"/>
      <c r="E45" s="221">
        <v>1.0</v>
      </c>
      <c r="F45" s="221">
        <v>5.0</v>
      </c>
      <c r="G45" s="222"/>
      <c r="H45" s="182"/>
    </row>
    <row r="46">
      <c r="A46" s="91" t="s">
        <v>43</v>
      </c>
      <c r="B46" s="250" t="s">
        <v>94</v>
      </c>
      <c r="C46" s="221">
        <v>1.0</v>
      </c>
      <c r="D46" s="221"/>
      <c r="E46" s="221"/>
      <c r="F46" s="221"/>
      <c r="G46" s="222"/>
      <c r="H46" s="182"/>
    </row>
    <row r="47">
      <c r="A47" s="91" t="s">
        <v>45</v>
      </c>
      <c r="B47" s="250" t="s">
        <v>94</v>
      </c>
      <c r="C47" s="221"/>
      <c r="D47" s="221"/>
      <c r="E47" s="221"/>
      <c r="F47" s="221"/>
      <c r="G47" s="222"/>
      <c r="H47" s="182"/>
    </row>
    <row r="48">
      <c r="A48" s="91" t="s">
        <v>46</v>
      </c>
      <c r="B48" s="250" t="s">
        <v>94</v>
      </c>
      <c r="C48" s="221">
        <v>2.0</v>
      </c>
      <c r="D48" s="221"/>
      <c r="E48" s="221">
        <v>1.0</v>
      </c>
      <c r="F48" s="221">
        <v>8.0</v>
      </c>
      <c r="G48" s="222"/>
      <c r="H48" s="182"/>
    </row>
    <row r="49">
      <c r="A49" s="91" t="s">
        <v>47</v>
      </c>
      <c r="B49" s="250" t="s">
        <v>94</v>
      </c>
      <c r="C49" s="221">
        <v>6.0</v>
      </c>
      <c r="D49" s="221">
        <v>1.0</v>
      </c>
      <c r="E49" s="221">
        <v>8.0</v>
      </c>
      <c r="F49" s="221">
        <v>1.0</v>
      </c>
      <c r="G49" s="222"/>
      <c r="H49" s="182"/>
    </row>
    <row r="50">
      <c r="A50" s="91" t="s">
        <v>48</v>
      </c>
      <c r="B50" s="250" t="s">
        <v>94</v>
      </c>
      <c r="C50" s="221"/>
      <c r="D50" s="221"/>
      <c r="E50" s="221"/>
      <c r="F50" s="221">
        <v>1.0</v>
      </c>
      <c r="G50" s="222"/>
      <c r="H50" s="182"/>
    </row>
    <row r="51">
      <c r="A51" s="91" t="s">
        <v>49</v>
      </c>
      <c r="B51" s="250" t="s">
        <v>94</v>
      </c>
      <c r="C51" s="221"/>
      <c r="D51" s="221"/>
      <c r="E51" s="221"/>
      <c r="F51" s="221">
        <v>14.0</v>
      </c>
      <c r="G51" s="222"/>
      <c r="H51" s="182"/>
    </row>
    <row r="52">
      <c r="A52" s="91" t="s">
        <v>50</v>
      </c>
      <c r="B52" s="248"/>
      <c r="C52" s="221"/>
      <c r="D52" s="221"/>
      <c r="E52" s="221"/>
      <c r="F52" s="221"/>
      <c r="G52" s="222"/>
      <c r="H52" s="182"/>
    </row>
    <row r="53">
      <c r="A53" s="91" t="s">
        <v>51</v>
      </c>
      <c r="B53" s="250" t="s">
        <v>94</v>
      </c>
      <c r="C53" s="222"/>
      <c r="D53" s="222"/>
      <c r="E53" s="222"/>
      <c r="F53" s="222"/>
      <c r="G53" s="222"/>
      <c r="H53" s="182"/>
    </row>
    <row r="54">
      <c r="A54" s="91" t="s">
        <v>52</v>
      </c>
      <c r="B54" s="250" t="s">
        <v>94</v>
      </c>
      <c r="C54" s="221">
        <v>1.0</v>
      </c>
      <c r="D54" s="221"/>
      <c r="E54" s="221">
        <v>2.0</v>
      </c>
      <c r="F54" s="221">
        <v>1.0</v>
      </c>
      <c r="G54" s="222"/>
      <c r="H54" s="182"/>
    </row>
    <row r="55">
      <c r="A55" s="91" t="s">
        <v>53</v>
      </c>
      <c r="B55" s="250" t="s">
        <v>94</v>
      </c>
      <c r="C55" s="221">
        <v>4.0</v>
      </c>
      <c r="D55" s="221"/>
      <c r="E55" s="221"/>
      <c r="F55" s="221">
        <v>4.0</v>
      </c>
      <c r="G55" s="222"/>
      <c r="H55" s="182"/>
    </row>
    <row r="56">
      <c r="A56" s="91" t="s">
        <v>54</v>
      </c>
      <c r="B56" s="248"/>
      <c r="C56" s="222"/>
      <c r="D56" s="222"/>
      <c r="E56" s="222"/>
      <c r="F56" s="222"/>
      <c r="G56" s="222"/>
      <c r="H56" s="182"/>
    </row>
    <row r="57">
      <c r="A57" s="91" t="s">
        <v>55</v>
      </c>
      <c r="B57" s="250" t="s">
        <v>94</v>
      </c>
      <c r="C57" s="222"/>
      <c r="D57" s="222"/>
      <c r="E57" s="222"/>
      <c r="F57" s="222"/>
      <c r="G57" s="222"/>
      <c r="H57" s="182"/>
    </row>
    <row r="58">
      <c r="A58" s="131" t="s">
        <v>56</v>
      </c>
      <c r="B58" s="132"/>
      <c r="C58" s="185"/>
      <c r="D58" s="185"/>
      <c r="E58" s="185"/>
      <c r="F58" s="185"/>
      <c r="G58" s="185"/>
      <c r="H58" s="187"/>
    </row>
    <row r="59">
      <c r="A59" s="27" t="s">
        <v>121</v>
      </c>
      <c r="F59" s="28"/>
      <c r="H59" s="18"/>
    </row>
    <row r="60">
      <c r="A60" s="225" t="s">
        <v>25</v>
      </c>
      <c r="B60" s="138" t="s">
        <v>26</v>
      </c>
      <c r="C60" s="142" t="s">
        <v>27</v>
      </c>
      <c r="D60" s="142" t="s">
        <v>28</v>
      </c>
      <c r="E60" s="142" t="s">
        <v>29</v>
      </c>
      <c r="F60" s="226" t="s">
        <v>30</v>
      </c>
      <c r="H60" s="18"/>
    </row>
    <row r="61">
      <c r="A61" s="146" t="s">
        <v>32</v>
      </c>
      <c r="B61" s="241"/>
      <c r="C61" s="242"/>
      <c r="D61" s="87"/>
      <c r="E61" s="242"/>
      <c r="F61" s="243">
        <v>1.0</v>
      </c>
      <c r="H61" s="18"/>
    </row>
    <row r="62">
      <c r="A62" s="146" t="s">
        <v>34</v>
      </c>
      <c r="B62" s="151">
        <v>1.0</v>
      </c>
      <c r="C62" s="221"/>
      <c r="D62" s="221"/>
      <c r="E62" s="221"/>
      <c r="F62" s="102"/>
      <c r="H62" s="18"/>
    </row>
    <row r="63">
      <c r="A63" s="146" t="s">
        <v>36</v>
      </c>
      <c r="B63" s="151"/>
      <c r="C63" s="222"/>
      <c r="D63" s="221"/>
      <c r="E63" s="222"/>
      <c r="F63" s="102"/>
      <c r="H63" s="18"/>
    </row>
    <row r="64">
      <c r="A64" s="146" t="s">
        <v>38</v>
      </c>
      <c r="B64" s="151"/>
      <c r="C64" s="221"/>
      <c r="D64" s="221">
        <v>1.0</v>
      </c>
      <c r="E64" s="222"/>
      <c r="F64" s="102"/>
      <c r="H64" s="18"/>
    </row>
    <row r="65">
      <c r="A65" s="146" t="s">
        <v>39</v>
      </c>
      <c r="B65" s="151"/>
      <c r="C65" s="221"/>
      <c r="D65" s="222"/>
      <c r="E65" s="222"/>
      <c r="F65" s="102"/>
      <c r="H65" s="18"/>
    </row>
    <row r="66">
      <c r="A66" s="146" t="s">
        <v>41</v>
      </c>
      <c r="B66" s="151"/>
      <c r="C66" s="221"/>
      <c r="D66" s="222"/>
      <c r="E66" s="222"/>
      <c r="F66" s="102"/>
      <c r="H66" s="18"/>
    </row>
    <row r="67">
      <c r="A67" s="146" t="s">
        <v>43</v>
      </c>
      <c r="B67" s="151">
        <v>1.0</v>
      </c>
      <c r="C67" s="221"/>
      <c r="D67" s="221"/>
      <c r="E67" s="222"/>
      <c r="F67" s="102">
        <v>1.5</v>
      </c>
      <c r="H67" s="18"/>
    </row>
    <row r="68">
      <c r="A68" s="146" t="s">
        <v>45</v>
      </c>
      <c r="B68" s="151"/>
      <c r="C68" s="221"/>
      <c r="D68" s="221"/>
      <c r="E68" s="222"/>
      <c r="F68" s="102">
        <v>0.5</v>
      </c>
      <c r="H68" s="18"/>
    </row>
    <row r="69">
      <c r="A69" s="146" t="s">
        <v>46</v>
      </c>
      <c r="B69" s="151"/>
      <c r="C69" s="221">
        <v>1.0</v>
      </c>
      <c r="D69" s="222"/>
      <c r="E69" s="222"/>
      <c r="F69" s="102"/>
      <c r="H69" s="18"/>
    </row>
    <row r="70">
      <c r="A70" s="146" t="s">
        <v>47</v>
      </c>
      <c r="B70" s="151"/>
      <c r="C70" s="222"/>
      <c r="D70" s="221"/>
      <c r="E70" s="222"/>
      <c r="F70" s="102"/>
      <c r="H70" s="18"/>
    </row>
    <row r="71">
      <c r="A71" s="146" t="s">
        <v>48</v>
      </c>
      <c r="B71" s="151"/>
      <c r="C71" s="221"/>
      <c r="D71" s="221"/>
      <c r="E71" s="222"/>
      <c r="F71" s="102"/>
      <c r="H71" s="18"/>
    </row>
    <row r="72">
      <c r="A72" s="146" t="s">
        <v>49</v>
      </c>
      <c r="B72" s="151"/>
      <c r="C72" s="221"/>
      <c r="D72" s="222"/>
      <c r="E72" s="222"/>
      <c r="F72" s="102"/>
      <c r="H72" s="18"/>
    </row>
    <row r="73">
      <c r="A73" s="146" t="s">
        <v>50</v>
      </c>
      <c r="B73" s="244"/>
      <c r="C73" s="222"/>
      <c r="D73" s="222"/>
      <c r="E73" s="222"/>
      <c r="F73" s="182"/>
      <c r="H73" s="18"/>
    </row>
    <row r="74">
      <c r="A74" s="146" t="s">
        <v>51</v>
      </c>
      <c r="B74" s="151"/>
      <c r="C74" s="222"/>
      <c r="D74" s="222"/>
      <c r="E74" s="221"/>
      <c r="F74" s="102"/>
      <c r="H74" s="18"/>
    </row>
    <row r="75">
      <c r="A75" s="146" t="s">
        <v>52</v>
      </c>
      <c r="B75" s="151"/>
      <c r="C75" s="221"/>
      <c r="D75" s="221"/>
      <c r="E75" s="222"/>
      <c r="F75" s="102">
        <v>1.0</v>
      </c>
      <c r="H75" s="18"/>
    </row>
    <row r="76">
      <c r="A76" s="146" t="s">
        <v>53</v>
      </c>
      <c r="B76" s="151"/>
      <c r="C76" s="221"/>
      <c r="D76" s="221"/>
      <c r="E76" s="222"/>
      <c r="F76" s="102">
        <v>1.0</v>
      </c>
      <c r="H76" s="18"/>
    </row>
    <row r="77">
      <c r="A77" s="146" t="s">
        <v>54</v>
      </c>
      <c r="B77" s="244"/>
      <c r="C77" s="222"/>
      <c r="D77" s="222"/>
      <c r="E77" s="222"/>
      <c r="F77" s="182"/>
      <c r="H77" s="18"/>
    </row>
    <row r="78">
      <c r="A78" s="146" t="s">
        <v>55</v>
      </c>
      <c r="B78" s="245">
        <v>1.0</v>
      </c>
      <c r="C78" s="223"/>
      <c r="D78" s="223"/>
      <c r="E78" s="223"/>
      <c r="F78" s="206"/>
      <c r="H78" s="18"/>
    </row>
    <row r="79">
      <c r="A79" s="227" t="s">
        <v>56</v>
      </c>
      <c r="B79" s="244"/>
      <c r="C79" s="222"/>
      <c r="D79" s="222"/>
      <c r="E79" s="222"/>
      <c r="F79" s="182"/>
      <c r="H79" s="18"/>
    </row>
    <row r="80">
      <c r="A80" s="227" t="s">
        <v>103</v>
      </c>
      <c r="B80" s="151"/>
      <c r="C80" s="222"/>
      <c r="D80" s="221"/>
      <c r="E80" s="222"/>
      <c r="F80" s="102"/>
      <c r="H80" s="18"/>
    </row>
    <row r="81">
      <c r="A81" s="229" t="s">
        <v>118</v>
      </c>
      <c r="B81" s="245"/>
      <c r="C81" s="224"/>
      <c r="D81" s="223"/>
      <c r="E81" s="224"/>
      <c r="F81" s="184"/>
      <c r="H81" s="18"/>
    </row>
    <row r="82">
      <c r="A82" s="229" t="s">
        <v>21</v>
      </c>
      <c r="B82" s="246"/>
      <c r="C82" s="185"/>
      <c r="D82" s="185"/>
      <c r="E82" s="185"/>
      <c r="F82" s="158"/>
      <c r="H82" s="18"/>
    </row>
    <row r="83">
      <c r="A83" s="230" t="s">
        <v>66</v>
      </c>
      <c r="B83" s="163">
        <f t="shared" ref="B83:F83" si="12">SUM(B61:B82)</f>
        <v>3</v>
      </c>
      <c r="C83" s="163">
        <f t="shared" si="12"/>
        <v>1</v>
      </c>
      <c r="D83" s="163">
        <f t="shared" si="12"/>
        <v>1</v>
      </c>
      <c r="E83" s="163">
        <f t="shared" si="12"/>
        <v>0</v>
      </c>
      <c r="F83" s="165">
        <f t="shared" si="12"/>
        <v>5</v>
      </c>
      <c r="G83" s="47"/>
      <c r="H83" s="232"/>
    </row>
  </sheetData>
  <mergeCells count="5">
    <mergeCell ref="A1:G1"/>
    <mergeCell ref="C15:H15"/>
    <mergeCell ref="A24:B24"/>
    <mergeCell ref="A38:H38"/>
    <mergeCell ref="A59:F59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45906.0</v>
      </c>
    </row>
    <row r="2">
      <c r="A2" s="57" t="s">
        <v>58</v>
      </c>
      <c r="B2" s="197">
        <v>45906.0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70942.45</v>
      </c>
      <c r="G3" s="14">
        <f t="shared" ref="G3:H3" si="1">$F3/D3</f>
        <v>0.2398446507</v>
      </c>
      <c r="H3" s="15">
        <f t="shared" si="1"/>
        <v>0.2014191697</v>
      </c>
      <c r="M3" s="32" t="s">
        <v>122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95853.85</v>
      </c>
      <c r="G4" s="14">
        <f t="shared" ref="G4:H4" si="2">$F4/D4</f>
        <v>0.463422517</v>
      </c>
      <c r="H4" s="15">
        <f t="shared" si="2"/>
        <v>0.3220841384</v>
      </c>
      <c r="M4" s="32" t="s">
        <v>123</v>
      </c>
    </row>
    <row r="5">
      <c r="A5" s="10" t="s">
        <v>11</v>
      </c>
      <c r="B5" s="70">
        <v>748063.64</v>
      </c>
      <c r="C5" s="12" t="s">
        <v>61</v>
      </c>
      <c r="D5" s="71">
        <v>313501.0</v>
      </c>
      <c r="E5" s="13">
        <v>348234.0</v>
      </c>
      <c r="F5" s="99">
        <v>45234.99</v>
      </c>
      <c r="G5" s="14">
        <f t="shared" ref="G5:H5" si="3">$F5/D5</f>
        <v>0.144289779</v>
      </c>
      <c r="H5" s="15">
        <f t="shared" si="3"/>
        <v>0.1298982581</v>
      </c>
    </row>
    <row r="6">
      <c r="A6" s="10" t="s">
        <v>116</v>
      </c>
      <c r="B6" s="70">
        <v>32107.88</v>
      </c>
      <c r="C6" s="12" t="s">
        <v>12</v>
      </c>
      <c r="D6" s="13">
        <v>354046.0</v>
      </c>
      <c r="E6" s="13">
        <v>352213.0</v>
      </c>
      <c r="F6" s="99">
        <v>195166.95</v>
      </c>
      <c r="G6" s="14">
        <f t="shared" ref="G6:H6" si="4">$F6/D6</f>
        <v>0.5512474368</v>
      </c>
      <c r="H6" s="15">
        <f t="shared" si="4"/>
        <v>0.5541162592</v>
      </c>
    </row>
    <row r="7">
      <c r="A7" s="32" t="s">
        <v>63</v>
      </c>
      <c r="B7" s="72">
        <f>B5-B3</f>
        <v>-2066396.36</v>
      </c>
      <c r="C7" s="12" t="s">
        <v>14</v>
      </c>
      <c r="D7" s="13">
        <v>332189.0</v>
      </c>
      <c r="E7" s="13">
        <v>394226.0</v>
      </c>
      <c r="F7" s="99">
        <v>126294.24</v>
      </c>
      <c r="G7" s="14">
        <f t="shared" ref="G7:H7" si="5">$F7/D7</f>
        <v>0.3801879051</v>
      </c>
      <c r="H7" s="15">
        <f t="shared" si="5"/>
        <v>0.3203599966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84976.46</v>
      </c>
      <c r="G8" s="14">
        <f t="shared" ref="G8:H8" si="6">$F8/D8</f>
        <v>0.6921992783</v>
      </c>
      <c r="H8" s="15">
        <f t="shared" si="6"/>
        <v>0.6950641681</v>
      </c>
    </row>
    <row r="9">
      <c r="A9" s="19" t="s">
        <v>17</v>
      </c>
      <c r="B9" s="20">
        <f>(B4-B5)/30</f>
        <v>42475.112</v>
      </c>
      <c r="C9" s="12" t="s">
        <v>18</v>
      </c>
      <c r="D9" s="13">
        <v>240004.0</v>
      </c>
      <c r="E9" s="13">
        <v>163342.0</v>
      </c>
      <c r="F9" s="99">
        <v>51052.11</v>
      </c>
      <c r="G9" s="14">
        <f t="shared" ref="G9:G13" si="7">$F9/$D$9</f>
        <v>0.2127135798</v>
      </c>
      <c r="H9" s="15">
        <f t="shared" ref="H9:H13" si="8">$F9/E9</f>
        <v>0.3125473546</v>
      </c>
    </row>
    <row r="10">
      <c r="A10" s="19" t="s">
        <v>19</v>
      </c>
      <c r="B10" s="21">
        <f>(B4-B6)/30</f>
        <v>66340.304</v>
      </c>
      <c r="C10" s="12" t="s">
        <v>20</v>
      </c>
      <c r="D10" s="13">
        <v>0.0</v>
      </c>
      <c r="E10" s="13">
        <v>108447.0</v>
      </c>
      <c r="F10" s="99">
        <v>32107.88</v>
      </c>
      <c r="G10" s="14">
        <f t="shared" si="7"/>
        <v>0.1337806037</v>
      </c>
      <c r="H10" s="15">
        <f t="shared" si="8"/>
        <v>0.2960697852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406.88</v>
      </c>
      <c r="G11" s="14">
        <f t="shared" si="7"/>
        <v>0.001695305078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25543.87</v>
      </c>
      <c r="G12" s="14">
        <f t="shared" si="7"/>
        <v>0.1064310178</v>
      </c>
      <c r="H12" s="15" t="str">
        <f t="shared" si="8"/>
        <v>#DIV/0!</v>
      </c>
    </row>
    <row r="13">
      <c r="A13" s="19" t="s">
        <v>24</v>
      </c>
      <c r="B13" s="21">
        <f>(B3-B5)/(B18-B21)</f>
        <v>-73799.87</v>
      </c>
      <c r="C13" s="23" t="s">
        <v>21</v>
      </c>
      <c r="D13" s="24">
        <v>61036.0</v>
      </c>
      <c r="E13" s="24">
        <v>108447.0</v>
      </c>
      <c r="F13" s="203">
        <v>20449.97</v>
      </c>
      <c r="G13" s="14">
        <f t="shared" si="7"/>
        <v>0.08520678822</v>
      </c>
      <c r="H13" s="26">
        <f t="shared" si="8"/>
        <v>0.1885710992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748029.65</v>
      </c>
      <c r="G14" s="25">
        <f t="shared" ref="G14:H14" si="10">$F14/D14</f>
        <v>0.3883522059</v>
      </c>
      <c r="H14" s="26">
        <f t="shared" si="10"/>
        <v>0.3329038614</v>
      </c>
    </row>
    <row r="15">
      <c r="A15" s="19" t="s">
        <v>67</v>
      </c>
      <c r="B15" s="20">
        <f>B5-B14</f>
        <v>-4693225.693</v>
      </c>
      <c r="C15" s="27" t="s">
        <v>68</v>
      </c>
      <c r="H15" s="28"/>
    </row>
    <row r="16">
      <c r="A16" s="19" t="s">
        <v>69</v>
      </c>
      <c r="B16" s="20">
        <f>B5-B4</f>
        <v>-1274253.36</v>
      </c>
      <c r="D16" s="30" t="s">
        <v>70</v>
      </c>
      <c r="E16" s="30" t="s">
        <v>71</v>
      </c>
      <c r="F16" s="30" t="s">
        <v>72</v>
      </c>
      <c r="G16" s="30" t="s">
        <v>113</v>
      </c>
      <c r="H16" s="18"/>
    </row>
    <row r="17">
      <c r="A17" s="19" t="s">
        <v>73</v>
      </c>
      <c r="B17" s="20">
        <f>(B5-B4)-B6</f>
        <v>-1306361.24</v>
      </c>
      <c r="C17" s="91" t="s">
        <v>32</v>
      </c>
      <c r="D17" s="13">
        <v>93460.0</v>
      </c>
      <c r="E17" s="99">
        <v>19850.0</v>
      </c>
      <c r="F17" s="97">
        <f t="shared" ref="F17:F32" si="11">E17-D17</f>
        <v>-73610</v>
      </c>
      <c r="G17" s="36"/>
      <c r="H17" s="18"/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69392.0</v>
      </c>
      <c r="F18" s="97">
        <f t="shared" si="11"/>
        <v>-101028</v>
      </c>
      <c r="G18" s="36"/>
      <c r="H18" s="18"/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36"/>
      <c r="H19" s="18"/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72523.0</v>
      </c>
      <c r="F20" s="97">
        <f t="shared" si="11"/>
        <v>-70593</v>
      </c>
      <c r="G20" s="36"/>
      <c r="H20" s="18"/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8"/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31997.0</v>
      </c>
      <c r="F22" s="97">
        <f t="shared" si="11"/>
        <v>-193031</v>
      </c>
      <c r="G22" s="36"/>
      <c r="H22" s="18"/>
    </row>
    <row r="23">
      <c r="A23" s="43" t="s">
        <v>44</v>
      </c>
      <c r="B23" s="44">
        <f>B5/B3</f>
        <v>0.265792955</v>
      </c>
      <c r="C23" s="91" t="s">
        <v>43</v>
      </c>
      <c r="D23" s="13">
        <v>170420.0</v>
      </c>
      <c r="E23" s="99">
        <v>48389.0</v>
      </c>
      <c r="F23" s="97">
        <f t="shared" si="11"/>
        <v>-122031</v>
      </c>
      <c r="G23" s="36"/>
      <c r="H23" s="18"/>
    </row>
    <row r="24">
      <c r="A24" s="17" t="s">
        <v>75</v>
      </c>
      <c r="C24" s="91" t="s">
        <v>45</v>
      </c>
      <c r="D24" s="13">
        <v>134416.0</v>
      </c>
      <c r="E24" s="99">
        <v>80955.0</v>
      </c>
      <c r="F24" s="97">
        <f t="shared" si="11"/>
        <v>-53461</v>
      </c>
      <c r="G24" s="36"/>
      <c r="H24" s="18"/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42167.0</v>
      </c>
      <c r="F25" s="97">
        <f t="shared" si="11"/>
        <v>-73645</v>
      </c>
      <c r="G25" s="36"/>
      <c r="H25" s="18"/>
    </row>
    <row r="26">
      <c r="A26" s="12" t="s">
        <v>8</v>
      </c>
      <c r="B26" s="102">
        <v>2.0</v>
      </c>
      <c r="C26" s="91" t="s">
        <v>47</v>
      </c>
      <c r="D26" s="13">
        <v>115812.0</v>
      </c>
      <c r="E26" s="99">
        <v>30081.0</v>
      </c>
      <c r="F26" s="97">
        <f t="shared" si="11"/>
        <v>-85731</v>
      </c>
      <c r="G26" s="36"/>
      <c r="H26" s="18"/>
    </row>
    <row r="27">
      <c r="A27" s="12" t="s">
        <v>10</v>
      </c>
      <c r="B27" s="102"/>
      <c r="C27" s="91" t="s">
        <v>48</v>
      </c>
      <c r="D27" s="13">
        <v>115812.0</v>
      </c>
      <c r="E27" s="99">
        <v>28649.0</v>
      </c>
      <c r="F27" s="97">
        <f t="shared" si="11"/>
        <v>-87163</v>
      </c>
      <c r="G27" s="36"/>
      <c r="H27" s="18"/>
    </row>
    <row r="28">
      <c r="A28" s="12" t="s">
        <v>12</v>
      </c>
      <c r="B28" s="102">
        <v>2.0</v>
      </c>
      <c r="C28" s="91" t="s">
        <v>49</v>
      </c>
      <c r="D28" s="13">
        <v>156768.0</v>
      </c>
      <c r="E28" s="99">
        <v>18933.0</v>
      </c>
      <c r="F28" s="97">
        <f t="shared" si="11"/>
        <v>-137835</v>
      </c>
      <c r="G28" s="36"/>
      <c r="H28" s="18"/>
    </row>
    <row r="29">
      <c r="A29" s="12" t="s">
        <v>14</v>
      </c>
      <c r="B29" s="102">
        <v>3.0</v>
      </c>
      <c r="C29" s="91"/>
      <c r="D29" s="13"/>
      <c r="E29" s="251"/>
      <c r="F29" s="97">
        <f t="shared" si="11"/>
        <v>0</v>
      </c>
      <c r="G29" s="36"/>
      <c r="H29" s="18"/>
    </row>
    <row r="30">
      <c r="A30" s="12" t="s">
        <v>16</v>
      </c>
      <c r="B30" s="102"/>
      <c r="C30" s="91" t="s">
        <v>51</v>
      </c>
      <c r="D30" s="13">
        <v>184072.0</v>
      </c>
      <c r="E30" s="99">
        <v>13397.0</v>
      </c>
      <c r="F30" s="97">
        <f t="shared" si="11"/>
        <v>-170675</v>
      </c>
      <c r="G30" s="36"/>
      <c r="H30" s="18"/>
    </row>
    <row r="31">
      <c r="A31" s="12" t="s">
        <v>18</v>
      </c>
      <c r="B31" s="102">
        <v>1.0</v>
      </c>
      <c r="C31" s="91" t="s">
        <v>52</v>
      </c>
      <c r="D31" s="13">
        <v>184072.0</v>
      </c>
      <c r="E31" s="99">
        <v>34220.0</v>
      </c>
      <c r="F31" s="97">
        <f t="shared" si="11"/>
        <v>-149852</v>
      </c>
      <c r="G31" s="36"/>
      <c r="H31" s="18"/>
    </row>
    <row r="32">
      <c r="A32" s="12" t="s">
        <v>20</v>
      </c>
      <c r="B32" s="102">
        <v>1.0</v>
      </c>
      <c r="C32" s="91" t="s">
        <v>53</v>
      </c>
      <c r="D32" s="13">
        <v>179120.0</v>
      </c>
      <c r="E32" s="99">
        <v>30822.0</v>
      </c>
      <c r="F32" s="97">
        <f t="shared" si="11"/>
        <v>-148298</v>
      </c>
      <c r="G32" s="36"/>
      <c r="H32" s="18"/>
    </row>
    <row r="33">
      <c r="A33" s="103" t="s">
        <v>79</v>
      </c>
      <c r="B33" s="206"/>
      <c r="C33" s="91"/>
      <c r="D33" s="13"/>
      <c r="E33" s="251"/>
      <c r="F33" s="97"/>
      <c r="G33" s="36"/>
      <c r="H33" s="18"/>
    </row>
    <row r="34">
      <c r="A34" s="104" t="s">
        <v>81</v>
      </c>
      <c r="B34" s="127"/>
      <c r="C34" s="91" t="s">
        <v>55</v>
      </c>
      <c r="D34" s="13">
        <v>148068.0</v>
      </c>
      <c r="E34" s="99">
        <v>25398.0</v>
      </c>
      <c r="F34" s="97">
        <f>E34-D34</f>
        <v>-122670</v>
      </c>
      <c r="G34" s="36"/>
      <c r="H34" s="18"/>
    </row>
    <row r="35">
      <c r="A35" s="105" t="s">
        <v>66</v>
      </c>
      <c r="B35" s="106">
        <f>SUM(B26:B34)</f>
        <v>9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250" t="s">
        <v>94</v>
      </c>
      <c r="C40" s="221">
        <v>20.0</v>
      </c>
      <c r="D40" s="221">
        <v>1.0</v>
      </c>
      <c r="E40" s="221">
        <v>5.0</v>
      </c>
      <c r="F40" s="221"/>
      <c r="G40" s="222"/>
      <c r="H40" s="182"/>
    </row>
    <row r="41">
      <c r="A41" s="91" t="s">
        <v>34</v>
      </c>
      <c r="B41" s="250" t="s">
        <v>94</v>
      </c>
      <c r="C41" s="221">
        <v>11.0</v>
      </c>
      <c r="D41" s="221">
        <v>2.0</v>
      </c>
      <c r="E41" s="221">
        <v>11.0</v>
      </c>
      <c r="F41" s="221">
        <v>11.0</v>
      </c>
      <c r="G41" s="222"/>
      <c r="H41" s="182"/>
    </row>
    <row r="42">
      <c r="A42" s="91" t="s">
        <v>36</v>
      </c>
      <c r="B42" s="121"/>
      <c r="C42" s="221"/>
      <c r="D42" s="221"/>
      <c r="E42" s="221"/>
      <c r="F42" s="221"/>
      <c r="G42" s="222"/>
      <c r="H42" s="182"/>
    </row>
    <row r="43">
      <c r="A43" s="91" t="s">
        <v>38</v>
      </c>
      <c r="B43" s="250" t="s">
        <v>94</v>
      </c>
      <c r="C43" s="221">
        <v>18.0</v>
      </c>
      <c r="D43" s="221"/>
      <c r="E43" s="221">
        <v>11.0</v>
      </c>
      <c r="F43" s="221">
        <v>8.0</v>
      </c>
      <c r="G43" s="222"/>
      <c r="H43" s="182"/>
    </row>
    <row r="44">
      <c r="A44" s="91" t="s">
        <v>39</v>
      </c>
      <c r="B44" s="250" t="s">
        <v>94</v>
      </c>
      <c r="C44" s="222"/>
      <c r="D44" s="222"/>
      <c r="E44" s="222"/>
      <c r="F44" s="222"/>
      <c r="G44" s="222"/>
      <c r="H44" s="182"/>
    </row>
    <row r="45">
      <c r="A45" s="91" t="s">
        <v>41</v>
      </c>
      <c r="B45" s="250" t="s">
        <v>94</v>
      </c>
      <c r="C45" s="221">
        <v>4.0</v>
      </c>
      <c r="D45" s="221"/>
      <c r="E45" s="221"/>
      <c r="F45" s="221">
        <v>1.0</v>
      </c>
      <c r="G45" s="222"/>
      <c r="H45" s="182"/>
    </row>
    <row r="46">
      <c r="A46" s="91" t="s">
        <v>43</v>
      </c>
      <c r="B46" s="250" t="s">
        <v>94</v>
      </c>
      <c r="C46" s="221">
        <v>5.0</v>
      </c>
      <c r="D46" s="221">
        <v>1.0</v>
      </c>
      <c r="E46" s="221">
        <v>4.0</v>
      </c>
      <c r="F46" s="221"/>
      <c r="G46" s="222"/>
      <c r="H46" s="182"/>
    </row>
    <row r="47">
      <c r="A47" s="91" t="s">
        <v>45</v>
      </c>
      <c r="B47" s="250" t="s">
        <v>94</v>
      </c>
      <c r="C47" s="221"/>
      <c r="D47" s="221"/>
      <c r="E47" s="221"/>
      <c r="F47" s="221"/>
      <c r="G47" s="222"/>
      <c r="H47" s="182"/>
    </row>
    <row r="48">
      <c r="A48" s="91" t="s">
        <v>46</v>
      </c>
      <c r="B48" s="250" t="s">
        <v>94</v>
      </c>
      <c r="C48" s="221">
        <v>7.0</v>
      </c>
      <c r="D48" s="221"/>
      <c r="E48" s="221">
        <v>4.0</v>
      </c>
      <c r="F48" s="221">
        <v>27.0</v>
      </c>
      <c r="G48" s="222"/>
      <c r="H48" s="182"/>
    </row>
    <row r="49">
      <c r="A49" s="91" t="s">
        <v>47</v>
      </c>
      <c r="B49" s="250" t="s">
        <v>94</v>
      </c>
      <c r="C49" s="221">
        <v>19.0</v>
      </c>
      <c r="D49" s="221">
        <v>1.0</v>
      </c>
      <c r="E49" s="221">
        <v>6.0</v>
      </c>
      <c r="F49" s="221">
        <v>22.0</v>
      </c>
      <c r="G49" s="222"/>
      <c r="H49" s="182"/>
    </row>
    <row r="50">
      <c r="A50" s="91" t="s">
        <v>48</v>
      </c>
      <c r="B50" s="250" t="s">
        <v>94</v>
      </c>
      <c r="C50" s="221">
        <v>7.0</v>
      </c>
      <c r="D50" s="221">
        <v>1.0</v>
      </c>
      <c r="E50" s="221">
        <v>11.0</v>
      </c>
      <c r="F50" s="221">
        <v>10.0</v>
      </c>
      <c r="G50" s="222"/>
      <c r="H50" s="182"/>
    </row>
    <row r="51">
      <c r="A51" s="91" t="s">
        <v>49</v>
      </c>
      <c r="B51" s="250" t="s">
        <v>94</v>
      </c>
      <c r="C51" s="221">
        <v>3.0</v>
      </c>
      <c r="D51" s="221"/>
      <c r="E51" s="221">
        <v>1.0</v>
      </c>
      <c r="F51" s="221">
        <v>5.0</v>
      </c>
      <c r="G51" s="222"/>
      <c r="H51" s="182"/>
    </row>
    <row r="52">
      <c r="A52" s="91" t="s">
        <v>50</v>
      </c>
      <c r="B52" s="248"/>
      <c r="C52" s="221"/>
      <c r="D52" s="221"/>
      <c r="E52" s="221"/>
      <c r="F52" s="221"/>
      <c r="G52" s="222"/>
      <c r="H52" s="182"/>
    </row>
    <row r="53">
      <c r="A53" s="91" t="s">
        <v>51</v>
      </c>
      <c r="B53" s="250" t="s">
        <v>94</v>
      </c>
      <c r="C53" s="222"/>
      <c r="D53" s="222"/>
      <c r="E53" s="222"/>
      <c r="F53" s="222"/>
      <c r="G53" s="222"/>
      <c r="H53" s="182"/>
    </row>
    <row r="54">
      <c r="A54" s="91" t="s">
        <v>52</v>
      </c>
      <c r="B54" s="121" t="s">
        <v>94</v>
      </c>
      <c r="C54" s="221">
        <v>3.0</v>
      </c>
      <c r="D54" s="221">
        <v>1.0</v>
      </c>
      <c r="E54" s="221">
        <v>5.0</v>
      </c>
      <c r="F54" s="221">
        <v>10.0</v>
      </c>
      <c r="G54" s="222"/>
      <c r="H54" s="182"/>
    </row>
    <row r="55">
      <c r="A55" s="91" t="s">
        <v>53</v>
      </c>
      <c r="B55" s="250" t="s">
        <v>94</v>
      </c>
      <c r="C55" s="221">
        <v>7.0</v>
      </c>
      <c r="D55" s="221">
        <v>1.0</v>
      </c>
      <c r="E55" s="221">
        <v>2.0</v>
      </c>
      <c r="F55" s="221">
        <v>7.0</v>
      </c>
      <c r="G55" s="222"/>
      <c r="H55" s="182"/>
    </row>
    <row r="56">
      <c r="A56" s="91" t="s">
        <v>54</v>
      </c>
      <c r="B56" s="248"/>
      <c r="C56" s="222"/>
      <c r="D56" s="222"/>
      <c r="E56" s="222"/>
      <c r="F56" s="222"/>
      <c r="G56" s="222"/>
      <c r="H56" s="182"/>
    </row>
    <row r="57">
      <c r="A57" s="91" t="s">
        <v>55</v>
      </c>
      <c r="B57" s="250" t="s">
        <v>94</v>
      </c>
      <c r="C57" s="222"/>
      <c r="D57" s="222"/>
      <c r="E57" s="222"/>
      <c r="F57" s="222"/>
      <c r="G57" s="222"/>
      <c r="H57" s="182"/>
    </row>
    <row r="58">
      <c r="A58" s="131" t="s">
        <v>56</v>
      </c>
      <c r="B58" s="132"/>
      <c r="C58" s="185"/>
      <c r="D58" s="185"/>
      <c r="E58" s="185"/>
      <c r="F58" s="185"/>
      <c r="G58" s="185"/>
      <c r="H58" s="187"/>
    </row>
    <row r="59">
      <c r="A59" s="27" t="s">
        <v>121</v>
      </c>
      <c r="F59" s="28"/>
      <c r="H59" s="18"/>
    </row>
    <row r="60">
      <c r="A60" s="225" t="s">
        <v>25</v>
      </c>
      <c r="B60" s="138" t="s">
        <v>26</v>
      </c>
      <c r="C60" s="142" t="s">
        <v>27</v>
      </c>
      <c r="D60" s="142" t="s">
        <v>28</v>
      </c>
      <c r="E60" s="142" t="s">
        <v>29</v>
      </c>
      <c r="F60" s="226" t="s">
        <v>30</v>
      </c>
      <c r="H60" s="18"/>
    </row>
    <row r="61">
      <c r="A61" s="146" t="s">
        <v>32</v>
      </c>
      <c r="B61" s="241"/>
      <c r="C61" s="242"/>
      <c r="D61" s="87"/>
      <c r="E61" s="242"/>
      <c r="F61" s="243"/>
      <c r="H61" s="18"/>
    </row>
    <row r="62">
      <c r="A62" s="146" t="s">
        <v>34</v>
      </c>
      <c r="B62" s="151"/>
      <c r="C62" s="221"/>
      <c r="D62" s="221"/>
      <c r="E62" s="221"/>
      <c r="F62" s="102">
        <v>1.0</v>
      </c>
      <c r="H62" s="18"/>
    </row>
    <row r="63">
      <c r="A63" s="146" t="s">
        <v>36</v>
      </c>
      <c r="B63" s="151"/>
      <c r="C63" s="222"/>
      <c r="D63" s="221"/>
      <c r="E63" s="222"/>
      <c r="F63" s="102"/>
      <c r="H63" s="18"/>
    </row>
    <row r="64">
      <c r="A64" s="146" t="s">
        <v>38</v>
      </c>
      <c r="B64" s="151"/>
      <c r="C64" s="221"/>
      <c r="D64" s="221"/>
      <c r="E64" s="222"/>
      <c r="F64" s="102"/>
      <c r="H64" s="18"/>
    </row>
    <row r="65">
      <c r="A65" s="146" t="s">
        <v>39</v>
      </c>
      <c r="B65" s="151"/>
      <c r="C65" s="221"/>
      <c r="D65" s="222"/>
      <c r="E65" s="222"/>
      <c r="F65" s="102"/>
      <c r="H65" s="18"/>
    </row>
    <row r="66">
      <c r="A66" s="146" t="s">
        <v>41</v>
      </c>
      <c r="B66" s="151"/>
      <c r="C66" s="221"/>
      <c r="D66" s="222"/>
      <c r="E66" s="222"/>
      <c r="F66" s="102"/>
      <c r="H66" s="18"/>
    </row>
    <row r="67">
      <c r="A67" s="146" t="s">
        <v>43</v>
      </c>
      <c r="B67" s="151"/>
      <c r="C67" s="221"/>
      <c r="D67" s="221"/>
      <c r="E67" s="222"/>
      <c r="F67" s="102">
        <v>1.0</v>
      </c>
      <c r="H67" s="18"/>
    </row>
    <row r="68">
      <c r="A68" s="146" t="s">
        <v>45</v>
      </c>
      <c r="B68" s="151"/>
      <c r="C68" s="221"/>
      <c r="D68" s="221">
        <v>1.0</v>
      </c>
      <c r="E68" s="222"/>
      <c r="F68" s="102">
        <v>1.0</v>
      </c>
      <c r="H68" s="18"/>
    </row>
    <row r="69">
      <c r="A69" s="146" t="s">
        <v>46</v>
      </c>
      <c r="B69" s="151"/>
      <c r="C69" s="221"/>
      <c r="D69" s="222"/>
      <c r="E69" s="222"/>
      <c r="F69" s="102"/>
      <c r="H69" s="18"/>
    </row>
    <row r="70">
      <c r="A70" s="146" t="s">
        <v>47</v>
      </c>
      <c r="B70" s="151"/>
      <c r="C70" s="222"/>
      <c r="D70" s="221"/>
      <c r="E70" s="222"/>
      <c r="F70" s="102">
        <v>1.0</v>
      </c>
      <c r="H70" s="18"/>
    </row>
    <row r="71">
      <c r="A71" s="146" t="s">
        <v>48</v>
      </c>
      <c r="B71" s="151"/>
      <c r="C71" s="221"/>
      <c r="D71" s="221"/>
      <c r="E71" s="222"/>
      <c r="F71" s="102">
        <v>2.0</v>
      </c>
      <c r="H71" s="18"/>
    </row>
    <row r="72">
      <c r="A72" s="146" t="s">
        <v>49</v>
      </c>
      <c r="B72" s="151"/>
      <c r="C72" s="221"/>
      <c r="D72" s="222"/>
      <c r="E72" s="222"/>
      <c r="F72" s="102"/>
      <c r="H72" s="18"/>
    </row>
    <row r="73">
      <c r="A73" s="146" t="s">
        <v>50</v>
      </c>
      <c r="B73" s="244"/>
      <c r="C73" s="222"/>
      <c r="D73" s="222"/>
      <c r="E73" s="222"/>
      <c r="F73" s="182"/>
      <c r="H73" s="18"/>
    </row>
    <row r="74">
      <c r="A74" s="146" t="s">
        <v>51</v>
      </c>
      <c r="B74" s="151">
        <v>1.0</v>
      </c>
      <c r="C74" s="222"/>
      <c r="D74" s="222"/>
      <c r="E74" s="221"/>
      <c r="F74" s="102"/>
      <c r="H74" s="18"/>
    </row>
    <row r="75">
      <c r="A75" s="146" t="s">
        <v>52</v>
      </c>
      <c r="B75" s="151">
        <v>2.0</v>
      </c>
      <c r="C75" s="221">
        <v>1.0</v>
      </c>
      <c r="D75" s="221"/>
      <c r="E75" s="222"/>
      <c r="F75" s="102"/>
      <c r="H75" s="18"/>
    </row>
    <row r="76">
      <c r="A76" s="146" t="s">
        <v>53</v>
      </c>
      <c r="B76" s="151">
        <v>2.0</v>
      </c>
      <c r="C76" s="221"/>
      <c r="D76" s="221"/>
      <c r="E76" s="222"/>
      <c r="F76" s="102"/>
      <c r="H76" s="18"/>
    </row>
    <row r="77">
      <c r="A77" s="146" t="s">
        <v>54</v>
      </c>
      <c r="B77" s="244"/>
      <c r="C77" s="222"/>
      <c r="D77" s="222"/>
      <c r="E77" s="222"/>
      <c r="F77" s="182"/>
      <c r="H77" s="18"/>
    </row>
    <row r="78">
      <c r="A78" s="146" t="s">
        <v>55</v>
      </c>
      <c r="B78" s="245"/>
      <c r="C78" s="223"/>
      <c r="D78" s="223"/>
      <c r="E78" s="223"/>
      <c r="F78" s="206"/>
      <c r="H78" s="18"/>
    </row>
    <row r="79">
      <c r="A79" s="227" t="s">
        <v>56</v>
      </c>
      <c r="B79" s="244"/>
      <c r="C79" s="222"/>
      <c r="D79" s="222"/>
      <c r="E79" s="222"/>
      <c r="F79" s="182"/>
      <c r="H79" s="18"/>
    </row>
    <row r="80">
      <c r="A80" s="227" t="s">
        <v>103</v>
      </c>
      <c r="B80" s="151"/>
      <c r="C80" s="222"/>
      <c r="D80" s="221"/>
      <c r="E80" s="222"/>
      <c r="F80" s="102"/>
      <c r="H80" s="18"/>
    </row>
    <row r="81">
      <c r="A81" s="229" t="s">
        <v>118</v>
      </c>
      <c r="B81" s="245"/>
      <c r="C81" s="224"/>
      <c r="D81" s="223"/>
      <c r="E81" s="224"/>
      <c r="F81" s="184"/>
      <c r="H81" s="18"/>
    </row>
    <row r="82">
      <c r="A82" s="229" t="s">
        <v>21</v>
      </c>
      <c r="B82" s="246"/>
      <c r="C82" s="185"/>
      <c r="D82" s="185"/>
      <c r="E82" s="185"/>
      <c r="F82" s="158"/>
      <c r="H82" s="18"/>
    </row>
    <row r="83">
      <c r="A83" s="230" t="s">
        <v>66</v>
      </c>
      <c r="B83" s="163">
        <f t="shared" ref="B83:F83" si="12">SUM(B61:B82)</f>
        <v>5</v>
      </c>
      <c r="C83" s="163">
        <f t="shared" si="12"/>
        <v>1</v>
      </c>
      <c r="D83" s="163">
        <f t="shared" si="12"/>
        <v>1</v>
      </c>
      <c r="E83" s="163">
        <f t="shared" si="12"/>
        <v>0</v>
      </c>
      <c r="F83" s="165">
        <f t="shared" si="12"/>
        <v>6</v>
      </c>
      <c r="G83" s="47"/>
      <c r="H83" s="232"/>
    </row>
  </sheetData>
  <mergeCells count="5">
    <mergeCell ref="A1:G1"/>
    <mergeCell ref="C15:H15"/>
    <mergeCell ref="A24:B24"/>
    <mergeCell ref="A38:H38"/>
    <mergeCell ref="A59:F59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45905.0</v>
      </c>
    </row>
    <row r="2">
      <c r="A2" s="57" t="s">
        <v>58</v>
      </c>
      <c r="B2" s="197">
        <v>45905.0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55682.0</v>
      </c>
      <c r="G3" s="14">
        <f t="shared" ref="G3:H3" si="1">$F3/D3</f>
        <v>0.1882516017</v>
      </c>
      <c r="H3" s="15">
        <f t="shared" si="1"/>
        <v>0.1580918365</v>
      </c>
      <c r="M3" s="32" t="s">
        <v>122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96406.0</v>
      </c>
      <c r="G4" s="14">
        <f t="shared" ref="G4:H4" si="2">$F4/D4</f>
        <v>0.4660919846</v>
      </c>
      <c r="H4" s="15">
        <f t="shared" si="2"/>
        <v>0.3239394499</v>
      </c>
      <c r="M4" s="32" t="s">
        <v>123</v>
      </c>
    </row>
    <row r="5">
      <c r="A5" s="10" t="s">
        <v>11</v>
      </c>
      <c r="B5" s="70">
        <v>645632.05</v>
      </c>
      <c r="C5" s="12" t="s">
        <v>61</v>
      </c>
      <c r="D5" s="71">
        <v>313501.0</v>
      </c>
      <c r="E5" s="13">
        <v>348234.0</v>
      </c>
      <c r="F5" s="99">
        <v>45234.99</v>
      </c>
      <c r="G5" s="14">
        <f t="shared" ref="G5:H5" si="3">$F5/D5</f>
        <v>0.144289779</v>
      </c>
      <c r="H5" s="15">
        <f t="shared" si="3"/>
        <v>0.1298982581</v>
      </c>
    </row>
    <row r="6">
      <c r="A6" s="10" t="s">
        <v>116</v>
      </c>
      <c r="B6" s="70">
        <v>32010.91</v>
      </c>
      <c r="C6" s="12" t="s">
        <v>12</v>
      </c>
      <c r="D6" s="13">
        <v>354046.0</v>
      </c>
      <c r="E6" s="13">
        <v>352213.0</v>
      </c>
      <c r="F6" s="99">
        <v>161152.8</v>
      </c>
      <c r="G6" s="14">
        <f t="shared" ref="G6:H6" si="4">$F6/D6</f>
        <v>0.4551747513</v>
      </c>
      <c r="H6" s="15">
        <f t="shared" si="4"/>
        <v>0.4575435887</v>
      </c>
    </row>
    <row r="7">
      <c r="A7" s="32" t="s">
        <v>63</v>
      </c>
      <c r="B7" s="72">
        <f>B5-B3</f>
        <v>-2168827.95</v>
      </c>
      <c r="C7" s="12" t="s">
        <v>14</v>
      </c>
      <c r="D7" s="13">
        <v>332189.0</v>
      </c>
      <c r="E7" s="13">
        <v>394226.0</v>
      </c>
      <c r="F7" s="99">
        <v>74743.42</v>
      </c>
      <c r="G7" s="14">
        <f t="shared" ref="G7:H7" si="5">$F7/D7</f>
        <v>0.2250026942</v>
      </c>
      <c r="H7" s="15">
        <f t="shared" si="5"/>
        <v>0.189595359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84870.47</v>
      </c>
      <c r="G8" s="14">
        <f t="shared" ref="G8:H8" si="6">$F8/D8</f>
        <v>0.6913359074</v>
      </c>
      <c r="H8" s="15">
        <f t="shared" si="6"/>
        <v>0.6941972239</v>
      </c>
    </row>
    <row r="9">
      <c r="A9" s="19" t="s">
        <v>17</v>
      </c>
      <c r="B9" s="20">
        <f>(B4-B5)/30</f>
        <v>45889.49833</v>
      </c>
      <c r="C9" s="12" t="s">
        <v>18</v>
      </c>
      <c r="D9" s="13">
        <v>240004.0</v>
      </c>
      <c r="E9" s="13">
        <v>163342.0</v>
      </c>
      <c r="F9" s="99">
        <v>49129.24</v>
      </c>
      <c r="G9" s="14">
        <f t="shared" ref="G9:G13" si="7">$F9/$D$9</f>
        <v>0.204701755</v>
      </c>
      <c r="H9" s="15">
        <f t="shared" ref="H9:H13" si="8">$F9/E9</f>
        <v>0.3007753058</v>
      </c>
    </row>
    <row r="10">
      <c r="A10" s="19" t="s">
        <v>19</v>
      </c>
      <c r="B10" s="21">
        <f>(B4-B6)/30</f>
        <v>66343.53633</v>
      </c>
      <c r="C10" s="12" t="s">
        <v>20</v>
      </c>
      <c r="D10" s="13">
        <v>0.0</v>
      </c>
      <c r="E10" s="13">
        <v>108447.0</v>
      </c>
      <c r="F10" s="99">
        <v>32010.91</v>
      </c>
      <c r="G10" s="14">
        <f t="shared" si="7"/>
        <v>0.1333765687</v>
      </c>
      <c r="H10" s="15">
        <f t="shared" si="8"/>
        <v>0.2951756157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406.88</v>
      </c>
      <c r="G11" s="14">
        <f t="shared" si="7"/>
        <v>0.001695305078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25543.87</v>
      </c>
      <c r="G12" s="14">
        <f t="shared" si="7"/>
        <v>0.1064310178</v>
      </c>
      <c r="H12" s="15" t="str">
        <f t="shared" si="8"/>
        <v>#DIV/0!</v>
      </c>
    </row>
    <row r="13">
      <c r="A13" s="19" t="s">
        <v>24</v>
      </c>
      <c r="B13" s="21">
        <f>(B3-B5)/(B18-B21)</f>
        <v>-77458.14107</v>
      </c>
      <c r="C13" s="23" t="s">
        <v>21</v>
      </c>
      <c r="D13" s="24">
        <v>61036.0</v>
      </c>
      <c r="E13" s="24">
        <v>108447.0</v>
      </c>
      <c r="F13" s="203">
        <v>20449.97</v>
      </c>
      <c r="G13" s="14">
        <f t="shared" si="7"/>
        <v>0.08520678822</v>
      </c>
      <c r="H13" s="26">
        <f t="shared" si="8"/>
        <v>0.1885710992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645630.55</v>
      </c>
      <c r="G14" s="25">
        <f t="shared" ref="G14:H14" si="10">$F14/D14</f>
        <v>0.3351899865</v>
      </c>
      <c r="H14" s="26">
        <f t="shared" si="10"/>
        <v>0.2873320638</v>
      </c>
    </row>
    <row r="15">
      <c r="A15" s="19" t="s">
        <v>67</v>
      </c>
      <c r="B15" s="20">
        <f>B5-B14</f>
        <v>-4795657.283</v>
      </c>
      <c r="C15" s="27" t="s">
        <v>68</v>
      </c>
      <c r="H15" s="28"/>
    </row>
    <row r="16">
      <c r="A16" s="19" t="s">
        <v>69</v>
      </c>
      <c r="B16" s="20">
        <f>B5-B4</f>
        <v>-1376684.95</v>
      </c>
      <c r="D16" s="30" t="s">
        <v>70</v>
      </c>
      <c r="E16" s="30" t="s">
        <v>71</v>
      </c>
      <c r="F16" s="30" t="s">
        <v>72</v>
      </c>
      <c r="G16" s="30" t="s">
        <v>113</v>
      </c>
      <c r="H16" s="18"/>
    </row>
    <row r="17">
      <c r="A17" s="19" t="s">
        <v>73</v>
      </c>
      <c r="B17" s="20">
        <f>(B5-B4)-B6</f>
        <v>-1408695.86</v>
      </c>
      <c r="C17" s="91" t="s">
        <v>32</v>
      </c>
      <c r="D17" s="13">
        <v>93460.0</v>
      </c>
      <c r="E17" s="99">
        <v>19850.0</v>
      </c>
      <c r="F17" s="97">
        <f t="shared" ref="F17:F32" si="11">E17-D17</f>
        <v>-73610</v>
      </c>
      <c r="G17" s="36"/>
      <c r="H17" s="18"/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54661.0</v>
      </c>
      <c r="F18" s="97">
        <f t="shared" si="11"/>
        <v>-115759</v>
      </c>
      <c r="G18" s="36"/>
      <c r="H18" s="18"/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7035.0</v>
      </c>
      <c r="F19" s="97">
        <f t="shared" si="11"/>
        <v>7035</v>
      </c>
      <c r="G19" s="36"/>
      <c r="H19" s="18"/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73122.0</v>
      </c>
      <c r="F20" s="97">
        <f t="shared" si="11"/>
        <v>-69994</v>
      </c>
      <c r="G20" s="36"/>
      <c r="H20" s="18"/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>
        <v>21189.0</v>
      </c>
      <c r="F21" s="97">
        <f t="shared" si="11"/>
        <v>-33419</v>
      </c>
      <c r="G21" s="36"/>
      <c r="H21" s="18"/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31997.0</v>
      </c>
      <c r="F22" s="97">
        <f t="shared" si="11"/>
        <v>-193031</v>
      </c>
      <c r="G22" s="36"/>
      <c r="H22" s="18"/>
    </row>
    <row r="23">
      <c r="A23" s="43" t="s">
        <v>44</v>
      </c>
      <c r="B23" s="44">
        <f>B5/B3</f>
        <v>0.2293981972</v>
      </c>
      <c r="C23" s="91" t="s">
        <v>43</v>
      </c>
      <c r="D23" s="13">
        <v>170420.0</v>
      </c>
      <c r="E23" s="99">
        <v>36741.0</v>
      </c>
      <c r="F23" s="97">
        <f t="shared" si="11"/>
        <v>-133679</v>
      </c>
      <c r="G23" s="36"/>
      <c r="H23" s="18"/>
    </row>
    <row r="24">
      <c r="A24" s="17" t="s">
        <v>75</v>
      </c>
      <c r="C24" s="91" t="s">
        <v>45</v>
      </c>
      <c r="D24" s="13">
        <v>134416.0</v>
      </c>
      <c r="E24" s="99">
        <v>58530.0</v>
      </c>
      <c r="F24" s="97">
        <f t="shared" si="11"/>
        <v>-75886</v>
      </c>
      <c r="G24" s="36"/>
      <c r="H24" s="18"/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42001.0</v>
      </c>
      <c r="F25" s="97">
        <f t="shared" si="11"/>
        <v>-73811</v>
      </c>
      <c r="G25" s="36"/>
      <c r="H25" s="18"/>
    </row>
    <row r="26">
      <c r="A26" s="12" t="s">
        <v>8</v>
      </c>
      <c r="B26" s="102"/>
      <c r="C26" s="91" t="s">
        <v>47</v>
      </c>
      <c r="D26" s="13">
        <v>115812.0</v>
      </c>
      <c r="E26" s="99">
        <v>7241.0</v>
      </c>
      <c r="F26" s="97">
        <f t="shared" si="11"/>
        <v>-108571</v>
      </c>
      <c r="G26" s="36"/>
      <c r="H26" s="18"/>
    </row>
    <row r="27">
      <c r="A27" s="12" t="s">
        <v>10</v>
      </c>
      <c r="B27" s="102"/>
      <c r="C27" s="91" t="s">
        <v>48</v>
      </c>
      <c r="D27" s="13">
        <v>115812.0</v>
      </c>
      <c r="E27" s="99">
        <v>103.0</v>
      </c>
      <c r="F27" s="97">
        <f t="shared" si="11"/>
        <v>-115709</v>
      </c>
      <c r="G27" s="36"/>
      <c r="H27" s="18"/>
    </row>
    <row r="28">
      <c r="A28" s="12" t="s">
        <v>12</v>
      </c>
      <c r="B28" s="102">
        <v>2.0</v>
      </c>
      <c r="C28" s="91" t="s">
        <v>49</v>
      </c>
      <c r="D28" s="13">
        <v>156768.0</v>
      </c>
      <c r="E28" s="99">
        <v>18933.0</v>
      </c>
      <c r="F28" s="97">
        <f t="shared" si="11"/>
        <v>-137835</v>
      </c>
      <c r="G28" s="36"/>
      <c r="H28" s="18"/>
    </row>
    <row r="29">
      <c r="A29" s="12" t="s">
        <v>14</v>
      </c>
      <c r="B29" s="102">
        <v>2.0</v>
      </c>
      <c r="C29" s="91"/>
      <c r="D29" s="13"/>
      <c r="E29" s="251"/>
      <c r="F29" s="97">
        <f t="shared" si="11"/>
        <v>0</v>
      </c>
      <c r="G29" s="36"/>
      <c r="H29" s="18"/>
    </row>
    <row r="30">
      <c r="A30" s="12" t="s">
        <v>16</v>
      </c>
      <c r="B30" s="102"/>
      <c r="C30" s="91" t="s">
        <v>51</v>
      </c>
      <c r="D30" s="13">
        <v>184072.0</v>
      </c>
      <c r="E30" s="99">
        <v>13397.0</v>
      </c>
      <c r="F30" s="97">
        <f t="shared" si="11"/>
        <v>-170675</v>
      </c>
      <c r="G30" s="36"/>
      <c r="H30" s="18"/>
    </row>
    <row r="31">
      <c r="A31" s="12" t="s">
        <v>18</v>
      </c>
      <c r="B31" s="102"/>
      <c r="C31" s="91" t="s">
        <v>52</v>
      </c>
      <c r="D31" s="13">
        <v>184072.0</v>
      </c>
      <c r="E31" s="99">
        <v>34220.0</v>
      </c>
      <c r="F31" s="97">
        <f t="shared" si="11"/>
        <v>-149852</v>
      </c>
      <c r="G31" s="36"/>
      <c r="H31" s="18"/>
    </row>
    <row r="32">
      <c r="A32" s="12" t="s">
        <v>20</v>
      </c>
      <c r="B32" s="102">
        <v>1.0</v>
      </c>
      <c r="C32" s="91" t="s">
        <v>53</v>
      </c>
      <c r="D32" s="13">
        <v>179120.0</v>
      </c>
      <c r="E32" s="99">
        <v>30822.0</v>
      </c>
      <c r="F32" s="97">
        <f t="shared" si="11"/>
        <v>-148298</v>
      </c>
      <c r="G32" s="36"/>
      <c r="H32" s="18"/>
    </row>
    <row r="33">
      <c r="A33" s="103" t="s">
        <v>79</v>
      </c>
      <c r="B33" s="206"/>
      <c r="C33" s="91"/>
      <c r="D33" s="13"/>
      <c r="E33" s="251"/>
      <c r="F33" s="97"/>
      <c r="G33" s="36"/>
      <c r="H33" s="18"/>
    </row>
    <row r="34">
      <c r="A34" s="104" t="s">
        <v>81</v>
      </c>
      <c r="B34" s="127">
        <v>2.0</v>
      </c>
      <c r="C34" s="91" t="s">
        <v>55</v>
      </c>
      <c r="D34" s="13">
        <v>148068.0</v>
      </c>
      <c r="E34" s="99">
        <v>25398.0</v>
      </c>
      <c r="F34" s="97">
        <f>E34-D34</f>
        <v>-122670</v>
      </c>
      <c r="G34" s="36"/>
      <c r="H34" s="18"/>
    </row>
    <row r="35">
      <c r="A35" s="105" t="s">
        <v>66</v>
      </c>
      <c r="B35" s="106">
        <f>SUM(B26:B34)</f>
        <v>7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250" t="s">
        <v>94</v>
      </c>
      <c r="C40" s="221">
        <v>16.0</v>
      </c>
      <c r="D40" s="221">
        <v>1.0</v>
      </c>
      <c r="E40" s="221">
        <v>5.0</v>
      </c>
      <c r="F40" s="221"/>
      <c r="G40" s="222"/>
      <c r="H40" s="182"/>
    </row>
    <row r="41">
      <c r="A41" s="91" t="s">
        <v>34</v>
      </c>
      <c r="B41" s="250" t="s">
        <v>94</v>
      </c>
      <c r="C41" s="221">
        <v>6.0</v>
      </c>
      <c r="D41" s="221">
        <v>7.0</v>
      </c>
      <c r="E41" s="221">
        <v>8.0</v>
      </c>
      <c r="F41" s="221">
        <v>34.0</v>
      </c>
      <c r="G41" s="222"/>
      <c r="H41" s="182"/>
    </row>
    <row r="42">
      <c r="A42" s="91" t="s">
        <v>36</v>
      </c>
      <c r="B42" s="121"/>
      <c r="C42" s="221"/>
      <c r="D42" s="221"/>
      <c r="E42" s="221"/>
      <c r="F42" s="221"/>
      <c r="G42" s="222"/>
      <c r="H42" s="182"/>
    </row>
    <row r="43">
      <c r="A43" s="91" t="s">
        <v>38</v>
      </c>
      <c r="B43" s="250" t="s">
        <v>94</v>
      </c>
      <c r="C43" s="221">
        <v>1.0</v>
      </c>
      <c r="D43" s="221"/>
      <c r="E43" s="221"/>
      <c r="F43" s="221"/>
      <c r="G43" s="222"/>
      <c r="H43" s="182"/>
    </row>
    <row r="44">
      <c r="A44" s="91" t="s">
        <v>39</v>
      </c>
      <c r="B44" s="121"/>
      <c r="C44" s="222"/>
      <c r="D44" s="222"/>
      <c r="E44" s="222"/>
      <c r="F44" s="222"/>
      <c r="G44" s="222"/>
      <c r="H44" s="182"/>
    </row>
    <row r="45">
      <c r="A45" s="91" t="s">
        <v>41</v>
      </c>
      <c r="B45" s="121"/>
      <c r="C45" s="221">
        <v>6.0</v>
      </c>
      <c r="D45" s="221"/>
      <c r="E45" s="221"/>
      <c r="F45" s="221">
        <v>7.0</v>
      </c>
      <c r="G45" s="222"/>
      <c r="H45" s="182"/>
    </row>
    <row r="46">
      <c r="A46" s="91" t="s">
        <v>43</v>
      </c>
      <c r="B46" s="250" t="s">
        <v>94</v>
      </c>
      <c r="C46" s="221">
        <v>12.0</v>
      </c>
      <c r="D46" s="221">
        <v>1.0</v>
      </c>
      <c r="E46" s="221">
        <v>11.0</v>
      </c>
      <c r="F46" s="221">
        <v>1.0</v>
      </c>
      <c r="G46" s="222"/>
      <c r="H46" s="182"/>
    </row>
    <row r="47">
      <c r="A47" s="91" t="s">
        <v>45</v>
      </c>
      <c r="B47" s="121"/>
      <c r="C47" s="221"/>
      <c r="D47" s="221"/>
      <c r="E47" s="221"/>
      <c r="F47" s="221"/>
      <c r="G47" s="222"/>
      <c r="H47" s="182"/>
    </row>
    <row r="48">
      <c r="A48" s="91" t="s">
        <v>46</v>
      </c>
      <c r="B48" s="121"/>
      <c r="C48" s="221">
        <v>1.0</v>
      </c>
      <c r="D48" s="221"/>
      <c r="E48" s="221"/>
      <c r="F48" s="221">
        <v>1.0</v>
      </c>
      <c r="G48" s="222"/>
      <c r="H48" s="182"/>
    </row>
    <row r="49">
      <c r="A49" s="91" t="s">
        <v>47</v>
      </c>
      <c r="B49" s="250" t="s">
        <v>94</v>
      </c>
      <c r="C49" s="221">
        <v>10.0</v>
      </c>
      <c r="D49" s="221"/>
      <c r="E49" s="221">
        <v>3.0</v>
      </c>
      <c r="F49" s="221">
        <v>17.0</v>
      </c>
      <c r="G49" s="222"/>
      <c r="H49" s="182"/>
    </row>
    <row r="50">
      <c r="A50" s="91" t="s">
        <v>48</v>
      </c>
      <c r="B50" s="250" t="s">
        <v>94</v>
      </c>
      <c r="C50" s="221">
        <v>5.0</v>
      </c>
      <c r="D50" s="221"/>
      <c r="E50" s="221">
        <v>8.0</v>
      </c>
      <c r="F50" s="221">
        <v>22.0</v>
      </c>
      <c r="G50" s="222"/>
      <c r="H50" s="182"/>
    </row>
    <row r="51">
      <c r="A51" s="91" t="s">
        <v>49</v>
      </c>
      <c r="B51" s="121"/>
      <c r="C51" s="221"/>
      <c r="D51" s="221"/>
      <c r="E51" s="221"/>
      <c r="F51" s="221">
        <v>17.0</v>
      </c>
      <c r="G51" s="222"/>
      <c r="H51" s="182"/>
    </row>
    <row r="52">
      <c r="A52" s="91" t="s">
        <v>50</v>
      </c>
      <c r="B52" s="248"/>
      <c r="C52" s="221"/>
      <c r="D52" s="221"/>
      <c r="E52" s="221"/>
      <c r="F52" s="221"/>
      <c r="G52" s="222"/>
      <c r="H52" s="182"/>
    </row>
    <row r="53">
      <c r="A53" s="91" t="s">
        <v>51</v>
      </c>
      <c r="B53" s="250" t="s">
        <v>94</v>
      </c>
      <c r="C53" s="222"/>
      <c r="D53" s="222"/>
      <c r="E53" s="222"/>
      <c r="F53" s="222"/>
      <c r="G53" s="222"/>
      <c r="H53" s="182"/>
    </row>
    <row r="54">
      <c r="A54" s="91" t="s">
        <v>52</v>
      </c>
      <c r="B54" s="121"/>
      <c r="C54" s="221">
        <v>1.0</v>
      </c>
      <c r="D54" s="221">
        <v>1.0</v>
      </c>
      <c r="E54" s="221"/>
      <c r="F54" s="221">
        <v>8.0</v>
      </c>
      <c r="G54" s="222"/>
      <c r="H54" s="182"/>
    </row>
    <row r="55">
      <c r="A55" s="91" t="s">
        <v>53</v>
      </c>
      <c r="B55" s="250" t="s">
        <v>94</v>
      </c>
      <c r="C55" s="221">
        <v>16.0</v>
      </c>
      <c r="D55" s="221"/>
      <c r="E55" s="221">
        <v>7.0</v>
      </c>
      <c r="F55" s="221">
        <v>23.0</v>
      </c>
      <c r="G55" s="222"/>
      <c r="H55" s="182"/>
    </row>
    <row r="56">
      <c r="A56" s="91" t="s">
        <v>54</v>
      </c>
      <c r="B56" s="248"/>
      <c r="C56" s="222"/>
      <c r="D56" s="222"/>
      <c r="E56" s="222"/>
      <c r="F56" s="222"/>
      <c r="G56" s="222"/>
      <c r="H56" s="182"/>
    </row>
    <row r="57">
      <c r="A57" s="91" t="s">
        <v>55</v>
      </c>
      <c r="B57" s="250" t="s">
        <v>94</v>
      </c>
      <c r="C57" s="222"/>
      <c r="D57" s="222"/>
      <c r="E57" s="222"/>
      <c r="F57" s="222"/>
      <c r="G57" s="222"/>
      <c r="H57" s="182"/>
    </row>
    <row r="58">
      <c r="A58" s="131" t="s">
        <v>56</v>
      </c>
      <c r="B58" s="132"/>
      <c r="C58" s="185"/>
      <c r="D58" s="185"/>
      <c r="E58" s="185"/>
      <c r="F58" s="185"/>
      <c r="G58" s="185"/>
      <c r="H58" s="187"/>
    </row>
    <row r="59">
      <c r="A59" s="27" t="s">
        <v>121</v>
      </c>
      <c r="F59" s="28"/>
      <c r="H59" s="18"/>
    </row>
    <row r="60">
      <c r="A60" s="225" t="s">
        <v>25</v>
      </c>
      <c r="B60" s="138" t="s">
        <v>26</v>
      </c>
      <c r="C60" s="142" t="s">
        <v>27</v>
      </c>
      <c r="D60" s="142" t="s">
        <v>28</v>
      </c>
      <c r="E60" s="142" t="s">
        <v>29</v>
      </c>
      <c r="F60" s="226" t="s">
        <v>30</v>
      </c>
      <c r="H60" s="18"/>
    </row>
    <row r="61">
      <c r="A61" s="146" t="s">
        <v>32</v>
      </c>
      <c r="B61" s="241"/>
      <c r="C61" s="242"/>
      <c r="D61" s="87">
        <v>1.0</v>
      </c>
      <c r="E61" s="242"/>
      <c r="F61" s="243"/>
      <c r="H61" s="18"/>
    </row>
    <row r="62">
      <c r="A62" s="146" t="s">
        <v>34</v>
      </c>
      <c r="B62" s="151"/>
      <c r="C62" s="221"/>
      <c r="D62" s="221"/>
      <c r="E62" s="221"/>
      <c r="F62" s="102"/>
      <c r="H62" s="18"/>
    </row>
    <row r="63">
      <c r="A63" s="146" t="s">
        <v>36</v>
      </c>
      <c r="B63" s="151"/>
      <c r="C63" s="222"/>
      <c r="D63" s="221"/>
      <c r="E63" s="222"/>
      <c r="F63" s="102"/>
      <c r="H63" s="18"/>
    </row>
    <row r="64">
      <c r="A64" s="146" t="s">
        <v>38</v>
      </c>
      <c r="B64" s="151">
        <v>1.0</v>
      </c>
      <c r="C64" s="221">
        <v>1.0</v>
      </c>
      <c r="D64" s="221"/>
      <c r="E64" s="222"/>
      <c r="F64" s="102">
        <v>1.0</v>
      </c>
      <c r="H64" s="18"/>
    </row>
    <row r="65">
      <c r="A65" s="146" t="s">
        <v>39</v>
      </c>
      <c r="B65" s="151"/>
      <c r="C65" s="221"/>
      <c r="D65" s="222"/>
      <c r="E65" s="222"/>
      <c r="F65" s="102"/>
      <c r="H65" s="18"/>
    </row>
    <row r="66">
      <c r="A66" s="146" t="s">
        <v>41</v>
      </c>
      <c r="B66" s="151"/>
      <c r="C66" s="221"/>
      <c r="D66" s="222"/>
      <c r="E66" s="222"/>
      <c r="F66" s="102"/>
      <c r="H66" s="18"/>
    </row>
    <row r="67">
      <c r="A67" s="146" t="s">
        <v>43</v>
      </c>
      <c r="B67" s="151"/>
      <c r="C67" s="221"/>
      <c r="D67" s="221"/>
      <c r="E67" s="222"/>
      <c r="F67" s="102"/>
      <c r="H67" s="18"/>
    </row>
    <row r="68">
      <c r="A68" s="146" t="s">
        <v>45</v>
      </c>
      <c r="B68" s="151"/>
      <c r="C68" s="221"/>
      <c r="D68" s="221"/>
      <c r="E68" s="222"/>
      <c r="F68" s="102"/>
      <c r="H68" s="18"/>
    </row>
    <row r="69">
      <c r="A69" s="146" t="s">
        <v>46</v>
      </c>
      <c r="B69" s="151"/>
      <c r="C69" s="221"/>
      <c r="D69" s="222"/>
      <c r="E69" s="222"/>
      <c r="F69" s="102"/>
      <c r="H69" s="18"/>
    </row>
    <row r="70">
      <c r="A70" s="146" t="s">
        <v>47</v>
      </c>
      <c r="B70" s="151"/>
      <c r="C70" s="222"/>
      <c r="D70" s="221"/>
      <c r="E70" s="222"/>
      <c r="F70" s="102"/>
      <c r="H70" s="18"/>
    </row>
    <row r="71">
      <c r="A71" s="146" t="s">
        <v>48</v>
      </c>
      <c r="B71" s="151"/>
      <c r="C71" s="221"/>
      <c r="D71" s="221"/>
      <c r="E71" s="222"/>
      <c r="F71" s="102"/>
      <c r="H71" s="18"/>
    </row>
    <row r="72">
      <c r="A72" s="146" t="s">
        <v>49</v>
      </c>
      <c r="B72" s="151"/>
      <c r="C72" s="221"/>
      <c r="D72" s="222"/>
      <c r="E72" s="222"/>
      <c r="F72" s="102"/>
      <c r="H72" s="18"/>
    </row>
    <row r="73">
      <c r="A73" s="146" t="s">
        <v>50</v>
      </c>
      <c r="B73" s="244"/>
      <c r="C73" s="222"/>
      <c r="D73" s="222"/>
      <c r="E73" s="222"/>
      <c r="F73" s="182"/>
      <c r="H73" s="18"/>
    </row>
    <row r="74">
      <c r="A74" s="146" t="s">
        <v>51</v>
      </c>
      <c r="B74" s="151">
        <v>1.0</v>
      </c>
      <c r="C74" s="222"/>
      <c r="D74" s="222"/>
      <c r="E74" s="221"/>
      <c r="F74" s="102"/>
      <c r="H74" s="18"/>
    </row>
    <row r="75">
      <c r="A75" s="146" t="s">
        <v>52</v>
      </c>
      <c r="B75" s="151"/>
      <c r="C75" s="222"/>
      <c r="D75" s="221"/>
      <c r="E75" s="222"/>
      <c r="F75" s="102"/>
      <c r="H75" s="18"/>
    </row>
    <row r="76">
      <c r="A76" s="146" t="s">
        <v>53</v>
      </c>
      <c r="B76" s="151"/>
      <c r="C76" s="221"/>
      <c r="D76" s="221"/>
      <c r="E76" s="222"/>
      <c r="F76" s="102">
        <v>1.0</v>
      </c>
      <c r="H76" s="18"/>
    </row>
    <row r="77">
      <c r="A77" s="146" t="s">
        <v>54</v>
      </c>
      <c r="B77" s="244"/>
      <c r="C77" s="222"/>
      <c r="D77" s="222"/>
      <c r="E77" s="222"/>
      <c r="F77" s="182"/>
      <c r="H77" s="18"/>
    </row>
    <row r="78">
      <c r="A78" s="146" t="s">
        <v>55</v>
      </c>
      <c r="B78" s="245"/>
      <c r="C78" s="223"/>
      <c r="D78" s="223"/>
      <c r="E78" s="223"/>
      <c r="F78" s="206"/>
      <c r="H78" s="18"/>
    </row>
    <row r="79">
      <c r="A79" s="227" t="s">
        <v>56</v>
      </c>
      <c r="B79" s="244"/>
      <c r="C79" s="222"/>
      <c r="D79" s="222"/>
      <c r="E79" s="222"/>
      <c r="F79" s="182"/>
      <c r="H79" s="18"/>
    </row>
    <row r="80">
      <c r="A80" s="227" t="s">
        <v>103</v>
      </c>
      <c r="B80" s="151"/>
      <c r="C80" s="222"/>
      <c r="D80" s="221"/>
      <c r="E80" s="222"/>
      <c r="F80" s="102"/>
      <c r="H80" s="18"/>
    </row>
    <row r="81">
      <c r="A81" s="229" t="s">
        <v>118</v>
      </c>
      <c r="B81" s="245"/>
      <c r="C81" s="224"/>
      <c r="D81" s="223"/>
      <c r="E81" s="224"/>
      <c r="F81" s="184"/>
      <c r="H81" s="18"/>
    </row>
    <row r="82">
      <c r="A82" s="229" t="s">
        <v>21</v>
      </c>
      <c r="B82" s="246"/>
      <c r="C82" s="185"/>
      <c r="D82" s="185"/>
      <c r="E82" s="185"/>
      <c r="F82" s="158"/>
      <c r="H82" s="18"/>
    </row>
    <row r="83">
      <c r="A83" s="230" t="s">
        <v>66</v>
      </c>
      <c r="B83" s="163">
        <f t="shared" ref="B83:F83" si="12">SUM(B61:B82)</f>
        <v>2</v>
      </c>
      <c r="C83" s="163">
        <f t="shared" si="12"/>
        <v>1</v>
      </c>
      <c r="D83" s="163">
        <f t="shared" si="12"/>
        <v>1</v>
      </c>
      <c r="E83" s="163">
        <f t="shared" si="12"/>
        <v>0</v>
      </c>
      <c r="F83" s="165">
        <f t="shared" si="12"/>
        <v>2</v>
      </c>
      <c r="G83" s="47"/>
      <c r="H83" s="232"/>
    </row>
  </sheetData>
  <mergeCells count="5">
    <mergeCell ref="A1:G1"/>
    <mergeCell ref="C15:H15"/>
    <mergeCell ref="A24:B24"/>
    <mergeCell ref="A38:H38"/>
    <mergeCell ref="A59:F59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45904.0</v>
      </c>
    </row>
    <row r="2">
      <c r="A2" s="57" t="s">
        <v>58</v>
      </c>
      <c r="B2" s="197">
        <v>45904.0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55508.66</v>
      </c>
      <c r="G3" s="14">
        <f t="shared" ref="G3:H3" si="1">$F3/D3</f>
        <v>0.1876655679</v>
      </c>
      <c r="H3" s="15">
        <f t="shared" si="1"/>
        <v>0.1575996911</v>
      </c>
      <c r="M3" s="32" t="s">
        <v>122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20170.82</v>
      </c>
      <c r="G4" s="14">
        <f t="shared" ref="G4:H4" si="2">$F4/D4</f>
        <v>0.09751942332</v>
      </c>
      <c r="H4" s="15">
        <f t="shared" si="2"/>
        <v>0.06777715428</v>
      </c>
      <c r="M4" s="32" t="s">
        <v>123</v>
      </c>
    </row>
    <row r="5">
      <c r="A5" s="10" t="s">
        <v>11</v>
      </c>
      <c r="B5" s="70">
        <v>513521.23</v>
      </c>
      <c r="C5" s="12" t="s">
        <v>61</v>
      </c>
      <c r="D5" s="71">
        <v>313501.0</v>
      </c>
      <c r="E5" s="13">
        <v>348234.0</v>
      </c>
      <c r="F5" s="99">
        <v>35690.55</v>
      </c>
      <c r="G5" s="14">
        <f t="shared" ref="G5:H5" si="3">$F5/D5</f>
        <v>0.1138450914</v>
      </c>
      <c r="H5" s="15">
        <f t="shared" si="3"/>
        <v>0.1024901359</v>
      </c>
    </row>
    <row r="6">
      <c r="A6" s="10" t="s">
        <v>116</v>
      </c>
      <c r="B6" s="70">
        <v>14940.96</v>
      </c>
      <c r="C6" s="12" t="s">
        <v>12</v>
      </c>
      <c r="D6" s="13">
        <v>354046.0</v>
      </c>
      <c r="E6" s="13">
        <v>352213.0</v>
      </c>
      <c r="F6" s="99">
        <v>157232.88</v>
      </c>
      <c r="G6" s="14">
        <f t="shared" ref="G6:H6" si="4">$F6/D6</f>
        <v>0.4441029697</v>
      </c>
      <c r="H6" s="15">
        <f t="shared" si="4"/>
        <v>0.4464141869</v>
      </c>
    </row>
    <row r="7">
      <c r="A7" s="32" t="s">
        <v>63</v>
      </c>
      <c r="B7" s="72">
        <f>B5-B3</f>
        <v>-2300938.77</v>
      </c>
      <c r="C7" s="12" t="s">
        <v>14</v>
      </c>
      <c r="D7" s="13">
        <v>332189.0</v>
      </c>
      <c r="E7" s="13">
        <v>394226.0</v>
      </c>
      <c r="F7" s="99">
        <v>74699.43</v>
      </c>
      <c r="G7" s="14">
        <f t="shared" ref="G7:H7" si="5">$F7/D7</f>
        <v>0.2248702696</v>
      </c>
      <c r="H7" s="15">
        <f t="shared" si="5"/>
        <v>0.1894837733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84561.79</v>
      </c>
      <c r="G8" s="14">
        <f t="shared" ref="G8:H8" si="6">$F8/D8</f>
        <v>0.688821469</v>
      </c>
      <c r="H8" s="15">
        <f t="shared" si="6"/>
        <v>0.6916723787</v>
      </c>
    </row>
    <row r="9">
      <c r="A9" s="19" t="s">
        <v>17</v>
      </c>
      <c r="B9" s="20">
        <f>(B4-B5)/30</f>
        <v>50293.19233</v>
      </c>
      <c r="C9" s="12" t="s">
        <v>18</v>
      </c>
      <c r="D9" s="13">
        <v>240004.0</v>
      </c>
      <c r="E9" s="13">
        <v>163342.0</v>
      </c>
      <c r="F9" s="99">
        <v>48824.37</v>
      </c>
      <c r="G9" s="14">
        <f t="shared" ref="G9:G13" si="7">$F9/$D$9</f>
        <v>0.2034314845</v>
      </c>
      <c r="H9" s="15">
        <f t="shared" ref="H9:H13" si="8">$F9/E9</f>
        <v>0.2989088538</v>
      </c>
    </row>
    <row r="10">
      <c r="A10" s="19" t="s">
        <v>19</v>
      </c>
      <c r="B10" s="21">
        <f>(B4-B6)/30</f>
        <v>66912.53467</v>
      </c>
      <c r="C10" s="12" t="s">
        <v>20</v>
      </c>
      <c r="D10" s="13">
        <v>0.0</v>
      </c>
      <c r="E10" s="13">
        <v>108447.0</v>
      </c>
      <c r="F10" s="99">
        <v>14941.0</v>
      </c>
      <c r="G10" s="14">
        <f t="shared" si="7"/>
        <v>0.06225312911</v>
      </c>
      <c r="H10" s="15">
        <f t="shared" si="8"/>
        <v>0.1377723681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270.93</v>
      </c>
      <c r="G11" s="14">
        <f t="shared" si="7"/>
        <v>0.001128856186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1170.87</v>
      </c>
      <c r="G12" s="14">
        <f t="shared" si="7"/>
        <v>0.004878543691</v>
      </c>
      <c r="H12" s="15" t="str">
        <f t="shared" si="8"/>
        <v>#DIV/0!</v>
      </c>
    </row>
    <row r="13">
      <c r="A13" s="19" t="s">
        <v>24</v>
      </c>
      <c r="B13" s="21">
        <f>(B3-B5)/(B18-B21)</f>
        <v>-82176.38464</v>
      </c>
      <c r="C13" s="23" t="s">
        <v>21</v>
      </c>
      <c r="D13" s="24">
        <v>61036.0</v>
      </c>
      <c r="E13" s="24">
        <v>108447.0</v>
      </c>
      <c r="F13" s="203">
        <v>20449.97</v>
      </c>
      <c r="G13" s="14">
        <f t="shared" si="7"/>
        <v>0.08520678822</v>
      </c>
      <c r="H13" s="26">
        <f t="shared" si="8"/>
        <v>0.1885710992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513521.27</v>
      </c>
      <c r="G14" s="25">
        <f t="shared" ref="G14:H14" si="10">$F14/D14</f>
        <v>0.2666032262</v>
      </c>
      <c r="H14" s="26">
        <f t="shared" si="10"/>
        <v>0.2285380181</v>
      </c>
    </row>
    <row r="15">
      <c r="A15" s="19" t="s">
        <v>67</v>
      </c>
      <c r="B15" s="20">
        <f>B5-B14</f>
        <v>-4927768.103</v>
      </c>
      <c r="C15" s="27" t="s">
        <v>68</v>
      </c>
      <c r="H15" s="28"/>
    </row>
    <row r="16">
      <c r="A16" s="19" t="s">
        <v>69</v>
      </c>
      <c r="B16" s="20">
        <f>B5-B4</f>
        <v>-1508795.77</v>
      </c>
      <c r="D16" s="30" t="s">
        <v>70</v>
      </c>
      <c r="E16" s="30" t="s">
        <v>71</v>
      </c>
      <c r="F16" s="30" t="s">
        <v>72</v>
      </c>
      <c r="G16" s="30" t="s">
        <v>113</v>
      </c>
      <c r="H16" s="18"/>
    </row>
    <row r="17">
      <c r="A17" s="19" t="s">
        <v>73</v>
      </c>
      <c r="B17" s="20">
        <f>(B5-B4)-B6</f>
        <v>-1523736.73</v>
      </c>
      <c r="C17" s="91" t="s">
        <v>32</v>
      </c>
      <c r="D17" s="13">
        <v>93460.0</v>
      </c>
      <c r="E17" s="99">
        <v>19850.0</v>
      </c>
      <c r="F17" s="97">
        <f t="shared" ref="F17:F32" si="11">E17-D17</f>
        <v>-73610</v>
      </c>
      <c r="G17" s="36"/>
      <c r="H17" s="18"/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54661.0</v>
      </c>
      <c r="F18" s="97">
        <f t="shared" si="11"/>
        <v>-115759</v>
      </c>
      <c r="G18" s="36"/>
      <c r="H18" s="18"/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14069.0</v>
      </c>
      <c r="F19" s="97">
        <f t="shared" si="11"/>
        <v>14069</v>
      </c>
      <c r="G19" s="36"/>
      <c r="H19" s="18"/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18703.0</v>
      </c>
      <c r="F20" s="97">
        <f t="shared" si="11"/>
        <v>-124413</v>
      </c>
      <c r="G20" s="36"/>
      <c r="H20" s="18"/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/>
      <c r="F21" s="97">
        <f t="shared" si="11"/>
        <v>-54608</v>
      </c>
      <c r="G21" s="36"/>
      <c r="H21" s="18"/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31997.0</v>
      </c>
      <c r="F22" s="97">
        <f t="shared" si="11"/>
        <v>-193031</v>
      </c>
      <c r="G22" s="36"/>
      <c r="H22" s="18"/>
    </row>
    <row r="23">
      <c r="A23" s="43" t="s">
        <v>44</v>
      </c>
      <c r="B23" s="44">
        <f>B5/B3</f>
        <v>0.1824581731</v>
      </c>
      <c r="C23" s="91" t="s">
        <v>43</v>
      </c>
      <c r="D23" s="13">
        <v>170420.0</v>
      </c>
      <c r="E23" s="99">
        <v>36741.0</v>
      </c>
      <c r="F23" s="97">
        <f t="shared" si="11"/>
        <v>-133679</v>
      </c>
      <c r="G23" s="36"/>
      <c r="H23" s="18"/>
    </row>
    <row r="24">
      <c r="A24" s="17" t="s">
        <v>75</v>
      </c>
      <c r="C24" s="91" t="s">
        <v>45</v>
      </c>
      <c r="D24" s="13">
        <v>134416.0</v>
      </c>
      <c r="E24" s="99">
        <v>58530.0</v>
      </c>
      <c r="F24" s="97">
        <f t="shared" si="11"/>
        <v>-75886</v>
      </c>
      <c r="G24" s="36"/>
      <c r="H24" s="18"/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42001.0</v>
      </c>
      <c r="F25" s="97">
        <f t="shared" si="11"/>
        <v>-73811</v>
      </c>
      <c r="G25" s="36"/>
      <c r="H25" s="18"/>
    </row>
    <row r="26">
      <c r="A26" s="12" t="s">
        <v>8</v>
      </c>
      <c r="B26" s="102"/>
      <c r="C26" s="91" t="s">
        <v>47</v>
      </c>
      <c r="D26" s="13">
        <v>115812.0</v>
      </c>
      <c r="E26" s="99">
        <v>7241.0</v>
      </c>
      <c r="F26" s="97">
        <f t="shared" si="11"/>
        <v>-108571</v>
      </c>
      <c r="G26" s="36"/>
      <c r="H26" s="18"/>
    </row>
    <row r="27">
      <c r="A27" s="12" t="s">
        <v>10</v>
      </c>
      <c r="B27" s="102"/>
      <c r="C27" s="91" t="s">
        <v>48</v>
      </c>
      <c r="D27" s="13">
        <v>115812.0</v>
      </c>
      <c r="E27" s="99"/>
      <c r="F27" s="97">
        <f t="shared" si="11"/>
        <v>-115812</v>
      </c>
      <c r="G27" s="36"/>
      <c r="H27" s="18"/>
    </row>
    <row r="28">
      <c r="A28" s="12" t="s">
        <v>12</v>
      </c>
      <c r="B28" s="102"/>
      <c r="C28" s="91" t="s">
        <v>49</v>
      </c>
      <c r="D28" s="13">
        <v>156768.0</v>
      </c>
      <c r="E28" s="99">
        <v>18933.0</v>
      </c>
      <c r="F28" s="97">
        <f t="shared" si="11"/>
        <v>-137835</v>
      </c>
      <c r="G28" s="36"/>
      <c r="H28" s="18"/>
    </row>
    <row r="29">
      <c r="A29" s="12" t="s">
        <v>14</v>
      </c>
      <c r="B29" s="102"/>
      <c r="C29" s="91"/>
      <c r="D29" s="13"/>
      <c r="E29" s="251"/>
      <c r="F29" s="97">
        <f t="shared" si="11"/>
        <v>0</v>
      </c>
      <c r="G29" s="36"/>
      <c r="H29" s="18"/>
    </row>
    <row r="30">
      <c r="A30" s="12" t="s">
        <v>16</v>
      </c>
      <c r="B30" s="102">
        <v>1.0</v>
      </c>
      <c r="C30" s="91" t="s">
        <v>51</v>
      </c>
      <c r="D30" s="13">
        <v>184072.0</v>
      </c>
      <c r="E30" s="99">
        <v>13397.0</v>
      </c>
      <c r="F30" s="97">
        <f t="shared" si="11"/>
        <v>-170675</v>
      </c>
      <c r="G30" s="36"/>
      <c r="H30" s="18"/>
    </row>
    <row r="31">
      <c r="A31" s="12" t="s">
        <v>18</v>
      </c>
      <c r="B31" s="102">
        <v>1.0</v>
      </c>
      <c r="C31" s="91" t="s">
        <v>52</v>
      </c>
      <c r="D31" s="13">
        <v>184072.0</v>
      </c>
      <c r="E31" s="99">
        <v>34220.0</v>
      </c>
      <c r="F31" s="97">
        <f t="shared" si="11"/>
        <v>-149852</v>
      </c>
      <c r="G31" s="36"/>
      <c r="H31" s="18"/>
    </row>
    <row r="32">
      <c r="A32" s="12" t="s">
        <v>20</v>
      </c>
      <c r="B32" s="102"/>
      <c r="C32" s="91" t="s">
        <v>53</v>
      </c>
      <c r="D32" s="13">
        <v>179120.0</v>
      </c>
      <c r="E32" s="99">
        <v>13849.0</v>
      </c>
      <c r="F32" s="97">
        <f t="shared" si="11"/>
        <v>-165271</v>
      </c>
      <c r="G32" s="36"/>
      <c r="H32" s="18"/>
    </row>
    <row r="33">
      <c r="A33" s="103" t="s">
        <v>79</v>
      </c>
      <c r="B33" s="206"/>
      <c r="C33" s="91"/>
      <c r="D33" s="13"/>
      <c r="E33" s="251"/>
      <c r="F33" s="97"/>
      <c r="G33" s="36"/>
      <c r="H33" s="18"/>
    </row>
    <row r="34">
      <c r="A34" s="104" t="s">
        <v>81</v>
      </c>
      <c r="B34" s="127">
        <v>2.0</v>
      </c>
      <c r="C34" s="91" t="s">
        <v>55</v>
      </c>
      <c r="D34" s="13">
        <v>148068.0</v>
      </c>
      <c r="E34" s="99">
        <v>25398.0</v>
      </c>
      <c r="F34" s="97">
        <f>E34-D34</f>
        <v>-122670</v>
      </c>
      <c r="G34" s="36"/>
      <c r="H34" s="18"/>
    </row>
    <row r="35">
      <c r="A35" s="105" t="s">
        <v>66</v>
      </c>
      <c r="B35" s="106">
        <f>SUM(B26:B34)</f>
        <v>4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1"/>
      <c r="C40" s="221"/>
      <c r="D40" s="221"/>
      <c r="E40" s="221"/>
      <c r="F40" s="221">
        <v>1.0</v>
      </c>
      <c r="G40" s="222"/>
      <c r="H40" s="182"/>
    </row>
    <row r="41">
      <c r="A41" s="91" t="s">
        <v>34</v>
      </c>
      <c r="B41" s="121"/>
      <c r="C41" s="221"/>
      <c r="D41" s="221"/>
      <c r="E41" s="221"/>
      <c r="F41" s="221">
        <v>1.0</v>
      </c>
      <c r="G41" s="222"/>
      <c r="H41" s="182"/>
    </row>
    <row r="42">
      <c r="A42" s="91" t="s">
        <v>36</v>
      </c>
      <c r="B42" s="121"/>
      <c r="C42" s="221"/>
      <c r="D42" s="221"/>
      <c r="E42" s="221"/>
      <c r="F42" s="221"/>
      <c r="G42" s="222"/>
      <c r="H42" s="182"/>
    </row>
    <row r="43">
      <c r="A43" s="91" t="s">
        <v>38</v>
      </c>
      <c r="B43" s="121"/>
      <c r="C43" s="221">
        <v>2.0</v>
      </c>
      <c r="D43" s="221"/>
      <c r="E43" s="221"/>
      <c r="F43" s="221"/>
      <c r="G43" s="222"/>
      <c r="H43" s="182"/>
    </row>
    <row r="44">
      <c r="A44" s="91" t="s">
        <v>39</v>
      </c>
      <c r="B44" s="250" t="s">
        <v>94</v>
      </c>
      <c r="C44" s="222"/>
      <c r="D44" s="222"/>
      <c r="E44" s="222"/>
      <c r="F44" s="222"/>
      <c r="G44" s="222"/>
      <c r="H44" s="182"/>
    </row>
    <row r="45">
      <c r="A45" s="91" t="s">
        <v>41</v>
      </c>
      <c r="B45" s="121"/>
      <c r="C45" s="221">
        <v>1.0</v>
      </c>
      <c r="D45" s="221"/>
      <c r="E45" s="221"/>
      <c r="F45" s="221">
        <v>2.0</v>
      </c>
      <c r="G45" s="222"/>
      <c r="H45" s="182"/>
    </row>
    <row r="46">
      <c r="A46" s="91" t="s">
        <v>43</v>
      </c>
      <c r="B46" s="121"/>
      <c r="C46" s="221"/>
      <c r="D46" s="221">
        <v>2.0</v>
      </c>
      <c r="E46" s="221">
        <v>2.0</v>
      </c>
      <c r="F46" s="221"/>
      <c r="G46" s="222"/>
      <c r="H46" s="182"/>
    </row>
    <row r="47">
      <c r="A47" s="91" t="s">
        <v>45</v>
      </c>
      <c r="B47" s="250" t="s">
        <v>94</v>
      </c>
      <c r="C47" s="221"/>
      <c r="D47" s="221"/>
      <c r="E47" s="221"/>
      <c r="F47" s="221"/>
      <c r="G47" s="222"/>
      <c r="H47" s="182"/>
    </row>
    <row r="48">
      <c r="A48" s="91" t="s">
        <v>46</v>
      </c>
      <c r="B48" s="250" t="s">
        <v>94</v>
      </c>
      <c r="C48" s="221">
        <v>6.0</v>
      </c>
      <c r="D48" s="221">
        <v>1.0</v>
      </c>
      <c r="E48" s="221">
        <v>3.0</v>
      </c>
      <c r="F48" s="221">
        <v>11.0</v>
      </c>
      <c r="G48" s="222"/>
      <c r="H48" s="182"/>
    </row>
    <row r="49">
      <c r="A49" s="91" t="s">
        <v>47</v>
      </c>
      <c r="B49" s="121"/>
      <c r="C49" s="221">
        <v>1.0</v>
      </c>
      <c r="D49" s="221"/>
      <c r="E49" s="221"/>
      <c r="F49" s="221">
        <v>3.0</v>
      </c>
      <c r="G49" s="222"/>
      <c r="H49" s="182"/>
    </row>
    <row r="50">
      <c r="A50" s="91" t="s">
        <v>48</v>
      </c>
      <c r="B50" s="250" t="s">
        <v>94</v>
      </c>
      <c r="C50" s="221">
        <v>7.0</v>
      </c>
      <c r="D50" s="221"/>
      <c r="E50" s="221"/>
      <c r="F50" s="221">
        <v>15.0</v>
      </c>
      <c r="G50" s="222"/>
      <c r="H50" s="182"/>
    </row>
    <row r="51">
      <c r="A51" s="91" t="s">
        <v>49</v>
      </c>
      <c r="B51" s="250" t="s">
        <v>94</v>
      </c>
      <c r="C51" s="221"/>
      <c r="D51" s="221"/>
      <c r="E51" s="221"/>
      <c r="F51" s="221"/>
      <c r="G51" s="222"/>
      <c r="H51" s="182"/>
    </row>
    <row r="52">
      <c r="A52" s="91" t="s">
        <v>50</v>
      </c>
      <c r="B52" s="248"/>
      <c r="C52" s="221"/>
      <c r="D52" s="221"/>
      <c r="E52" s="221"/>
      <c r="F52" s="221"/>
      <c r="G52" s="222"/>
      <c r="H52" s="182"/>
    </row>
    <row r="53">
      <c r="A53" s="91" t="s">
        <v>51</v>
      </c>
      <c r="B53" s="121"/>
      <c r="C53" s="222"/>
      <c r="D53" s="222"/>
      <c r="E53" s="222"/>
      <c r="F53" s="222"/>
      <c r="G53" s="222"/>
      <c r="H53" s="182"/>
    </row>
    <row r="54">
      <c r="A54" s="91" t="s">
        <v>52</v>
      </c>
      <c r="B54" s="250" t="s">
        <v>94</v>
      </c>
      <c r="C54" s="221"/>
      <c r="D54" s="221"/>
      <c r="E54" s="221"/>
      <c r="F54" s="221"/>
      <c r="G54" s="222"/>
      <c r="H54" s="182"/>
    </row>
    <row r="55">
      <c r="A55" s="91" t="s">
        <v>53</v>
      </c>
      <c r="B55" s="121"/>
      <c r="C55" s="221">
        <v>4.0</v>
      </c>
      <c r="D55" s="221">
        <v>1.0</v>
      </c>
      <c r="E55" s="221">
        <v>1.0</v>
      </c>
      <c r="F55" s="221">
        <v>7.0</v>
      </c>
      <c r="G55" s="222"/>
      <c r="H55" s="182"/>
    </row>
    <row r="56">
      <c r="A56" s="91" t="s">
        <v>54</v>
      </c>
      <c r="B56" s="248"/>
      <c r="C56" s="222"/>
      <c r="D56" s="222"/>
      <c r="E56" s="222"/>
      <c r="F56" s="222"/>
      <c r="G56" s="222"/>
      <c r="H56" s="182"/>
    </row>
    <row r="57">
      <c r="A57" s="91" t="s">
        <v>55</v>
      </c>
      <c r="B57" s="250" t="s">
        <v>94</v>
      </c>
      <c r="C57" s="222"/>
      <c r="D57" s="222"/>
      <c r="E57" s="222"/>
      <c r="F57" s="222"/>
      <c r="G57" s="222"/>
      <c r="H57" s="182"/>
    </row>
    <row r="58">
      <c r="A58" s="131" t="s">
        <v>56</v>
      </c>
      <c r="B58" s="132"/>
      <c r="C58" s="185"/>
      <c r="D58" s="185"/>
      <c r="E58" s="185"/>
      <c r="F58" s="185"/>
      <c r="G58" s="185"/>
      <c r="H58" s="187"/>
    </row>
    <row r="59">
      <c r="A59" s="27" t="s">
        <v>121</v>
      </c>
      <c r="F59" s="28"/>
      <c r="H59" s="18"/>
    </row>
    <row r="60">
      <c r="A60" s="225" t="s">
        <v>25</v>
      </c>
      <c r="B60" s="138" t="s">
        <v>26</v>
      </c>
      <c r="C60" s="142" t="s">
        <v>27</v>
      </c>
      <c r="D60" s="142" t="s">
        <v>28</v>
      </c>
      <c r="E60" s="142" t="s">
        <v>29</v>
      </c>
      <c r="F60" s="226" t="s">
        <v>30</v>
      </c>
      <c r="H60" s="18"/>
    </row>
    <row r="61">
      <c r="A61" s="146" t="s">
        <v>32</v>
      </c>
      <c r="B61" s="241"/>
      <c r="C61" s="242"/>
      <c r="D61" s="87"/>
      <c r="E61" s="242"/>
      <c r="F61" s="243"/>
      <c r="H61" s="18"/>
    </row>
    <row r="62">
      <c r="A62" s="146" t="s">
        <v>34</v>
      </c>
      <c r="B62" s="151"/>
      <c r="C62" s="221"/>
      <c r="D62" s="221"/>
      <c r="E62" s="221"/>
      <c r="F62" s="102"/>
      <c r="H62" s="18"/>
    </row>
    <row r="63">
      <c r="A63" s="146" t="s">
        <v>36</v>
      </c>
      <c r="B63" s="151"/>
      <c r="C63" s="222"/>
      <c r="D63" s="221"/>
      <c r="E63" s="222"/>
      <c r="F63" s="102"/>
      <c r="H63" s="18"/>
    </row>
    <row r="64">
      <c r="A64" s="146" t="s">
        <v>38</v>
      </c>
      <c r="B64" s="151"/>
      <c r="C64" s="221"/>
      <c r="D64" s="221"/>
      <c r="E64" s="222"/>
      <c r="F64" s="102"/>
      <c r="H64" s="18"/>
    </row>
    <row r="65">
      <c r="A65" s="146" t="s">
        <v>39</v>
      </c>
      <c r="B65" s="151"/>
      <c r="C65" s="221"/>
      <c r="D65" s="222"/>
      <c r="E65" s="222"/>
      <c r="F65" s="102"/>
      <c r="H65" s="18"/>
    </row>
    <row r="66">
      <c r="A66" s="146" t="s">
        <v>41</v>
      </c>
      <c r="B66" s="151"/>
      <c r="C66" s="221"/>
      <c r="D66" s="222"/>
      <c r="E66" s="222"/>
      <c r="F66" s="102"/>
      <c r="H66" s="18"/>
    </row>
    <row r="67">
      <c r="A67" s="146" t="s">
        <v>43</v>
      </c>
      <c r="B67" s="151"/>
      <c r="C67" s="221"/>
      <c r="D67" s="221"/>
      <c r="E67" s="222"/>
      <c r="F67" s="102"/>
      <c r="H67" s="18"/>
    </row>
    <row r="68">
      <c r="A68" s="146" t="s">
        <v>45</v>
      </c>
      <c r="B68" s="151">
        <v>3.0</v>
      </c>
      <c r="C68" s="221"/>
      <c r="D68" s="221"/>
      <c r="E68" s="222"/>
      <c r="F68" s="102">
        <v>1.0</v>
      </c>
      <c r="H68" s="18"/>
    </row>
    <row r="69">
      <c r="A69" s="146" t="s">
        <v>46</v>
      </c>
      <c r="B69" s="151">
        <v>1.0</v>
      </c>
      <c r="C69" s="221"/>
      <c r="D69" s="222"/>
      <c r="E69" s="222"/>
      <c r="F69" s="102"/>
      <c r="H69" s="18"/>
    </row>
    <row r="70">
      <c r="A70" s="146" t="s">
        <v>47</v>
      </c>
      <c r="B70" s="151"/>
      <c r="C70" s="222"/>
      <c r="D70" s="221"/>
      <c r="E70" s="222"/>
      <c r="F70" s="102"/>
      <c r="H70" s="18"/>
    </row>
    <row r="71">
      <c r="A71" s="146" t="s">
        <v>48</v>
      </c>
      <c r="B71" s="151"/>
      <c r="C71" s="221"/>
      <c r="D71" s="221">
        <v>1.0</v>
      </c>
      <c r="E71" s="222"/>
      <c r="F71" s="102"/>
      <c r="H71" s="18"/>
    </row>
    <row r="72">
      <c r="A72" s="146" t="s">
        <v>49</v>
      </c>
      <c r="B72" s="151"/>
      <c r="C72" s="221"/>
      <c r="D72" s="222"/>
      <c r="E72" s="222"/>
      <c r="F72" s="102"/>
      <c r="H72" s="18"/>
    </row>
    <row r="73">
      <c r="A73" s="146" t="s">
        <v>50</v>
      </c>
      <c r="B73" s="244"/>
      <c r="C73" s="222"/>
      <c r="D73" s="222"/>
      <c r="E73" s="222"/>
      <c r="F73" s="182"/>
      <c r="H73" s="18"/>
    </row>
    <row r="74">
      <c r="A74" s="146" t="s">
        <v>51</v>
      </c>
      <c r="B74" s="151"/>
      <c r="C74" s="222"/>
      <c r="D74" s="222"/>
      <c r="E74" s="221"/>
      <c r="F74" s="102"/>
      <c r="H74" s="18"/>
    </row>
    <row r="75">
      <c r="A75" s="146" t="s">
        <v>52</v>
      </c>
      <c r="B75" s="151">
        <v>1.0</v>
      </c>
      <c r="C75" s="222"/>
      <c r="D75" s="221"/>
      <c r="E75" s="222"/>
      <c r="F75" s="102"/>
      <c r="H75" s="18"/>
    </row>
    <row r="76">
      <c r="A76" s="146" t="s">
        <v>53</v>
      </c>
      <c r="B76" s="151"/>
      <c r="C76" s="221"/>
      <c r="D76" s="221"/>
      <c r="E76" s="222"/>
      <c r="F76" s="102"/>
      <c r="H76" s="18"/>
    </row>
    <row r="77">
      <c r="A77" s="146" t="s">
        <v>54</v>
      </c>
      <c r="B77" s="244"/>
      <c r="C77" s="222"/>
      <c r="D77" s="222"/>
      <c r="E77" s="222"/>
      <c r="F77" s="182"/>
      <c r="H77" s="18"/>
    </row>
    <row r="78">
      <c r="A78" s="146" t="s">
        <v>55</v>
      </c>
      <c r="B78" s="245"/>
      <c r="C78" s="223"/>
      <c r="D78" s="223"/>
      <c r="E78" s="223"/>
      <c r="F78" s="206"/>
      <c r="H78" s="18"/>
    </row>
    <row r="79">
      <c r="A79" s="227" t="s">
        <v>56</v>
      </c>
      <c r="B79" s="244"/>
      <c r="C79" s="222"/>
      <c r="D79" s="222"/>
      <c r="E79" s="222"/>
      <c r="F79" s="182"/>
      <c r="H79" s="18"/>
    </row>
    <row r="80">
      <c r="A80" s="227" t="s">
        <v>103</v>
      </c>
      <c r="B80" s="151"/>
      <c r="C80" s="222"/>
      <c r="D80" s="221"/>
      <c r="E80" s="222"/>
      <c r="F80" s="102"/>
      <c r="H80" s="18"/>
    </row>
    <row r="81">
      <c r="A81" s="229" t="s">
        <v>118</v>
      </c>
      <c r="B81" s="245"/>
      <c r="C81" s="224"/>
      <c r="D81" s="223"/>
      <c r="E81" s="224"/>
      <c r="F81" s="184"/>
      <c r="H81" s="18"/>
    </row>
    <row r="82">
      <c r="A82" s="229" t="s">
        <v>21</v>
      </c>
      <c r="B82" s="246"/>
      <c r="C82" s="185"/>
      <c r="D82" s="185"/>
      <c r="E82" s="185"/>
      <c r="F82" s="158"/>
      <c r="H82" s="18"/>
    </row>
    <row r="83">
      <c r="A83" s="230" t="s">
        <v>66</v>
      </c>
      <c r="B83" s="163">
        <f t="shared" ref="B83:F83" si="12">SUM(B61:B82)</f>
        <v>5</v>
      </c>
      <c r="C83" s="163">
        <f t="shared" si="12"/>
        <v>0</v>
      </c>
      <c r="D83" s="163">
        <f t="shared" si="12"/>
        <v>1</v>
      </c>
      <c r="E83" s="163">
        <f t="shared" si="12"/>
        <v>0</v>
      </c>
      <c r="F83" s="165">
        <f t="shared" si="12"/>
        <v>1</v>
      </c>
      <c r="G83" s="47"/>
      <c r="H83" s="232"/>
    </row>
  </sheetData>
  <mergeCells count="5">
    <mergeCell ref="A1:G1"/>
    <mergeCell ref="C15:H15"/>
    <mergeCell ref="A24:B24"/>
    <mergeCell ref="A38:H38"/>
    <mergeCell ref="A59:F59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45903.0</v>
      </c>
    </row>
    <row r="2">
      <c r="A2" s="57" t="s">
        <v>58</v>
      </c>
      <c r="B2" s="197">
        <v>45903.0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>
        <v>352213.0</v>
      </c>
      <c r="F3" s="99">
        <v>55201.0</v>
      </c>
      <c r="G3" s="14">
        <f t="shared" ref="G3:H3" si="1">$F3/D3</f>
        <v>0.1866254205</v>
      </c>
      <c r="H3" s="15">
        <f t="shared" si="1"/>
        <v>0.1567261856</v>
      </c>
      <c r="M3" s="32" t="s">
        <v>122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>
        <v>297605.0</v>
      </c>
      <c r="F4" s="99">
        <v>20148.0</v>
      </c>
      <c r="G4" s="14">
        <f t="shared" ref="G4:H4" si="2">$F4/D4</f>
        <v>0.09740909596</v>
      </c>
      <c r="H4" s="15">
        <f t="shared" si="2"/>
        <v>0.06770047546</v>
      </c>
      <c r="M4" s="32" t="s">
        <v>123</v>
      </c>
    </row>
    <row r="5">
      <c r="A5" s="10" t="s">
        <v>11</v>
      </c>
      <c r="B5" s="70">
        <v>494379.0</v>
      </c>
      <c r="C5" s="12" t="s">
        <v>61</v>
      </c>
      <c r="D5" s="71">
        <v>313501.0</v>
      </c>
      <c r="E5" s="13">
        <v>348234.0</v>
      </c>
      <c r="F5" s="99">
        <v>31614.0</v>
      </c>
      <c r="G5" s="14">
        <f t="shared" ref="G5:H5" si="3">$F5/D5</f>
        <v>0.1008417836</v>
      </c>
      <c r="H5" s="15">
        <f t="shared" si="3"/>
        <v>0.09078378332</v>
      </c>
    </row>
    <row r="6">
      <c r="A6" s="10" t="s">
        <v>116</v>
      </c>
      <c r="B6" s="70">
        <v>14921.0</v>
      </c>
      <c r="C6" s="12" t="s">
        <v>12</v>
      </c>
      <c r="D6" s="13">
        <v>354046.0</v>
      </c>
      <c r="E6" s="13">
        <v>352213.0</v>
      </c>
      <c r="F6" s="99">
        <v>145243.0</v>
      </c>
      <c r="G6" s="14">
        <f t="shared" ref="G6:H6" si="4">$F6/D6</f>
        <v>0.4102376527</v>
      </c>
      <c r="H6" s="15">
        <f t="shared" si="4"/>
        <v>0.4123726268</v>
      </c>
    </row>
    <row r="7">
      <c r="A7" s="32" t="s">
        <v>63</v>
      </c>
      <c r="B7" s="72">
        <f>B5-B3</f>
        <v>-2320081</v>
      </c>
      <c r="C7" s="12" t="s">
        <v>14</v>
      </c>
      <c r="D7" s="13">
        <v>332189.0</v>
      </c>
      <c r="E7" s="13">
        <v>394226.0</v>
      </c>
      <c r="F7" s="99">
        <v>74641.0</v>
      </c>
      <c r="G7" s="14">
        <f t="shared" ref="G7:H7" si="5">$F7/D7</f>
        <v>0.2246943758</v>
      </c>
      <c r="H7" s="15">
        <f t="shared" si="5"/>
        <v>0.1893355588</v>
      </c>
    </row>
    <row r="8">
      <c r="A8" s="17" t="s">
        <v>15</v>
      </c>
      <c r="B8" s="18"/>
      <c r="C8" s="12" t="s">
        <v>16</v>
      </c>
      <c r="D8" s="13">
        <v>122763.0</v>
      </c>
      <c r="E8" s="13">
        <v>122257.0</v>
      </c>
      <c r="F8" s="99">
        <v>82776.0</v>
      </c>
      <c r="G8" s="14">
        <f t="shared" ref="G8:H8" si="6">$F8/D8</f>
        <v>0.6742748222</v>
      </c>
      <c r="H8" s="15">
        <f t="shared" si="6"/>
        <v>0.6770655259</v>
      </c>
    </row>
    <row r="9">
      <c r="A9" s="19" t="s">
        <v>17</v>
      </c>
      <c r="B9" s="20">
        <f>(B4-B5)/30</f>
        <v>50931.26667</v>
      </c>
      <c r="C9" s="12" t="s">
        <v>18</v>
      </c>
      <c r="D9" s="13">
        <v>240004.0</v>
      </c>
      <c r="E9" s="13">
        <v>163342.0</v>
      </c>
      <c r="F9" s="99">
        <v>48706.0</v>
      </c>
      <c r="G9" s="14">
        <f t="shared" ref="G9:G13" si="7">$F9/$D$9</f>
        <v>0.2029382844</v>
      </c>
      <c r="H9" s="15">
        <f t="shared" ref="H9:H13" si="8">$F9/E9</f>
        <v>0.298184178</v>
      </c>
    </row>
    <row r="10">
      <c r="A10" s="19" t="s">
        <v>19</v>
      </c>
      <c r="B10" s="21">
        <f>(B4-B6)/30</f>
        <v>66913.2</v>
      </c>
      <c r="C10" s="12" t="s">
        <v>20</v>
      </c>
      <c r="D10" s="13">
        <v>0.0</v>
      </c>
      <c r="E10" s="13">
        <v>108447.0</v>
      </c>
      <c r="F10" s="99">
        <v>14921.0</v>
      </c>
      <c r="G10" s="14">
        <f t="shared" si="7"/>
        <v>0.06216979717</v>
      </c>
      <c r="H10" s="15">
        <f t="shared" si="8"/>
        <v>0.1375879462</v>
      </c>
    </row>
    <row r="11">
      <c r="A11" s="17" t="s">
        <v>3</v>
      </c>
      <c r="B11" s="22"/>
      <c r="C11" s="12" t="s">
        <v>64</v>
      </c>
      <c r="D11" s="13">
        <v>0.0</v>
      </c>
      <c r="E11" s="13">
        <v>0.0</v>
      </c>
      <c r="F11" s="99">
        <v>100.0</v>
      </c>
      <c r="G11" s="14">
        <f t="shared" si="7"/>
        <v>0.0004166597223</v>
      </c>
      <c r="H11" s="15" t="str">
        <f t="shared" si="8"/>
        <v>#DIV/0!</v>
      </c>
    </row>
    <row r="12">
      <c r="A12" s="19" t="s">
        <v>22</v>
      </c>
      <c r="B12" s="21">
        <f>B3/B18</f>
        <v>93815.33333</v>
      </c>
      <c r="C12" s="12" t="s">
        <v>65</v>
      </c>
      <c r="D12" s="13">
        <v>0.0</v>
      </c>
      <c r="E12" s="13">
        <v>0.0</v>
      </c>
      <c r="F12" s="99">
        <v>572.0</v>
      </c>
      <c r="G12" s="14">
        <f t="shared" si="7"/>
        <v>0.002383293612</v>
      </c>
      <c r="H12" s="15" t="str">
        <f t="shared" si="8"/>
        <v>#DIV/0!</v>
      </c>
    </row>
    <row r="13">
      <c r="A13" s="19" t="s">
        <v>24</v>
      </c>
      <c r="B13" s="21">
        <f>(B3-B5)/(B18-B21)</f>
        <v>-82860.03571</v>
      </c>
      <c r="C13" s="23" t="s">
        <v>21</v>
      </c>
      <c r="D13" s="24">
        <v>61036.0</v>
      </c>
      <c r="E13" s="24">
        <v>108447.0</v>
      </c>
      <c r="F13" s="203">
        <v>20449.97</v>
      </c>
      <c r="G13" s="14">
        <f t="shared" si="7"/>
        <v>0.08520678822</v>
      </c>
      <c r="H13" s="26">
        <f t="shared" si="8"/>
        <v>0.1885710992</v>
      </c>
    </row>
    <row r="14">
      <c r="A14" s="19" t="s">
        <v>31</v>
      </c>
      <c r="B14" s="20">
        <f>B21*B12</f>
        <v>5441289.333</v>
      </c>
      <c r="C14" s="29" t="s">
        <v>66</v>
      </c>
      <c r="D14" s="212">
        <f t="shared" ref="D14:F14" si="9">SUM(D3:D13)</f>
        <v>1926163</v>
      </c>
      <c r="E14" s="212">
        <f t="shared" si="9"/>
        <v>2246984</v>
      </c>
      <c r="F14" s="212">
        <f t="shared" si="9"/>
        <v>494371.97</v>
      </c>
      <c r="G14" s="25">
        <f t="shared" ref="G14:H14" si="10">$F14/D14</f>
        <v>0.2566615442</v>
      </c>
      <c r="H14" s="26">
        <f t="shared" si="10"/>
        <v>0.2200157945</v>
      </c>
    </row>
    <row r="15">
      <c r="A15" s="19" t="s">
        <v>67</v>
      </c>
      <c r="B15" s="20">
        <f>B5-B14</f>
        <v>-4946910.333</v>
      </c>
      <c r="C15" s="27" t="s">
        <v>68</v>
      </c>
      <c r="H15" s="28"/>
    </row>
    <row r="16">
      <c r="A16" s="19" t="s">
        <v>69</v>
      </c>
      <c r="B16" s="20">
        <f>B5-B4</f>
        <v>-1527938</v>
      </c>
      <c r="D16" s="30" t="s">
        <v>70</v>
      </c>
      <c r="E16" s="30" t="s">
        <v>71</v>
      </c>
      <c r="F16" s="30" t="s">
        <v>72</v>
      </c>
      <c r="G16" s="30" t="s">
        <v>113</v>
      </c>
      <c r="H16" s="18"/>
    </row>
    <row r="17">
      <c r="A17" s="19" t="s">
        <v>73</v>
      </c>
      <c r="B17" s="20">
        <f>(B5-B4)-B6</f>
        <v>-1542859</v>
      </c>
      <c r="C17" s="91" t="s">
        <v>32</v>
      </c>
      <c r="D17" s="13">
        <v>93460.0</v>
      </c>
      <c r="E17" s="99">
        <v>19850.0</v>
      </c>
      <c r="F17" s="97">
        <f t="shared" ref="F17:F32" si="11">E17-D17</f>
        <v>-73610</v>
      </c>
      <c r="G17" s="36"/>
      <c r="H17" s="18"/>
    </row>
    <row r="18">
      <c r="A18" s="19" t="s">
        <v>35</v>
      </c>
      <c r="B18" s="38">
        <v>30.0</v>
      </c>
      <c r="C18" s="91" t="s">
        <v>34</v>
      </c>
      <c r="D18" s="13">
        <v>170420.0</v>
      </c>
      <c r="E18" s="99">
        <v>54661.0</v>
      </c>
      <c r="F18" s="97">
        <f t="shared" si="11"/>
        <v>-115759</v>
      </c>
      <c r="G18" s="36"/>
      <c r="H18" s="18"/>
    </row>
    <row r="19">
      <c r="A19" s="19" t="s">
        <v>37</v>
      </c>
      <c r="B19" s="39">
        <v>45901.0</v>
      </c>
      <c r="C19" s="91" t="s">
        <v>36</v>
      </c>
      <c r="D19" s="13">
        <v>0.0</v>
      </c>
      <c r="E19" s="99">
        <v>14069.0</v>
      </c>
      <c r="F19" s="97">
        <f t="shared" si="11"/>
        <v>14069</v>
      </c>
      <c r="G19" s="36"/>
      <c r="H19" s="18"/>
    </row>
    <row r="20">
      <c r="A20" s="19" t="s">
        <v>1</v>
      </c>
      <c r="B20" s="40">
        <f>Today()</f>
        <v>45959</v>
      </c>
      <c r="C20" s="91" t="s">
        <v>38</v>
      </c>
      <c r="D20" s="13">
        <v>143116.0</v>
      </c>
      <c r="E20" s="99">
        <v>18703.0</v>
      </c>
      <c r="F20" s="97">
        <f t="shared" si="11"/>
        <v>-124413</v>
      </c>
      <c r="G20" s="36"/>
      <c r="H20" s="18"/>
    </row>
    <row r="21">
      <c r="A21" s="19" t="s">
        <v>40</v>
      </c>
      <c r="B21" s="41">
        <f>B20-B19</f>
        <v>58</v>
      </c>
      <c r="C21" s="91" t="s">
        <v>39</v>
      </c>
      <c r="D21" s="13">
        <v>54608.0</v>
      </c>
      <c r="E21" s="99"/>
      <c r="F21" s="97">
        <f t="shared" si="11"/>
        <v>-54608</v>
      </c>
      <c r="G21" s="36"/>
      <c r="H21" s="18"/>
    </row>
    <row r="22">
      <c r="A22" s="19" t="s">
        <v>42</v>
      </c>
      <c r="B22" s="42">
        <f>B21/B18</f>
        <v>1.933333333</v>
      </c>
      <c r="C22" s="91" t="s">
        <v>41</v>
      </c>
      <c r="D22" s="13">
        <v>225028.0</v>
      </c>
      <c r="E22" s="99">
        <v>31997.0</v>
      </c>
      <c r="F22" s="97">
        <f t="shared" si="11"/>
        <v>-193031</v>
      </c>
      <c r="G22" s="36"/>
      <c r="H22" s="18"/>
    </row>
    <row r="23">
      <c r="A23" s="43" t="s">
        <v>44</v>
      </c>
      <c r="B23" s="44">
        <f>B5/B3</f>
        <v>0.1756567867</v>
      </c>
      <c r="C23" s="91" t="s">
        <v>43</v>
      </c>
      <c r="D23" s="13">
        <v>17420.0</v>
      </c>
      <c r="E23" s="99">
        <v>36741.0</v>
      </c>
      <c r="F23" s="97">
        <f t="shared" si="11"/>
        <v>19321</v>
      </c>
      <c r="G23" s="36"/>
      <c r="H23" s="18"/>
    </row>
    <row r="24">
      <c r="A24" s="17" t="s">
        <v>75</v>
      </c>
      <c r="C24" s="91" t="s">
        <v>45</v>
      </c>
      <c r="D24" s="13">
        <v>134416.0</v>
      </c>
      <c r="E24" s="99">
        <v>46632.0</v>
      </c>
      <c r="F24" s="97">
        <f t="shared" si="11"/>
        <v>-87784</v>
      </c>
      <c r="G24" s="36"/>
      <c r="H24" s="18"/>
    </row>
    <row r="25">
      <c r="A25" s="100" t="s">
        <v>76</v>
      </c>
      <c r="B25" s="101" t="s">
        <v>77</v>
      </c>
      <c r="C25" s="91" t="s">
        <v>46</v>
      </c>
      <c r="D25" s="13">
        <v>115812.0</v>
      </c>
      <c r="E25" s="99">
        <v>41971.0</v>
      </c>
      <c r="F25" s="97">
        <f t="shared" si="11"/>
        <v>-73841</v>
      </c>
      <c r="G25" s="36"/>
      <c r="H25" s="18"/>
    </row>
    <row r="26">
      <c r="A26" s="12" t="s">
        <v>8</v>
      </c>
      <c r="B26" s="102">
        <v>2.0</v>
      </c>
      <c r="C26" s="91" t="s">
        <v>47</v>
      </c>
      <c r="D26" s="13">
        <v>115812.0</v>
      </c>
      <c r="E26" s="99">
        <v>7241.0</v>
      </c>
      <c r="F26" s="97">
        <f t="shared" si="11"/>
        <v>-108571</v>
      </c>
      <c r="G26" s="36"/>
      <c r="H26" s="18"/>
    </row>
    <row r="27">
      <c r="A27" s="12" t="s">
        <v>10</v>
      </c>
      <c r="B27" s="102">
        <v>1.0</v>
      </c>
      <c r="C27" s="91" t="s">
        <v>48</v>
      </c>
      <c r="D27" s="13">
        <v>115812.0</v>
      </c>
      <c r="E27" s="99"/>
      <c r="F27" s="97">
        <f t="shared" si="11"/>
        <v>-115812</v>
      </c>
      <c r="G27" s="36"/>
      <c r="H27" s="18"/>
    </row>
    <row r="28">
      <c r="A28" s="12" t="s">
        <v>12</v>
      </c>
      <c r="B28" s="102">
        <v>5.0</v>
      </c>
      <c r="C28" s="91" t="s">
        <v>49</v>
      </c>
      <c r="D28" s="13">
        <v>156768.0</v>
      </c>
      <c r="E28" s="99">
        <v>17219.0</v>
      </c>
      <c r="F28" s="97">
        <f t="shared" si="11"/>
        <v>-139549</v>
      </c>
      <c r="G28" s="36"/>
      <c r="H28" s="18"/>
    </row>
    <row r="29">
      <c r="A29" s="12" t="s">
        <v>14</v>
      </c>
      <c r="B29" s="102">
        <v>2.0</v>
      </c>
      <c r="C29" s="91"/>
      <c r="D29" s="13"/>
      <c r="E29" s="251"/>
      <c r="F29" s="97">
        <f t="shared" si="11"/>
        <v>0</v>
      </c>
      <c r="G29" s="36"/>
      <c r="H29" s="18"/>
    </row>
    <row r="30">
      <c r="A30" s="12" t="s">
        <v>16</v>
      </c>
      <c r="B30" s="102"/>
      <c r="C30" s="91" t="s">
        <v>51</v>
      </c>
      <c r="D30" s="13">
        <v>184072.0</v>
      </c>
      <c r="E30" s="99">
        <v>13397.0</v>
      </c>
      <c r="F30" s="97">
        <f t="shared" si="11"/>
        <v>-170675</v>
      </c>
      <c r="G30" s="36"/>
      <c r="H30" s="18"/>
    </row>
    <row r="31">
      <c r="A31" s="12" t="s">
        <v>18</v>
      </c>
      <c r="B31" s="102">
        <v>2.0</v>
      </c>
      <c r="C31" s="91" t="s">
        <v>52</v>
      </c>
      <c r="D31" s="13">
        <v>184072.0</v>
      </c>
      <c r="E31" s="99">
        <v>34220.0</v>
      </c>
      <c r="F31" s="97">
        <f t="shared" si="11"/>
        <v>-149852</v>
      </c>
      <c r="G31" s="36"/>
      <c r="H31" s="18"/>
    </row>
    <row r="32">
      <c r="A32" s="12" t="s">
        <v>20</v>
      </c>
      <c r="B32" s="102"/>
      <c r="C32" s="91" t="s">
        <v>53</v>
      </c>
      <c r="D32" s="13">
        <v>179120.0</v>
      </c>
      <c r="E32" s="99">
        <v>13849.0</v>
      </c>
      <c r="F32" s="97">
        <f t="shared" si="11"/>
        <v>-165271</v>
      </c>
      <c r="G32" s="36"/>
      <c r="H32" s="18"/>
    </row>
    <row r="33">
      <c r="A33" s="103" t="s">
        <v>79</v>
      </c>
      <c r="B33" s="206"/>
      <c r="C33" s="91"/>
      <c r="D33" s="13"/>
      <c r="E33" s="251"/>
      <c r="F33" s="97"/>
      <c r="G33" s="36"/>
      <c r="H33" s="18"/>
    </row>
    <row r="34">
      <c r="A34" s="104" t="s">
        <v>81</v>
      </c>
      <c r="B34" s="127">
        <v>1.0</v>
      </c>
      <c r="C34" s="91" t="s">
        <v>55</v>
      </c>
      <c r="D34" s="13">
        <v>148068.0</v>
      </c>
      <c r="E34" s="99">
        <v>25398.0</v>
      </c>
      <c r="F34" s="97">
        <f>E34-D34</f>
        <v>-122670</v>
      </c>
      <c r="G34" s="36"/>
      <c r="H34" s="18"/>
    </row>
    <row r="35">
      <c r="A35" s="105" t="s">
        <v>66</v>
      </c>
      <c r="B35" s="106">
        <f>SUM(B26:B34)</f>
        <v>13</v>
      </c>
      <c r="C35" s="214"/>
      <c r="D35" s="215"/>
      <c r="E35" s="238"/>
      <c r="F35" s="239"/>
      <c r="G35" s="217"/>
      <c r="H35" s="18"/>
    </row>
    <row r="36">
      <c r="C36" s="218" t="s">
        <v>85</v>
      </c>
      <c r="D36" s="219">
        <v>360648.0</v>
      </c>
      <c r="E36" s="219">
        <f>60275+20919</f>
        <v>81194</v>
      </c>
      <c r="F36" s="97">
        <f>E36-D36</f>
        <v>-279454</v>
      </c>
      <c r="G36" s="36"/>
      <c r="H36" s="220" t="s">
        <v>86</v>
      </c>
    </row>
    <row r="37">
      <c r="C37" s="240"/>
      <c r="D37" s="240"/>
      <c r="E37" s="240"/>
      <c r="F37" s="240"/>
      <c r="G37" s="240"/>
      <c r="H37" s="240"/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121"/>
      <c r="C40" s="221"/>
      <c r="D40" s="221"/>
      <c r="E40" s="221"/>
      <c r="F40" s="221"/>
      <c r="G40" s="222"/>
      <c r="H40" s="182"/>
    </row>
    <row r="41">
      <c r="A41" s="91" t="s">
        <v>34</v>
      </c>
      <c r="B41" s="121"/>
      <c r="C41" s="221"/>
      <c r="D41" s="221"/>
      <c r="E41" s="221"/>
      <c r="F41" s="221">
        <v>5.0</v>
      </c>
      <c r="G41" s="222"/>
      <c r="H41" s="182"/>
    </row>
    <row r="42">
      <c r="A42" s="91" t="s">
        <v>36</v>
      </c>
      <c r="B42" s="121"/>
      <c r="C42" s="221"/>
      <c r="D42" s="221"/>
      <c r="E42" s="221"/>
      <c r="F42" s="221"/>
      <c r="G42" s="222"/>
      <c r="H42" s="182"/>
    </row>
    <row r="43">
      <c r="A43" s="91" t="s">
        <v>38</v>
      </c>
      <c r="B43" s="121"/>
      <c r="C43" s="221"/>
      <c r="D43" s="221">
        <v>2.0</v>
      </c>
      <c r="E43" s="221"/>
      <c r="F43" s="221">
        <v>3.0</v>
      </c>
      <c r="G43" s="222"/>
      <c r="H43" s="182"/>
    </row>
    <row r="44">
      <c r="A44" s="91" t="s">
        <v>39</v>
      </c>
      <c r="B44" s="250" t="s">
        <v>94</v>
      </c>
      <c r="C44" s="222"/>
      <c r="D44" s="222"/>
      <c r="E44" s="222"/>
      <c r="F44" s="222"/>
      <c r="G44" s="222"/>
      <c r="H44" s="182"/>
    </row>
    <row r="45">
      <c r="A45" s="91" t="s">
        <v>41</v>
      </c>
      <c r="B45" s="121"/>
      <c r="C45" s="221">
        <v>7.0</v>
      </c>
      <c r="D45" s="221"/>
      <c r="E45" s="221"/>
      <c r="F45" s="221">
        <v>6.0</v>
      </c>
      <c r="G45" s="222"/>
      <c r="H45" s="182"/>
    </row>
    <row r="46">
      <c r="A46" s="91" t="s">
        <v>43</v>
      </c>
      <c r="B46" s="121"/>
      <c r="C46" s="221"/>
      <c r="D46" s="221">
        <v>2.0</v>
      </c>
      <c r="E46" s="221">
        <v>3.0</v>
      </c>
      <c r="F46" s="221"/>
      <c r="G46" s="222"/>
      <c r="H46" s="182"/>
    </row>
    <row r="47">
      <c r="A47" s="91" t="s">
        <v>45</v>
      </c>
      <c r="B47" s="250" t="s">
        <v>94</v>
      </c>
      <c r="C47" s="221"/>
      <c r="D47" s="221"/>
      <c r="E47" s="221"/>
      <c r="F47" s="221"/>
      <c r="G47" s="222"/>
      <c r="H47" s="182"/>
    </row>
    <row r="48">
      <c r="A48" s="91" t="s">
        <v>46</v>
      </c>
      <c r="B48" s="250" t="s">
        <v>94</v>
      </c>
      <c r="C48" s="221">
        <v>19.0</v>
      </c>
      <c r="D48" s="221"/>
      <c r="E48" s="221">
        <v>11.0</v>
      </c>
      <c r="F48" s="221">
        <v>40.0</v>
      </c>
      <c r="G48" s="222"/>
      <c r="H48" s="182"/>
    </row>
    <row r="49">
      <c r="A49" s="91" t="s">
        <v>47</v>
      </c>
      <c r="B49" s="121"/>
      <c r="C49" s="221">
        <v>2.0</v>
      </c>
      <c r="D49" s="221">
        <v>3.0</v>
      </c>
      <c r="E49" s="221">
        <v>4.0</v>
      </c>
      <c r="F49" s="221">
        <v>2.0</v>
      </c>
      <c r="G49" s="222"/>
      <c r="H49" s="182"/>
    </row>
    <row r="50">
      <c r="A50" s="91" t="s">
        <v>48</v>
      </c>
      <c r="B50" s="121"/>
      <c r="C50" s="221"/>
      <c r="D50" s="221"/>
      <c r="E50" s="221"/>
      <c r="F50" s="221"/>
      <c r="G50" s="222"/>
      <c r="H50" s="182"/>
    </row>
    <row r="51">
      <c r="A51" s="91" t="s">
        <v>49</v>
      </c>
      <c r="B51" s="250" t="s">
        <v>94</v>
      </c>
      <c r="C51" s="221">
        <v>9.0</v>
      </c>
      <c r="D51" s="221"/>
      <c r="E51" s="221"/>
      <c r="F51" s="221">
        <v>74.0</v>
      </c>
      <c r="G51" s="222"/>
      <c r="H51" s="182"/>
    </row>
    <row r="52">
      <c r="A52" s="91" t="s">
        <v>50</v>
      </c>
      <c r="B52" s="248"/>
      <c r="C52" s="221"/>
      <c r="D52" s="221"/>
      <c r="E52" s="221"/>
      <c r="F52" s="221"/>
      <c r="G52" s="222"/>
      <c r="H52" s="182"/>
    </row>
    <row r="53">
      <c r="A53" s="91" t="s">
        <v>51</v>
      </c>
      <c r="B53" s="121"/>
      <c r="C53" s="222"/>
      <c r="D53" s="222"/>
      <c r="E53" s="222"/>
      <c r="F53" s="222"/>
      <c r="G53" s="222"/>
      <c r="H53" s="182"/>
    </row>
    <row r="54">
      <c r="A54" s="91" t="s">
        <v>52</v>
      </c>
      <c r="B54" s="250" t="s">
        <v>94</v>
      </c>
      <c r="C54" s="221">
        <v>2.0</v>
      </c>
      <c r="D54" s="221"/>
      <c r="E54" s="221">
        <v>1.0</v>
      </c>
      <c r="F54" s="221">
        <v>17.0</v>
      </c>
      <c r="G54" s="222"/>
      <c r="H54" s="182"/>
    </row>
    <row r="55">
      <c r="A55" s="91" t="s">
        <v>53</v>
      </c>
      <c r="B55" s="250" t="s">
        <v>94</v>
      </c>
      <c r="C55" s="221">
        <v>12.0</v>
      </c>
      <c r="D55" s="221">
        <v>2.0</v>
      </c>
      <c r="E55" s="221">
        <v>5.0</v>
      </c>
      <c r="F55" s="221">
        <v>14.0</v>
      </c>
      <c r="G55" s="222"/>
      <c r="H55" s="182"/>
    </row>
    <row r="56">
      <c r="A56" s="91" t="s">
        <v>54</v>
      </c>
      <c r="B56" s="248"/>
      <c r="C56" s="222"/>
      <c r="D56" s="222"/>
      <c r="E56" s="222"/>
      <c r="F56" s="222"/>
      <c r="G56" s="222"/>
      <c r="H56" s="182"/>
    </row>
    <row r="57">
      <c r="A57" s="91" t="s">
        <v>55</v>
      </c>
      <c r="B57" s="250" t="s">
        <v>94</v>
      </c>
      <c r="C57" s="222"/>
      <c r="D57" s="222"/>
      <c r="E57" s="222"/>
      <c r="F57" s="222"/>
      <c r="G57" s="222"/>
      <c r="H57" s="182"/>
    </row>
    <row r="58">
      <c r="A58" s="131" t="s">
        <v>56</v>
      </c>
      <c r="B58" s="132"/>
      <c r="C58" s="185"/>
      <c r="D58" s="185"/>
      <c r="E58" s="185"/>
      <c r="F58" s="185"/>
      <c r="G58" s="185"/>
      <c r="H58" s="187"/>
    </row>
    <row r="59">
      <c r="A59" s="27" t="s">
        <v>121</v>
      </c>
      <c r="F59" s="28"/>
      <c r="H59" s="18"/>
    </row>
    <row r="60">
      <c r="A60" s="225" t="s">
        <v>25</v>
      </c>
      <c r="B60" s="138" t="s">
        <v>26</v>
      </c>
      <c r="C60" s="142" t="s">
        <v>27</v>
      </c>
      <c r="D60" s="142" t="s">
        <v>28</v>
      </c>
      <c r="E60" s="142" t="s">
        <v>29</v>
      </c>
      <c r="F60" s="226" t="s">
        <v>30</v>
      </c>
      <c r="H60" s="18"/>
    </row>
    <row r="61">
      <c r="A61" s="146" t="s">
        <v>32</v>
      </c>
      <c r="B61" s="241"/>
      <c r="C61" s="242"/>
      <c r="D61" s="87"/>
      <c r="E61" s="242"/>
      <c r="F61" s="243"/>
      <c r="H61" s="18"/>
    </row>
    <row r="62">
      <c r="A62" s="146" t="s">
        <v>34</v>
      </c>
      <c r="B62" s="151"/>
      <c r="C62" s="221"/>
      <c r="D62" s="221"/>
      <c r="E62" s="221"/>
      <c r="F62" s="102"/>
      <c r="H62" s="18"/>
    </row>
    <row r="63">
      <c r="A63" s="146" t="s">
        <v>36</v>
      </c>
      <c r="B63" s="151"/>
      <c r="C63" s="222"/>
      <c r="D63" s="221"/>
      <c r="E63" s="222"/>
      <c r="F63" s="102"/>
      <c r="H63" s="18"/>
    </row>
    <row r="64">
      <c r="A64" s="146" t="s">
        <v>38</v>
      </c>
      <c r="B64" s="151"/>
      <c r="C64" s="221"/>
      <c r="D64" s="221"/>
      <c r="E64" s="222"/>
      <c r="F64" s="102"/>
      <c r="H64" s="18"/>
    </row>
    <row r="65">
      <c r="A65" s="146" t="s">
        <v>39</v>
      </c>
      <c r="B65" s="151"/>
      <c r="C65" s="221"/>
      <c r="D65" s="222"/>
      <c r="E65" s="222"/>
      <c r="F65" s="102"/>
      <c r="H65" s="18"/>
    </row>
    <row r="66">
      <c r="A66" s="146" t="s">
        <v>41</v>
      </c>
      <c r="B66" s="151"/>
      <c r="C66" s="221"/>
      <c r="D66" s="222"/>
      <c r="E66" s="222"/>
      <c r="F66" s="102"/>
      <c r="H66" s="18"/>
    </row>
    <row r="67">
      <c r="A67" s="146" t="s">
        <v>43</v>
      </c>
      <c r="B67" s="151"/>
      <c r="C67" s="221"/>
      <c r="D67" s="221"/>
      <c r="E67" s="222"/>
      <c r="F67" s="102"/>
      <c r="H67" s="18"/>
    </row>
    <row r="68">
      <c r="A68" s="146" t="s">
        <v>45</v>
      </c>
      <c r="B68" s="151"/>
      <c r="C68" s="221">
        <v>1.0</v>
      </c>
      <c r="D68" s="221"/>
      <c r="E68" s="222"/>
      <c r="F68" s="102"/>
      <c r="H68" s="18"/>
    </row>
    <row r="69">
      <c r="A69" s="146" t="s">
        <v>46</v>
      </c>
      <c r="B69" s="151"/>
      <c r="C69" s="221"/>
      <c r="D69" s="222"/>
      <c r="E69" s="222"/>
      <c r="F69" s="102"/>
      <c r="H69" s="18"/>
    </row>
    <row r="70">
      <c r="A70" s="146" t="s">
        <v>47</v>
      </c>
      <c r="B70" s="151"/>
      <c r="C70" s="222"/>
      <c r="D70" s="221"/>
      <c r="E70" s="222"/>
      <c r="F70" s="102">
        <v>1.0</v>
      </c>
      <c r="H70" s="18"/>
    </row>
    <row r="71">
      <c r="A71" s="146" t="s">
        <v>48</v>
      </c>
      <c r="B71" s="151"/>
      <c r="C71" s="221"/>
      <c r="D71" s="221"/>
      <c r="E71" s="222"/>
      <c r="F71" s="102"/>
      <c r="H71" s="18"/>
    </row>
    <row r="72">
      <c r="A72" s="146" t="s">
        <v>49</v>
      </c>
      <c r="B72" s="151"/>
      <c r="C72" s="221"/>
      <c r="D72" s="222"/>
      <c r="E72" s="222"/>
      <c r="F72" s="102"/>
      <c r="H72" s="18"/>
    </row>
    <row r="73">
      <c r="A73" s="146" t="s">
        <v>50</v>
      </c>
      <c r="B73" s="244"/>
      <c r="C73" s="222"/>
      <c r="D73" s="222"/>
      <c r="E73" s="222"/>
      <c r="F73" s="182"/>
      <c r="H73" s="18"/>
    </row>
    <row r="74">
      <c r="A74" s="146" t="s">
        <v>51</v>
      </c>
      <c r="B74" s="151"/>
      <c r="C74" s="222"/>
      <c r="D74" s="222"/>
      <c r="E74" s="221"/>
      <c r="F74" s="102"/>
      <c r="H74" s="18"/>
    </row>
    <row r="75">
      <c r="A75" s="146" t="s">
        <v>52</v>
      </c>
      <c r="B75" s="151">
        <v>1.0</v>
      </c>
      <c r="C75" s="222"/>
      <c r="D75" s="221"/>
      <c r="E75" s="222"/>
      <c r="F75" s="102">
        <v>1.0</v>
      </c>
      <c r="H75" s="18"/>
    </row>
    <row r="76">
      <c r="A76" s="146" t="s">
        <v>53</v>
      </c>
      <c r="B76" s="151">
        <v>1.0</v>
      </c>
      <c r="C76" s="221"/>
      <c r="D76" s="221"/>
      <c r="E76" s="222"/>
      <c r="F76" s="102"/>
      <c r="H76" s="18"/>
    </row>
    <row r="77">
      <c r="A77" s="146" t="s">
        <v>54</v>
      </c>
      <c r="B77" s="244"/>
      <c r="C77" s="222"/>
      <c r="D77" s="222"/>
      <c r="E77" s="222"/>
      <c r="F77" s="182"/>
      <c r="H77" s="18"/>
    </row>
    <row r="78">
      <c r="A78" s="146" t="s">
        <v>55</v>
      </c>
      <c r="B78" s="245"/>
      <c r="C78" s="223"/>
      <c r="D78" s="223"/>
      <c r="E78" s="223"/>
      <c r="F78" s="206"/>
      <c r="H78" s="18"/>
    </row>
    <row r="79">
      <c r="A79" s="227" t="s">
        <v>56</v>
      </c>
      <c r="B79" s="244"/>
      <c r="C79" s="222"/>
      <c r="D79" s="222"/>
      <c r="E79" s="222"/>
      <c r="F79" s="182"/>
      <c r="H79" s="18"/>
    </row>
    <row r="80">
      <c r="A80" s="227" t="s">
        <v>103</v>
      </c>
      <c r="B80" s="151"/>
      <c r="C80" s="222"/>
      <c r="D80" s="221"/>
      <c r="E80" s="222"/>
      <c r="F80" s="102"/>
      <c r="H80" s="18"/>
    </row>
    <row r="81">
      <c r="A81" s="229" t="s">
        <v>118</v>
      </c>
      <c r="B81" s="245"/>
      <c r="C81" s="224"/>
      <c r="D81" s="223"/>
      <c r="E81" s="224"/>
      <c r="F81" s="184"/>
      <c r="H81" s="18"/>
    </row>
    <row r="82">
      <c r="A82" s="229" t="s">
        <v>21</v>
      </c>
      <c r="B82" s="246"/>
      <c r="C82" s="185"/>
      <c r="D82" s="185"/>
      <c r="E82" s="185"/>
      <c r="F82" s="158"/>
      <c r="H82" s="18"/>
    </row>
    <row r="83">
      <c r="A83" s="230" t="s">
        <v>66</v>
      </c>
      <c r="B83" s="163">
        <f t="shared" ref="B83:F83" si="12">SUM(B61:B82)</f>
        <v>2</v>
      </c>
      <c r="C83" s="163">
        <f t="shared" si="12"/>
        <v>1</v>
      </c>
      <c r="D83" s="163">
        <f t="shared" si="12"/>
        <v>0</v>
      </c>
      <c r="E83" s="163">
        <f t="shared" si="12"/>
        <v>0</v>
      </c>
      <c r="F83" s="165">
        <f t="shared" si="12"/>
        <v>2</v>
      </c>
      <c r="G83" s="47"/>
      <c r="H83" s="232"/>
    </row>
  </sheetData>
  <mergeCells count="5">
    <mergeCell ref="A1:G1"/>
    <mergeCell ref="C15:H15"/>
    <mergeCell ref="A24:B24"/>
    <mergeCell ref="A38:H38"/>
    <mergeCell ref="A59:F59"/>
  </mergeCells>
  <conditionalFormatting sqref="F16:F36">
    <cfRule type="cellIs" dxfId="0" priority="1" operator="lessThan">
      <formula>0</formula>
    </cfRule>
  </conditionalFormatting>
  <conditionalFormatting sqref="F16:F36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45902.0</v>
      </c>
    </row>
    <row r="2">
      <c r="A2" s="57" t="s">
        <v>1</v>
      </c>
      <c r="B2" s="197">
        <v>45902.0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/>
      <c r="F3" s="99">
        <v>54925.81</v>
      </c>
      <c r="G3" s="14">
        <f t="shared" ref="G3:H3" si="1">$F3/D3</f>
        <v>0.1856950488</v>
      </c>
      <c r="H3" s="15" t="str">
        <f t="shared" si="1"/>
        <v>#DIV/0!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/>
      <c r="F4" s="99">
        <v>19051.89</v>
      </c>
      <c r="G4" s="14">
        <f t="shared" ref="G4:H4" si="2">$F4/D4</f>
        <v>0.09210975686</v>
      </c>
      <c r="H4" s="15" t="str">
        <f t="shared" si="2"/>
        <v>#DIV/0!</v>
      </c>
    </row>
    <row r="5">
      <c r="A5" s="10" t="s">
        <v>11</v>
      </c>
      <c r="B5" s="70">
        <v>465881.0</v>
      </c>
      <c r="C5" s="12" t="s">
        <v>61</v>
      </c>
      <c r="D5" s="71">
        <v>313501.0</v>
      </c>
      <c r="E5" s="13"/>
      <c r="F5" s="99">
        <v>17834.72</v>
      </c>
      <c r="G5" s="14">
        <f t="shared" ref="G5:H5" si="3">$F5/D5</f>
        <v>0.05688887755</v>
      </c>
      <c r="H5" s="15" t="str">
        <f t="shared" si="3"/>
        <v>#DIV/0!</v>
      </c>
    </row>
    <row r="6">
      <c r="A6" s="10" t="s">
        <v>116</v>
      </c>
      <c r="B6" s="70">
        <v>13873.97</v>
      </c>
      <c r="C6" s="12" t="s">
        <v>12</v>
      </c>
      <c r="D6" s="13">
        <v>354046.0</v>
      </c>
      <c r="E6" s="13"/>
      <c r="F6" s="99">
        <v>145456.97</v>
      </c>
      <c r="G6" s="14">
        <f t="shared" ref="G6:H6" si="4">$F6/D6</f>
        <v>0.4108420092</v>
      </c>
      <c r="H6" s="15" t="str">
        <f t="shared" si="4"/>
        <v>#DIV/0!</v>
      </c>
    </row>
    <row r="7">
      <c r="A7" s="32" t="s">
        <v>63</v>
      </c>
      <c r="B7" s="72">
        <f>B5-B3</f>
        <v>-2348579</v>
      </c>
      <c r="C7" s="12" t="s">
        <v>14</v>
      </c>
      <c r="D7" s="13">
        <v>332189.0</v>
      </c>
      <c r="E7" s="13"/>
      <c r="F7" s="99">
        <v>68687.53</v>
      </c>
      <c r="G7" s="14">
        <f t="shared" ref="G7:H7" si="5">$F7/D7</f>
        <v>0.2067724398</v>
      </c>
      <c r="H7" s="15" t="str">
        <f t="shared" si="5"/>
        <v>#DIV/0!</v>
      </c>
    </row>
    <row r="8">
      <c r="A8" s="17" t="s">
        <v>15</v>
      </c>
      <c r="B8" s="18"/>
      <c r="C8" s="12" t="s">
        <v>16</v>
      </c>
      <c r="D8" s="13">
        <v>122763.0</v>
      </c>
      <c r="E8" s="13"/>
      <c r="F8" s="99">
        <v>82552.96</v>
      </c>
      <c r="G8" s="14">
        <f t="shared" ref="G8:H8" si="6">$F8/D8</f>
        <v>0.6724579882</v>
      </c>
      <c r="H8" s="15" t="str">
        <f t="shared" si="6"/>
        <v>#DIV/0!</v>
      </c>
    </row>
    <row r="9">
      <c r="A9" s="19" t="s">
        <v>17</v>
      </c>
      <c r="B9" s="20">
        <f>(B4-B5)/30</f>
        <v>51881.2</v>
      </c>
      <c r="C9" s="12" t="s">
        <v>18</v>
      </c>
      <c r="D9" s="13">
        <v>240004.0</v>
      </c>
      <c r="E9" s="13"/>
      <c r="F9" s="99">
        <v>42933.5</v>
      </c>
      <c r="G9" s="14">
        <f t="shared" ref="G9:H9" si="7">$F9/D9</f>
        <v>0.1788866019</v>
      </c>
      <c r="H9" s="15" t="str">
        <f t="shared" si="7"/>
        <v>#DIV/0!</v>
      </c>
    </row>
    <row r="10">
      <c r="A10" s="19" t="s">
        <v>19</v>
      </c>
      <c r="B10" s="21">
        <f>(B4-B6)/30</f>
        <v>66948.101</v>
      </c>
      <c r="C10" s="12" t="s">
        <v>20</v>
      </c>
      <c r="D10" s="13">
        <v>0.0</v>
      </c>
      <c r="E10" s="13"/>
      <c r="F10" s="99">
        <v>13873.97</v>
      </c>
      <c r="G10" s="14"/>
      <c r="H10" s="15" t="str">
        <f>$F10/E10</f>
        <v>#DIV/0!</v>
      </c>
    </row>
    <row r="11">
      <c r="A11" s="17" t="s">
        <v>3</v>
      </c>
      <c r="B11" s="22"/>
      <c r="C11" s="23" t="s">
        <v>21</v>
      </c>
      <c r="D11" s="24">
        <v>61036.0</v>
      </c>
      <c r="E11" s="24"/>
      <c r="F11" s="203">
        <v>20449.97</v>
      </c>
      <c r="G11" s="25">
        <f t="shared" ref="G11:H11" si="8">$F11/D11</f>
        <v>0.3350476768</v>
      </c>
      <c r="H11" s="26" t="str">
        <f t="shared" si="8"/>
        <v>#DIV/0!</v>
      </c>
    </row>
    <row r="12">
      <c r="A12" s="19" t="s">
        <v>22</v>
      </c>
      <c r="B12" s="21">
        <f>B3/B18</f>
        <v>93815.33333</v>
      </c>
      <c r="C12" s="29" t="s">
        <v>66</v>
      </c>
      <c r="D12" s="212">
        <f t="shared" ref="D12:F12" si="9">SUM(D3:D11)</f>
        <v>1926163</v>
      </c>
      <c r="E12" s="212">
        <f t="shared" si="9"/>
        <v>0</v>
      </c>
      <c r="F12" s="212">
        <f t="shared" si="9"/>
        <v>465767.32</v>
      </c>
      <c r="G12" s="25">
        <f t="shared" ref="G12:H12" si="10">$F12/D12</f>
        <v>0.2418109578</v>
      </c>
      <c r="H12" s="26" t="str">
        <f t="shared" si="10"/>
        <v>#DIV/0!</v>
      </c>
    </row>
    <row r="13">
      <c r="A13" s="19" t="s">
        <v>24</v>
      </c>
      <c r="B13" s="21">
        <f>(B3-B5)/(B18-B21)</f>
        <v>-83877.82143</v>
      </c>
      <c r="C13" s="27" t="s">
        <v>68</v>
      </c>
      <c r="H13" s="28"/>
    </row>
    <row r="14">
      <c r="A14" s="19" t="s">
        <v>31</v>
      </c>
      <c r="B14" s="20">
        <f>B21*B12</f>
        <v>5441289.333</v>
      </c>
      <c r="D14" s="30" t="s">
        <v>70</v>
      </c>
      <c r="E14" s="30" t="s">
        <v>71</v>
      </c>
      <c r="F14" s="30" t="s">
        <v>72</v>
      </c>
      <c r="G14" s="30" t="s">
        <v>113</v>
      </c>
      <c r="H14" s="18"/>
    </row>
    <row r="15">
      <c r="A15" s="19" t="s">
        <v>67</v>
      </c>
      <c r="B15" s="20">
        <f>B5-B14</f>
        <v>-4975408.333</v>
      </c>
      <c r="C15" s="91" t="s">
        <v>32</v>
      </c>
      <c r="D15" s="13">
        <v>93460.0</v>
      </c>
      <c r="E15" s="99">
        <v>19850.0</v>
      </c>
      <c r="F15" s="97">
        <f t="shared" ref="F15:F30" si="11">E15-D15</f>
        <v>-73610</v>
      </c>
      <c r="G15" s="36"/>
      <c r="H15" s="18"/>
    </row>
    <row r="16">
      <c r="A16" s="19" t="s">
        <v>69</v>
      </c>
      <c r="B16" s="20">
        <f>B5-B4</f>
        <v>-1556436</v>
      </c>
      <c r="C16" s="91" t="s">
        <v>34</v>
      </c>
      <c r="D16" s="13">
        <v>170420.0</v>
      </c>
      <c r="E16" s="99">
        <v>54661.0</v>
      </c>
      <c r="F16" s="97">
        <f t="shared" si="11"/>
        <v>-115759</v>
      </c>
      <c r="G16" s="36"/>
      <c r="H16" s="18"/>
    </row>
    <row r="17">
      <c r="A17" s="19" t="s">
        <v>73</v>
      </c>
      <c r="B17" s="20">
        <f>(B5-B4)-B6</f>
        <v>-1570309.97</v>
      </c>
      <c r="C17" s="91" t="s">
        <v>36</v>
      </c>
      <c r="D17" s="13"/>
      <c r="E17" s="99">
        <v>14069.0</v>
      </c>
      <c r="F17" s="97">
        <f t="shared" si="11"/>
        <v>14069</v>
      </c>
      <c r="G17" s="36"/>
      <c r="H17" s="18"/>
    </row>
    <row r="18">
      <c r="A18" s="19" t="s">
        <v>35</v>
      </c>
      <c r="B18" s="38">
        <v>30.0</v>
      </c>
      <c r="C18" s="91" t="s">
        <v>38</v>
      </c>
      <c r="D18" s="13"/>
      <c r="E18" s="99">
        <v>18703.0</v>
      </c>
      <c r="F18" s="97">
        <f t="shared" si="11"/>
        <v>18703</v>
      </c>
      <c r="G18" s="36"/>
      <c r="H18" s="18"/>
    </row>
    <row r="19">
      <c r="A19" s="19" t="s">
        <v>37</v>
      </c>
      <c r="B19" s="39">
        <v>45901.0</v>
      </c>
      <c r="C19" s="91" t="s">
        <v>39</v>
      </c>
      <c r="D19" s="13"/>
      <c r="E19" s="99"/>
      <c r="F19" s="97">
        <f t="shared" si="11"/>
        <v>0</v>
      </c>
      <c r="G19" s="36"/>
      <c r="H19" s="18"/>
    </row>
    <row r="20">
      <c r="A20" s="19" t="s">
        <v>1</v>
      </c>
      <c r="B20" s="40">
        <f>Today()</f>
        <v>45959</v>
      </c>
      <c r="C20" s="91" t="s">
        <v>41</v>
      </c>
      <c r="D20" s="13"/>
      <c r="E20" s="99">
        <v>31997.0</v>
      </c>
      <c r="F20" s="97">
        <f t="shared" si="11"/>
        <v>31997</v>
      </c>
      <c r="G20" s="36"/>
      <c r="H20" s="18"/>
    </row>
    <row r="21">
      <c r="A21" s="19" t="s">
        <v>40</v>
      </c>
      <c r="B21" s="41">
        <f>B20-B19</f>
        <v>58</v>
      </c>
      <c r="C21" s="91" t="s">
        <v>43</v>
      </c>
      <c r="D21" s="13"/>
      <c r="E21" s="99">
        <v>36741.0</v>
      </c>
      <c r="F21" s="97">
        <f t="shared" si="11"/>
        <v>36741</v>
      </c>
      <c r="G21" s="36"/>
      <c r="H21" s="18"/>
    </row>
    <row r="22">
      <c r="A22" s="19" t="s">
        <v>42</v>
      </c>
      <c r="B22" s="42">
        <f>B21/B18</f>
        <v>1.933333333</v>
      </c>
      <c r="C22" s="91" t="s">
        <v>45</v>
      </c>
      <c r="D22" s="13"/>
      <c r="E22" s="99">
        <v>47147.0</v>
      </c>
      <c r="F22" s="97">
        <f t="shared" si="11"/>
        <v>47147</v>
      </c>
      <c r="G22" s="36"/>
      <c r="H22" s="18"/>
    </row>
    <row r="23">
      <c r="A23" s="43" t="s">
        <v>44</v>
      </c>
      <c r="B23" s="44">
        <f>B5/B3</f>
        <v>0.1655312209</v>
      </c>
      <c r="C23" s="91" t="s">
        <v>46</v>
      </c>
      <c r="D23" s="13"/>
      <c r="E23" s="99">
        <v>41866.0</v>
      </c>
      <c r="F23" s="97">
        <f t="shared" si="11"/>
        <v>41866</v>
      </c>
      <c r="G23" s="36"/>
      <c r="H23" s="18"/>
    </row>
    <row r="24">
      <c r="A24" s="17" t="s">
        <v>75</v>
      </c>
      <c r="C24" s="91" t="s">
        <v>47</v>
      </c>
      <c r="D24" s="13"/>
      <c r="E24" s="99">
        <v>1392.0</v>
      </c>
      <c r="F24" s="97">
        <f t="shared" si="11"/>
        <v>1392</v>
      </c>
      <c r="G24" s="36"/>
      <c r="H24" s="18"/>
    </row>
    <row r="25">
      <c r="A25" s="100" t="s">
        <v>76</v>
      </c>
      <c r="B25" s="101" t="s">
        <v>77</v>
      </c>
      <c r="C25" s="91" t="s">
        <v>48</v>
      </c>
      <c r="D25" s="13"/>
      <c r="E25" s="99">
        <v>32.0</v>
      </c>
      <c r="F25" s="97">
        <f t="shared" si="11"/>
        <v>32</v>
      </c>
      <c r="G25" s="36"/>
      <c r="H25" s="18"/>
    </row>
    <row r="26">
      <c r="A26" s="12" t="s">
        <v>8</v>
      </c>
      <c r="B26" s="102"/>
      <c r="C26" s="91" t="s">
        <v>49</v>
      </c>
      <c r="D26" s="13"/>
      <c r="E26" s="99">
        <v>16995.0</v>
      </c>
      <c r="F26" s="97">
        <f t="shared" si="11"/>
        <v>16995</v>
      </c>
      <c r="G26" s="36"/>
      <c r="H26" s="18"/>
    </row>
    <row r="27">
      <c r="A27" s="12" t="s">
        <v>10</v>
      </c>
      <c r="B27" s="102">
        <v>2.0</v>
      </c>
      <c r="C27" s="91" t="s">
        <v>50</v>
      </c>
      <c r="D27" s="13"/>
      <c r="E27" s="251"/>
      <c r="F27" s="97">
        <f t="shared" si="11"/>
        <v>0</v>
      </c>
      <c r="G27" s="36"/>
      <c r="H27" s="18"/>
    </row>
    <row r="28">
      <c r="A28" s="12" t="s">
        <v>12</v>
      </c>
      <c r="B28" s="102">
        <v>3.0</v>
      </c>
      <c r="C28" s="91" t="s">
        <v>51</v>
      </c>
      <c r="D28" s="13"/>
      <c r="E28" s="99">
        <v>13397.0</v>
      </c>
      <c r="F28" s="97">
        <f t="shared" si="11"/>
        <v>13397</v>
      </c>
      <c r="G28" s="36"/>
      <c r="H28" s="18"/>
    </row>
    <row r="29">
      <c r="A29" s="12" t="s">
        <v>14</v>
      </c>
      <c r="B29" s="102">
        <v>3.0</v>
      </c>
      <c r="C29" s="91" t="s">
        <v>52</v>
      </c>
      <c r="D29" s="13"/>
      <c r="E29" s="99">
        <v>28671.0</v>
      </c>
      <c r="F29" s="97">
        <f t="shared" si="11"/>
        <v>28671</v>
      </c>
      <c r="G29" s="36"/>
      <c r="H29" s="18"/>
    </row>
    <row r="30">
      <c r="A30" s="12" t="s">
        <v>16</v>
      </c>
      <c r="B30" s="102">
        <v>2.0</v>
      </c>
      <c r="C30" s="91" t="s">
        <v>53</v>
      </c>
      <c r="D30" s="13"/>
      <c r="E30" s="99">
        <v>13849.0</v>
      </c>
      <c r="F30" s="97">
        <f t="shared" si="11"/>
        <v>13849</v>
      </c>
      <c r="G30" s="36"/>
      <c r="H30" s="18"/>
    </row>
    <row r="31">
      <c r="A31" s="12" t="s">
        <v>18</v>
      </c>
      <c r="B31" s="102">
        <v>4.0</v>
      </c>
      <c r="C31" s="91"/>
      <c r="D31" s="13"/>
      <c r="E31" s="251"/>
      <c r="F31" s="97"/>
      <c r="G31" s="36"/>
      <c r="H31" s="18"/>
    </row>
    <row r="32">
      <c r="A32" s="12" t="s">
        <v>20</v>
      </c>
      <c r="B32" s="102"/>
      <c r="C32" s="91" t="s">
        <v>55</v>
      </c>
      <c r="D32" s="13"/>
      <c r="E32" s="99">
        <v>25398.0</v>
      </c>
      <c r="F32" s="97">
        <f>E32-D32</f>
        <v>25398</v>
      </c>
      <c r="G32" s="36"/>
      <c r="H32" s="18"/>
    </row>
    <row r="33">
      <c r="A33" s="103" t="s">
        <v>79</v>
      </c>
      <c r="B33" s="206"/>
      <c r="C33" s="214"/>
      <c r="D33" s="215"/>
      <c r="E33" s="238"/>
      <c r="F33" s="239"/>
      <c r="G33" s="217"/>
      <c r="H33" s="18"/>
    </row>
    <row r="34">
      <c r="A34" s="104" t="s">
        <v>81</v>
      </c>
      <c r="B34" s="127"/>
      <c r="C34" s="218" t="s">
        <v>85</v>
      </c>
      <c r="D34" s="219">
        <v>237780.0</v>
      </c>
      <c r="E34" s="219">
        <f>85339+69189</f>
        <v>154528</v>
      </c>
      <c r="F34" s="97">
        <f>E34-D34</f>
        <v>-83252</v>
      </c>
      <c r="G34" s="36"/>
      <c r="H34" s="220" t="s">
        <v>86</v>
      </c>
    </row>
    <row r="35">
      <c r="A35" s="105" t="s">
        <v>66</v>
      </c>
      <c r="B35" s="106">
        <f>SUM(B26:B34)</f>
        <v>14</v>
      </c>
      <c r="C35" s="240"/>
      <c r="D35" s="240"/>
      <c r="E35" s="240"/>
      <c r="F35" s="240"/>
      <c r="G35" s="240"/>
      <c r="H35" s="240"/>
    </row>
    <row r="36">
      <c r="A36" s="115" t="s">
        <v>115</v>
      </c>
      <c r="B36" s="116"/>
      <c r="C36" s="116"/>
      <c r="D36" s="116"/>
      <c r="E36" s="116"/>
      <c r="F36" s="116"/>
      <c r="G36" s="116"/>
      <c r="H36" s="117"/>
    </row>
    <row r="37">
      <c r="A37" s="6"/>
      <c r="B37" s="7" t="s">
        <v>88</v>
      </c>
      <c r="C37" s="7" t="s">
        <v>89</v>
      </c>
      <c r="D37" s="7" t="s">
        <v>90</v>
      </c>
      <c r="E37" s="7" t="s">
        <v>91</v>
      </c>
      <c r="F37" s="7" t="s">
        <v>92</v>
      </c>
      <c r="G37" s="7" t="s">
        <v>93</v>
      </c>
      <c r="H37" s="34"/>
    </row>
    <row r="38">
      <c r="A38" s="91" t="s">
        <v>32</v>
      </c>
      <c r="B38" s="121"/>
      <c r="C38" s="221"/>
      <c r="D38" s="221">
        <v>1.0</v>
      </c>
      <c r="E38" s="221"/>
      <c r="F38" s="221">
        <v>1.0</v>
      </c>
      <c r="G38" s="222"/>
      <c r="H38" s="182"/>
    </row>
    <row r="39">
      <c r="A39" s="91" t="s">
        <v>34</v>
      </c>
      <c r="B39" s="250" t="s">
        <v>94</v>
      </c>
      <c r="C39" s="221">
        <v>4.0</v>
      </c>
      <c r="D39" s="221"/>
      <c r="E39" s="221"/>
      <c r="F39" s="221">
        <v>26.0</v>
      </c>
      <c r="G39" s="222"/>
      <c r="H39" s="182"/>
    </row>
    <row r="40">
      <c r="A40" s="91" t="s">
        <v>36</v>
      </c>
      <c r="B40" s="121"/>
      <c r="C40" s="221">
        <v>2.0</v>
      </c>
      <c r="D40" s="221"/>
      <c r="E40" s="221"/>
      <c r="F40" s="221">
        <v>2.0</v>
      </c>
      <c r="G40" s="222"/>
      <c r="H40" s="182"/>
    </row>
    <row r="41">
      <c r="A41" s="91" t="s">
        <v>38</v>
      </c>
      <c r="B41" s="250" t="s">
        <v>94</v>
      </c>
      <c r="C41" s="221">
        <v>13.0</v>
      </c>
      <c r="D41" s="221"/>
      <c r="E41" s="221">
        <v>6.0</v>
      </c>
      <c r="F41" s="221">
        <v>32.0</v>
      </c>
      <c r="G41" s="222"/>
      <c r="H41" s="182"/>
    </row>
    <row r="42">
      <c r="A42" s="91" t="s">
        <v>39</v>
      </c>
      <c r="B42" s="121"/>
      <c r="C42" s="222"/>
      <c r="D42" s="222"/>
      <c r="E42" s="222"/>
      <c r="F42" s="222"/>
      <c r="G42" s="222"/>
      <c r="H42" s="182"/>
    </row>
    <row r="43">
      <c r="A43" s="91" t="s">
        <v>41</v>
      </c>
      <c r="B43" s="121"/>
      <c r="C43" s="221"/>
      <c r="D43" s="221"/>
      <c r="E43" s="221"/>
      <c r="F43" s="221"/>
      <c r="G43" s="222"/>
      <c r="H43" s="182"/>
    </row>
    <row r="44">
      <c r="A44" s="91" t="s">
        <v>43</v>
      </c>
      <c r="B44" s="250" t="s">
        <v>94</v>
      </c>
      <c r="C44" s="221">
        <v>9.0</v>
      </c>
      <c r="D44" s="221"/>
      <c r="E44" s="221"/>
      <c r="F44" s="221">
        <v>20.0</v>
      </c>
      <c r="G44" s="222"/>
      <c r="H44" s="182"/>
    </row>
    <row r="45">
      <c r="A45" s="91" t="s">
        <v>45</v>
      </c>
      <c r="B45" s="250" t="s">
        <v>94</v>
      </c>
      <c r="C45" s="221"/>
      <c r="D45" s="221"/>
      <c r="E45" s="221"/>
      <c r="F45" s="221"/>
      <c r="G45" s="222"/>
      <c r="H45" s="182"/>
    </row>
    <row r="46">
      <c r="A46" s="91" t="s">
        <v>46</v>
      </c>
      <c r="B46" s="121"/>
      <c r="C46" s="221"/>
      <c r="D46" s="221"/>
      <c r="E46" s="221"/>
      <c r="F46" s="221"/>
      <c r="G46" s="222"/>
      <c r="H46" s="182"/>
    </row>
    <row r="47">
      <c r="A47" s="91" t="s">
        <v>47</v>
      </c>
      <c r="B47" s="250" t="s">
        <v>94</v>
      </c>
      <c r="C47" s="221">
        <v>8.0</v>
      </c>
      <c r="D47" s="221">
        <v>1.0</v>
      </c>
      <c r="E47" s="221">
        <v>9.0</v>
      </c>
      <c r="F47" s="221">
        <v>4.0</v>
      </c>
      <c r="G47" s="222"/>
      <c r="H47" s="182"/>
    </row>
    <row r="48">
      <c r="A48" s="91" t="s">
        <v>48</v>
      </c>
      <c r="B48" s="121"/>
      <c r="C48" s="221"/>
      <c r="D48" s="221"/>
      <c r="E48" s="221"/>
      <c r="F48" s="221"/>
      <c r="G48" s="222"/>
      <c r="H48" s="182"/>
    </row>
    <row r="49">
      <c r="A49" s="91" t="s">
        <v>49</v>
      </c>
      <c r="B49" s="121"/>
      <c r="C49" s="221"/>
      <c r="D49" s="221">
        <v>1.0</v>
      </c>
      <c r="E49" s="221"/>
      <c r="F49" s="221">
        <v>11.0</v>
      </c>
      <c r="G49" s="222"/>
      <c r="H49" s="182"/>
    </row>
    <row r="50">
      <c r="A50" s="91" t="s">
        <v>50</v>
      </c>
      <c r="B50" s="248"/>
      <c r="C50" s="221"/>
      <c r="D50" s="221"/>
      <c r="E50" s="221"/>
      <c r="F50" s="221"/>
      <c r="G50" s="222"/>
      <c r="H50" s="182"/>
    </row>
    <row r="51">
      <c r="A51" s="91" t="s">
        <v>51</v>
      </c>
      <c r="B51" s="250" t="s">
        <v>94</v>
      </c>
      <c r="C51" s="222"/>
      <c r="D51" s="222"/>
      <c r="E51" s="222"/>
      <c r="F51" s="222"/>
      <c r="G51" s="222"/>
      <c r="H51" s="182"/>
    </row>
    <row r="52">
      <c r="A52" s="91" t="s">
        <v>52</v>
      </c>
      <c r="B52" s="121"/>
      <c r="C52" s="221"/>
      <c r="D52" s="221"/>
      <c r="E52" s="221">
        <v>1.0</v>
      </c>
      <c r="F52" s="221">
        <v>2.0</v>
      </c>
      <c r="G52" s="222"/>
      <c r="H52" s="182"/>
    </row>
    <row r="53">
      <c r="A53" s="91" t="s">
        <v>53</v>
      </c>
      <c r="B53" s="250" t="s">
        <v>94</v>
      </c>
      <c r="C53" s="221">
        <v>22.0</v>
      </c>
      <c r="D53" s="221"/>
      <c r="E53" s="221">
        <v>5.0</v>
      </c>
      <c r="F53" s="221">
        <v>9.0</v>
      </c>
      <c r="G53" s="222"/>
      <c r="H53" s="182"/>
    </row>
    <row r="54">
      <c r="A54" s="91" t="s">
        <v>54</v>
      </c>
      <c r="B54" s="248"/>
      <c r="C54" s="222"/>
      <c r="D54" s="222"/>
      <c r="E54" s="222"/>
      <c r="F54" s="222"/>
      <c r="G54" s="222"/>
      <c r="H54" s="182"/>
    </row>
    <row r="55">
      <c r="A55" s="91" t="s">
        <v>55</v>
      </c>
      <c r="B55" s="121"/>
      <c r="C55" s="222"/>
      <c r="D55" s="222"/>
      <c r="E55" s="222"/>
      <c r="F55" s="222"/>
      <c r="G55" s="222"/>
      <c r="H55" s="182"/>
    </row>
    <row r="56">
      <c r="A56" s="131" t="s">
        <v>56</v>
      </c>
      <c r="B56" s="132"/>
      <c r="C56" s="185"/>
      <c r="D56" s="185"/>
      <c r="E56" s="185"/>
      <c r="F56" s="185"/>
      <c r="G56" s="185"/>
      <c r="H56" s="187"/>
    </row>
    <row r="57">
      <c r="A57" s="27" t="s">
        <v>121</v>
      </c>
      <c r="F57" s="28"/>
      <c r="H57" s="18"/>
    </row>
    <row r="58">
      <c r="A58" s="225" t="s">
        <v>25</v>
      </c>
      <c r="B58" s="138" t="s">
        <v>26</v>
      </c>
      <c r="C58" s="142" t="s">
        <v>27</v>
      </c>
      <c r="D58" s="142" t="s">
        <v>28</v>
      </c>
      <c r="E58" s="142" t="s">
        <v>29</v>
      </c>
      <c r="F58" s="226" t="s">
        <v>30</v>
      </c>
      <c r="H58" s="18"/>
    </row>
    <row r="59">
      <c r="A59" s="146" t="s">
        <v>32</v>
      </c>
      <c r="B59" s="241"/>
      <c r="C59" s="242"/>
      <c r="D59" s="87"/>
      <c r="E59" s="242"/>
      <c r="F59" s="243"/>
      <c r="H59" s="18"/>
    </row>
    <row r="60">
      <c r="A60" s="146" t="s">
        <v>34</v>
      </c>
      <c r="B60" s="151"/>
      <c r="C60" s="221"/>
      <c r="D60" s="221"/>
      <c r="E60" s="221"/>
      <c r="F60" s="102"/>
      <c r="H60" s="18"/>
    </row>
    <row r="61">
      <c r="A61" s="146" t="s">
        <v>36</v>
      </c>
      <c r="B61" s="151"/>
      <c r="C61" s="222"/>
      <c r="D61" s="221"/>
      <c r="E61" s="222"/>
      <c r="F61" s="102"/>
      <c r="H61" s="18"/>
    </row>
    <row r="62">
      <c r="A62" s="146" t="s">
        <v>38</v>
      </c>
      <c r="B62" s="151">
        <v>1.0</v>
      </c>
      <c r="C62" s="221"/>
      <c r="D62" s="221"/>
      <c r="E62" s="222"/>
      <c r="F62" s="102"/>
      <c r="H62" s="18"/>
    </row>
    <row r="63">
      <c r="A63" s="146" t="s">
        <v>39</v>
      </c>
      <c r="B63" s="151"/>
      <c r="C63" s="221"/>
      <c r="D63" s="222"/>
      <c r="E63" s="222"/>
      <c r="F63" s="102"/>
      <c r="H63" s="18"/>
    </row>
    <row r="64">
      <c r="A64" s="146" t="s">
        <v>41</v>
      </c>
      <c r="B64" s="151"/>
      <c r="C64" s="221"/>
      <c r="D64" s="222"/>
      <c r="E64" s="222"/>
      <c r="F64" s="102"/>
      <c r="H64" s="18"/>
    </row>
    <row r="65">
      <c r="A65" s="146" t="s">
        <v>43</v>
      </c>
      <c r="B65" s="151"/>
      <c r="C65" s="221"/>
      <c r="D65" s="221"/>
      <c r="E65" s="222"/>
      <c r="F65" s="102"/>
      <c r="H65" s="18"/>
    </row>
    <row r="66">
      <c r="A66" s="146" t="s">
        <v>45</v>
      </c>
      <c r="B66" s="151">
        <v>1.0</v>
      </c>
      <c r="C66" s="222"/>
      <c r="D66" s="221"/>
      <c r="E66" s="222"/>
      <c r="F66" s="102">
        <v>1.0</v>
      </c>
      <c r="H66" s="18"/>
    </row>
    <row r="67">
      <c r="A67" s="146" t="s">
        <v>46</v>
      </c>
      <c r="B67" s="151"/>
      <c r="C67" s="221"/>
      <c r="D67" s="222"/>
      <c r="E67" s="222"/>
      <c r="F67" s="102"/>
      <c r="H67" s="18"/>
    </row>
    <row r="68">
      <c r="A68" s="146" t="s">
        <v>47</v>
      </c>
      <c r="B68" s="151"/>
      <c r="C68" s="222"/>
      <c r="D68" s="221"/>
      <c r="E68" s="222"/>
      <c r="F68" s="102"/>
      <c r="H68" s="18"/>
    </row>
    <row r="69">
      <c r="A69" s="146" t="s">
        <v>48</v>
      </c>
      <c r="B69" s="151"/>
      <c r="C69" s="221"/>
      <c r="D69" s="221"/>
      <c r="E69" s="222"/>
      <c r="F69" s="102"/>
      <c r="H69" s="18"/>
    </row>
    <row r="70">
      <c r="A70" s="146" t="s">
        <v>49</v>
      </c>
      <c r="B70" s="151"/>
      <c r="C70" s="221"/>
      <c r="D70" s="222"/>
      <c r="E70" s="222"/>
      <c r="F70" s="102"/>
      <c r="H70" s="18"/>
    </row>
    <row r="71">
      <c r="A71" s="146" t="s">
        <v>50</v>
      </c>
      <c r="B71" s="244"/>
      <c r="C71" s="222"/>
      <c r="D71" s="222"/>
      <c r="E71" s="222"/>
      <c r="F71" s="182"/>
      <c r="H71" s="18"/>
    </row>
    <row r="72">
      <c r="A72" s="146" t="s">
        <v>51</v>
      </c>
      <c r="B72" s="151"/>
      <c r="C72" s="222"/>
      <c r="D72" s="222"/>
      <c r="E72" s="221"/>
      <c r="F72" s="102"/>
      <c r="H72" s="18"/>
    </row>
    <row r="73">
      <c r="A73" s="146" t="s">
        <v>52</v>
      </c>
      <c r="B73" s="151"/>
      <c r="C73" s="222"/>
      <c r="D73" s="221"/>
      <c r="E73" s="222"/>
      <c r="F73" s="102"/>
      <c r="H73" s="18"/>
    </row>
    <row r="74">
      <c r="A74" s="146" t="s">
        <v>53</v>
      </c>
      <c r="B74" s="151">
        <v>1.0</v>
      </c>
      <c r="C74" s="221"/>
      <c r="D74" s="221"/>
      <c r="E74" s="222"/>
      <c r="F74" s="102"/>
      <c r="H74" s="18"/>
    </row>
    <row r="75">
      <c r="A75" s="146" t="s">
        <v>54</v>
      </c>
      <c r="B75" s="244"/>
      <c r="C75" s="222"/>
      <c r="D75" s="222"/>
      <c r="E75" s="222"/>
      <c r="F75" s="182"/>
      <c r="H75" s="18"/>
    </row>
    <row r="76">
      <c r="A76" s="146" t="s">
        <v>55</v>
      </c>
      <c r="B76" s="245"/>
      <c r="C76" s="223"/>
      <c r="D76" s="223"/>
      <c r="E76" s="223"/>
      <c r="F76" s="206"/>
      <c r="H76" s="18"/>
    </row>
    <row r="77">
      <c r="A77" s="227" t="s">
        <v>56</v>
      </c>
      <c r="B77" s="244"/>
      <c r="C77" s="222"/>
      <c r="D77" s="222"/>
      <c r="E77" s="222"/>
      <c r="F77" s="182"/>
      <c r="H77" s="18"/>
    </row>
    <row r="78">
      <c r="A78" s="227" t="s">
        <v>103</v>
      </c>
      <c r="B78" s="151"/>
      <c r="C78" s="222"/>
      <c r="D78" s="221"/>
      <c r="E78" s="222"/>
      <c r="F78" s="102">
        <v>2.0</v>
      </c>
      <c r="H78" s="18"/>
    </row>
    <row r="79">
      <c r="A79" s="229" t="s">
        <v>118</v>
      </c>
      <c r="B79" s="245"/>
      <c r="C79" s="224"/>
      <c r="D79" s="223"/>
      <c r="E79" s="224"/>
      <c r="F79" s="184"/>
      <c r="H79" s="18"/>
    </row>
    <row r="80">
      <c r="A80" s="229" t="s">
        <v>21</v>
      </c>
      <c r="B80" s="246"/>
      <c r="C80" s="185"/>
      <c r="D80" s="185"/>
      <c r="E80" s="185"/>
      <c r="F80" s="158">
        <v>1.0</v>
      </c>
      <c r="H80" s="18"/>
    </row>
    <row r="81">
      <c r="A81" s="230" t="s">
        <v>66</v>
      </c>
      <c r="B81" s="163">
        <f t="shared" ref="B81:F81" si="12">SUM(B59:B80)</f>
        <v>3</v>
      </c>
      <c r="C81" s="163">
        <f t="shared" si="12"/>
        <v>0</v>
      </c>
      <c r="D81" s="163">
        <f t="shared" si="12"/>
        <v>0</v>
      </c>
      <c r="E81" s="163">
        <f t="shared" si="12"/>
        <v>0</v>
      </c>
      <c r="F81" s="165">
        <f t="shared" si="12"/>
        <v>4</v>
      </c>
      <c r="G81" s="47"/>
      <c r="H81" s="232"/>
    </row>
  </sheetData>
  <mergeCells count="5">
    <mergeCell ref="A1:G1"/>
    <mergeCell ref="C13:H13"/>
    <mergeCell ref="A24:B24"/>
    <mergeCell ref="A36:H36"/>
    <mergeCell ref="A57:F57"/>
  </mergeCells>
  <conditionalFormatting sqref="F15:F34">
    <cfRule type="cellIs" dxfId="0" priority="1" operator="lessThan">
      <formula>0</formula>
    </cfRule>
  </conditionalFormatting>
  <conditionalFormatting sqref="F15:F34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6" max="7" width="7.38"/>
    <col customWidth="1" min="8" max="8" width="11.0"/>
    <col customWidth="1" min="9" max="9" width="7.5"/>
    <col customWidth="1" min="10" max="10" width="7.38"/>
    <col customWidth="1" min="11" max="11" width="8.88"/>
    <col customWidth="1" min="12" max="12" width="18.63"/>
    <col customWidth="1" min="13" max="13" width="17.13"/>
  </cols>
  <sheetData>
    <row r="1">
      <c r="A1" s="52" t="s">
        <v>0</v>
      </c>
      <c r="B1" s="53"/>
      <c r="C1" s="53"/>
      <c r="D1" s="53"/>
      <c r="E1" s="53"/>
      <c r="F1" s="53"/>
      <c r="G1" s="53"/>
      <c r="H1" s="54"/>
      <c r="I1" s="55"/>
      <c r="J1" s="55"/>
      <c r="K1" s="55"/>
      <c r="L1" s="55"/>
      <c r="M1" s="56" t="s">
        <v>57</v>
      </c>
    </row>
    <row r="2">
      <c r="A2" s="57" t="s">
        <v>58</v>
      </c>
      <c r="B2" s="58">
        <v>45954.0</v>
      </c>
      <c r="C2" s="6"/>
      <c r="D2" s="7" t="s">
        <v>2</v>
      </c>
      <c r="E2" s="7" t="s">
        <v>3</v>
      </c>
      <c r="F2" s="59" t="s">
        <v>4</v>
      </c>
      <c r="G2" s="54"/>
      <c r="H2" s="60" t="s">
        <v>5</v>
      </c>
      <c r="I2" s="59" t="s">
        <v>59</v>
      </c>
      <c r="J2" s="53"/>
      <c r="K2" s="54"/>
      <c r="L2" s="61" t="s">
        <v>60</v>
      </c>
      <c r="M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63">
        <v>125743.66</v>
      </c>
      <c r="G3" s="64"/>
      <c r="H3" s="65">
        <f t="shared" ref="H3:H8" si="1">$F3/D3</f>
        <v>0.4442642331</v>
      </c>
      <c r="I3" s="66">
        <f t="shared" ref="I3:I13" si="2">F3-L3</f>
        <v>-169384.74</v>
      </c>
      <c r="J3" s="67"/>
      <c r="K3" s="64"/>
      <c r="L3" s="68">
        <f t="shared" ref="L3:L13" si="3">E3*$B$23</f>
        <v>295128.4</v>
      </c>
      <c r="M3" s="69">
        <f t="shared" ref="M3:M14" si="4">$F3/E3</f>
        <v>0.3976599654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63">
        <v>150131.62</v>
      </c>
      <c r="G4" s="64"/>
      <c r="H4" s="65">
        <f t="shared" si="1"/>
        <v>0.7447965511</v>
      </c>
      <c r="I4" s="66">
        <f t="shared" si="2"/>
        <v>-94029.31333</v>
      </c>
      <c r="J4" s="67"/>
      <c r="K4" s="64"/>
      <c r="L4" s="68">
        <f t="shared" si="3"/>
        <v>244160.9333</v>
      </c>
      <c r="M4" s="69">
        <f t="shared" si="4"/>
        <v>0.5738954362</v>
      </c>
    </row>
    <row r="5">
      <c r="A5" s="10" t="s">
        <v>11</v>
      </c>
      <c r="B5" s="70">
        <v>1759394.6</v>
      </c>
      <c r="C5" s="12" t="s">
        <v>61</v>
      </c>
      <c r="D5" s="71">
        <v>402427.0</v>
      </c>
      <c r="E5" s="13">
        <v>501170.0</v>
      </c>
      <c r="F5" s="63">
        <v>350439.6</v>
      </c>
      <c r="G5" s="64"/>
      <c r="H5" s="65">
        <f t="shared" si="1"/>
        <v>0.870815328</v>
      </c>
      <c r="I5" s="66">
        <f t="shared" si="2"/>
        <v>-117319.0667</v>
      </c>
      <c r="J5" s="67"/>
      <c r="K5" s="64"/>
      <c r="L5" s="68">
        <f t="shared" si="3"/>
        <v>467758.6667</v>
      </c>
      <c r="M5" s="69">
        <f t="shared" si="4"/>
        <v>0.6992429714</v>
      </c>
    </row>
    <row r="6">
      <c r="A6" s="10" t="s">
        <v>62</v>
      </c>
      <c r="B6" s="70">
        <v>223862.45</v>
      </c>
      <c r="C6" s="12" t="s">
        <v>12</v>
      </c>
      <c r="D6" s="13">
        <v>360402.0</v>
      </c>
      <c r="E6" s="13">
        <v>316209.0</v>
      </c>
      <c r="F6" s="63">
        <v>208535.14</v>
      </c>
      <c r="G6" s="64"/>
      <c r="H6" s="65">
        <f t="shared" si="1"/>
        <v>0.5786181542</v>
      </c>
      <c r="I6" s="66">
        <f t="shared" si="2"/>
        <v>-86593.26</v>
      </c>
      <c r="J6" s="67"/>
      <c r="K6" s="64"/>
      <c r="L6" s="68">
        <f t="shared" si="3"/>
        <v>295128.4</v>
      </c>
      <c r="M6" s="69">
        <f t="shared" si="4"/>
        <v>0.6594851506</v>
      </c>
    </row>
    <row r="7">
      <c r="A7" s="32" t="s">
        <v>63</v>
      </c>
      <c r="B7" s="72">
        <f>B5-B3</f>
        <v>-680821.4</v>
      </c>
      <c r="C7" s="12" t="s">
        <v>14</v>
      </c>
      <c r="D7" s="13">
        <v>467711.0</v>
      </c>
      <c r="E7" s="13">
        <v>302557.0</v>
      </c>
      <c r="F7" s="63">
        <v>286497.29</v>
      </c>
      <c r="G7" s="64"/>
      <c r="H7" s="65">
        <f t="shared" si="1"/>
        <v>0.6125519605</v>
      </c>
      <c r="I7" s="66">
        <f t="shared" si="2"/>
        <v>4110.756667</v>
      </c>
      <c r="J7" s="67"/>
      <c r="K7" s="64"/>
      <c r="L7" s="68">
        <f t="shared" si="3"/>
        <v>282386.5333</v>
      </c>
      <c r="M7" s="69">
        <f t="shared" si="4"/>
        <v>0.9469200514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63">
        <v>202409.96</v>
      </c>
      <c r="G8" s="64"/>
      <c r="H8" s="65">
        <f t="shared" si="1"/>
        <v>1.595236279</v>
      </c>
      <c r="I8" s="66">
        <f t="shared" si="2"/>
        <v>-41750.97333</v>
      </c>
      <c r="J8" s="67"/>
      <c r="K8" s="64"/>
      <c r="L8" s="68">
        <f t="shared" si="3"/>
        <v>244160.9333</v>
      </c>
      <c r="M8" s="69">
        <f t="shared" si="4"/>
        <v>0.7737354215</v>
      </c>
    </row>
    <row r="9">
      <c r="A9" s="19" t="s">
        <v>17</v>
      </c>
      <c r="B9" s="20">
        <f>(B4-B5)/30</f>
        <v>11764.30567</v>
      </c>
      <c r="C9" s="12" t="s">
        <v>18</v>
      </c>
      <c r="D9" s="13">
        <v>175140.0</v>
      </c>
      <c r="E9" s="13">
        <v>261601.0</v>
      </c>
      <c r="F9" s="63">
        <v>197924.91</v>
      </c>
      <c r="G9" s="64"/>
      <c r="H9" s="65">
        <f t="shared" ref="H9:H13" si="5">$F9/$D$9</f>
        <v>1.130095409</v>
      </c>
      <c r="I9" s="66">
        <f t="shared" si="2"/>
        <v>-46236.02333</v>
      </c>
      <c r="J9" s="67"/>
      <c r="K9" s="64"/>
      <c r="L9" s="68">
        <f t="shared" si="3"/>
        <v>244160.9333</v>
      </c>
      <c r="M9" s="69">
        <f t="shared" si="4"/>
        <v>0.7565908005</v>
      </c>
    </row>
    <row r="10">
      <c r="A10" s="19" t="s">
        <v>19</v>
      </c>
      <c r="B10" s="21">
        <f>(B4-B6)/30</f>
        <v>62948.71067</v>
      </c>
      <c r="C10" s="12" t="s">
        <v>20</v>
      </c>
      <c r="D10" s="13">
        <v>0.0</v>
      </c>
      <c r="E10" s="13">
        <v>192680.0</v>
      </c>
      <c r="F10" s="63">
        <v>82668.25</v>
      </c>
      <c r="G10" s="64"/>
      <c r="H10" s="65">
        <f t="shared" si="5"/>
        <v>0.4720123901</v>
      </c>
      <c r="I10" s="66">
        <f t="shared" si="2"/>
        <v>-97166.41667</v>
      </c>
      <c r="J10" s="67"/>
      <c r="K10" s="64"/>
      <c r="L10" s="68">
        <f t="shared" si="3"/>
        <v>179834.6667</v>
      </c>
      <c r="M10" s="69">
        <f t="shared" si="4"/>
        <v>0.4290442703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63">
        <v>87029.09</v>
      </c>
      <c r="G11" s="64"/>
      <c r="H11" s="65">
        <f t="shared" si="5"/>
        <v>0.4969115565</v>
      </c>
      <c r="I11" s="66">
        <f t="shared" si="2"/>
        <v>41062.42333</v>
      </c>
      <c r="J11" s="67"/>
      <c r="K11" s="64"/>
      <c r="L11" s="68">
        <f t="shared" si="3"/>
        <v>45966.66667</v>
      </c>
      <c r="M11" s="73">
        <f t="shared" si="4"/>
        <v>1.767088122</v>
      </c>
    </row>
    <row r="12">
      <c r="A12" s="17"/>
      <c r="B12" s="74"/>
      <c r="C12" s="12" t="s">
        <v>65</v>
      </c>
      <c r="D12" s="13">
        <v>0.0</v>
      </c>
      <c r="E12" s="13">
        <v>49520.0</v>
      </c>
      <c r="F12" s="63">
        <v>54165.11</v>
      </c>
      <c r="G12" s="64"/>
      <c r="H12" s="65">
        <f t="shared" si="5"/>
        <v>0.3092675003</v>
      </c>
      <c r="I12" s="66">
        <f t="shared" si="2"/>
        <v>7946.443333</v>
      </c>
      <c r="J12" s="67"/>
      <c r="K12" s="64"/>
      <c r="L12" s="68">
        <f t="shared" si="3"/>
        <v>46218.66667</v>
      </c>
      <c r="M12" s="69">
        <f t="shared" si="4"/>
        <v>1.093802706</v>
      </c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63">
        <v>13849.97</v>
      </c>
      <c r="G13" s="64"/>
      <c r="H13" s="76">
        <f t="shared" si="5"/>
        <v>0.07907942218</v>
      </c>
      <c r="I13" s="77">
        <f t="shared" si="2"/>
        <v>-33750.03</v>
      </c>
      <c r="J13" s="78"/>
      <c r="K13" s="79"/>
      <c r="L13" s="80">
        <f t="shared" si="3"/>
        <v>47600</v>
      </c>
      <c r="M13" s="81">
        <f t="shared" si="4"/>
        <v>0.2715680392</v>
      </c>
    </row>
    <row r="14">
      <c r="A14" s="19" t="s">
        <v>24</v>
      </c>
      <c r="B14" s="21">
        <f>(B3-B5)/(B19-B22)</f>
        <v>340410.7</v>
      </c>
      <c r="C14" s="29" t="s">
        <v>66</v>
      </c>
      <c r="D14" s="82">
        <f t="shared" ref="D14:F14" si="6">SUM(D3:D13)</f>
        <v>2122320</v>
      </c>
      <c r="E14" s="82">
        <f t="shared" si="6"/>
        <v>2563398</v>
      </c>
      <c r="F14" s="82">
        <f t="shared" si="6"/>
        <v>1759394.6</v>
      </c>
      <c r="G14" s="2"/>
      <c r="H14" s="83">
        <f>$F14/D14</f>
        <v>0.8289959101</v>
      </c>
      <c r="I14" s="83"/>
      <c r="J14" s="83"/>
      <c r="K14" s="83"/>
      <c r="L14" s="83"/>
      <c r="M14" s="84">
        <f t="shared" si="4"/>
        <v>0.6863524899</v>
      </c>
    </row>
    <row r="15">
      <c r="A15" s="19" t="s">
        <v>31</v>
      </c>
      <c r="B15" s="20">
        <f>B3*B23</f>
        <v>2277534.933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</row>
    <row r="16">
      <c r="A16" s="19" t="s">
        <v>67</v>
      </c>
      <c r="B16" s="20">
        <f>B5-B15</f>
        <v>-518140.3333</v>
      </c>
      <c r="C16" s="27" t="s">
        <v>68</v>
      </c>
      <c r="M16" s="28"/>
    </row>
    <row r="17">
      <c r="A17" s="19" t="s">
        <v>69</v>
      </c>
      <c r="B17" s="20">
        <f>B5-B4</f>
        <v>-352929.17</v>
      </c>
      <c r="C17" s="86"/>
      <c r="D17" s="87" t="s">
        <v>70</v>
      </c>
      <c r="E17" s="87" t="s">
        <v>71</v>
      </c>
      <c r="F17" s="88" t="s">
        <v>72</v>
      </c>
      <c r="G17" s="54"/>
      <c r="H17" s="89" t="s">
        <v>59</v>
      </c>
      <c r="I17" s="53"/>
      <c r="J17" s="53"/>
      <c r="K17" s="54"/>
      <c r="L17" s="61" t="s">
        <v>60</v>
      </c>
      <c r="M17" s="90" t="s">
        <v>6</v>
      </c>
    </row>
    <row r="18">
      <c r="A18" s="19" t="s">
        <v>73</v>
      </c>
      <c r="B18" s="20">
        <f>(B5-B4)-B6</f>
        <v>-576791.62</v>
      </c>
      <c r="C18" s="91" t="s">
        <v>32</v>
      </c>
      <c r="D18" s="92">
        <v>79808.0</v>
      </c>
      <c r="E18" s="93">
        <v>33131.0</v>
      </c>
      <c r="F18" s="94">
        <f t="shared" ref="F18:F38" si="7">E18-D18</f>
        <v>-46677</v>
      </c>
      <c r="G18" s="95"/>
      <c r="H18" s="96">
        <f t="shared" ref="H18:H37" si="8">E18-L18</f>
        <v>-41356.46667</v>
      </c>
      <c r="I18" s="67"/>
      <c r="J18" s="67"/>
      <c r="K18" s="67"/>
      <c r="L18" s="97">
        <f t="shared" ref="L18:L37" si="9">D18*$B$23</f>
        <v>74487.46667</v>
      </c>
      <c r="M18" s="98">
        <f t="shared" ref="M18:M37" si="10">E18/D18</f>
        <v>0.4151338212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49797.0</v>
      </c>
      <c r="F19" s="96">
        <f t="shared" si="7"/>
        <v>-93316</v>
      </c>
      <c r="G19" s="64"/>
      <c r="H19" s="96">
        <f t="shared" si="8"/>
        <v>-83775.13333</v>
      </c>
      <c r="I19" s="67"/>
      <c r="J19" s="67"/>
      <c r="K19" s="67"/>
      <c r="L19" s="97">
        <f t="shared" si="9"/>
        <v>133572.1333</v>
      </c>
      <c r="M19" s="15">
        <f t="shared" si="10"/>
        <v>0.3479558111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33546.0</v>
      </c>
      <c r="F20" s="96">
        <f t="shared" si="7"/>
        <v>-46262</v>
      </c>
      <c r="G20" s="64"/>
      <c r="H20" s="96">
        <f t="shared" si="8"/>
        <v>-40941.46667</v>
      </c>
      <c r="I20" s="67"/>
      <c r="J20" s="67"/>
      <c r="K20" s="67"/>
      <c r="L20" s="97">
        <f t="shared" si="9"/>
        <v>74487.46667</v>
      </c>
      <c r="M20" s="15">
        <f t="shared" si="10"/>
        <v>0.4203338011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40213.0</v>
      </c>
      <c r="F21" s="96">
        <f t="shared" si="7"/>
        <v>-75599</v>
      </c>
      <c r="G21" s="64"/>
      <c r="H21" s="96">
        <f t="shared" si="8"/>
        <v>-67878.2</v>
      </c>
      <c r="I21" s="67"/>
      <c r="J21" s="67"/>
      <c r="K21" s="67"/>
      <c r="L21" s="97">
        <f t="shared" si="9"/>
        <v>108091.2</v>
      </c>
      <c r="M21" s="15">
        <f t="shared" si="10"/>
        <v>0.3472265396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104275.0</v>
      </c>
      <c r="F22" s="96">
        <f t="shared" si="7"/>
        <v>36015</v>
      </c>
      <c r="G22" s="64"/>
      <c r="H22" s="96">
        <f t="shared" si="8"/>
        <v>40565.66667</v>
      </c>
      <c r="I22" s="67"/>
      <c r="J22" s="67"/>
      <c r="K22" s="67"/>
      <c r="L22" s="97">
        <f t="shared" si="9"/>
        <v>63709.33333</v>
      </c>
      <c r="M22" s="15">
        <f t="shared" si="10"/>
        <v>1.527615001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>
        <v>20354.0</v>
      </c>
      <c r="F23" s="96">
        <f t="shared" si="7"/>
        <v>-40850</v>
      </c>
      <c r="G23" s="64"/>
      <c r="H23" s="96">
        <f t="shared" si="8"/>
        <v>-36769.73333</v>
      </c>
      <c r="I23" s="67"/>
      <c r="J23" s="67"/>
      <c r="K23" s="67"/>
      <c r="L23" s="97">
        <f t="shared" si="9"/>
        <v>57123.73333</v>
      </c>
      <c r="M23" s="15">
        <f t="shared" si="10"/>
        <v>0.3325599634</v>
      </c>
    </row>
    <row r="24">
      <c r="A24" s="43" t="s">
        <v>44</v>
      </c>
      <c r="B24" s="44">
        <f>B5/B3</f>
        <v>0.7209995345</v>
      </c>
      <c r="C24" s="91" t="s">
        <v>43</v>
      </c>
      <c r="D24" s="13">
        <v>120764.0</v>
      </c>
      <c r="E24" s="99">
        <v>81452.0</v>
      </c>
      <c r="F24" s="96">
        <f t="shared" si="7"/>
        <v>-39312</v>
      </c>
      <c r="G24" s="64"/>
      <c r="H24" s="96">
        <f t="shared" si="8"/>
        <v>-31261.06667</v>
      </c>
      <c r="I24" s="67"/>
      <c r="J24" s="67"/>
      <c r="K24" s="67"/>
      <c r="L24" s="97">
        <f t="shared" si="9"/>
        <v>112713.0667</v>
      </c>
      <c r="M24" s="15">
        <f t="shared" si="10"/>
        <v>0.6744725249</v>
      </c>
    </row>
    <row r="25">
      <c r="A25" s="17" t="s">
        <v>75</v>
      </c>
      <c r="C25" s="91" t="s">
        <v>45</v>
      </c>
      <c r="D25" s="13">
        <v>120764.0</v>
      </c>
      <c r="E25" s="99">
        <v>52260.0</v>
      </c>
      <c r="F25" s="96">
        <f t="shared" si="7"/>
        <v>-68504</v>
      </c>
      <c r="G25" s="64"/>
      <c r="H25" s="96">
        <f t="shared" si="8"/>
        <v>-60453.06667</v>
      </c>
      <c r="I25" s="67"/>
      <c r="J25" s="67"/>
      <c r="K25" s="67"/>
      <c r="L25" s="97">
        <f t="shared" si="9"/>
        <v>112713.0667</v>
      </c>
      <c r="M25" s="15">
        <f t="shared" si="10"/>
        <v>0.4327448577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153807.0</v>
      </c>
      <c r="F26" s="96">
        <f t="shared" si="7"/>
        <v>51647</v>
      </c>
      <c r="G26" s="64"/>
      <c r="H26" s="96">
        <f t="shared" si="8"/>
        <v>58457.66667</v>
      </c>
      <c r="I26" s="67"/>
      <c r="J26" s="67"/>
      <c r="K26" s="67"/>
      <c r="L26" s="97">
        <f t="shared" si="9"/>
        <v>95349.33333</v>
      </c>
      <c r="M26" s="15">
        <f t="shared" si="10"/>
        <v>1.505550117</v>
      </c>
    </row>
    <row r="27">
      <c r="A27" s="12" t="s">
        <v>8</v>
      </c>
      <c r="B27" s="102"/>
      <c r="C27" s="91" t="s">
        <v>47</v>
      </c>
      <c r="D27" s="13">
        <v>102160.0</v>
      </c>
      <c r="E27" s="99">
        <v>102848.0</v>
      </c>
      <c r="F27" s="96">
        <f t="shared" si="7"/>
        <v>688</v>
      </c>
      <c r="G27" s="64"/>
      <c r="H27" s="96">
        <f t="shared" si="8"/>
        <v>7498.666667</v>
      </c>
      <c r="I27" s="67"/>
      <c r="J27" s="67"/>
      <c r="K27" s="67"/>
      <c r="L27" s="97">
        <f t="shared" si="9"/>
        <v>95349.33333</v>
      </c>
      <c r="M27" s="15">
        <f t="shared" si="10"/>
        <v>1.006734534</v>
      </c>
    </row>
    <row r="28">
      <c r="A28" s="12" t="s">
        <v>10</v>
      </c>
      <c r="B28" s="102"/>
      <c r="C28" s="91" t="s">
        <v>48</v>
      </c>
      <c r="D28" s="13">
        <v>102160.0</v>
      </c>
      <c r="E28" s="99">
        <v>37636.0</v>
      </c>
      <c r="F28" s="96">
        <f t="shared" si="7"/>
        <v>-64524</v>
      </c>
      <c r="G28" s="64"/>
      <c r="H28" s="96">
        <f t="shared" si="8"/>
        <v>-57713.33333</v>
      </c>
      <c r="I28" s="67"/>
      <c r="J28" s="67"/>
      <c r="K28" s="67"/>
      <c r="L28" s="97">
        <f t="shared" si="9"/>
        <v>95349.33333</v>
      </c>
      <c r="M28" s="15">
        <f t="shared" si="10"/>
        <v>0.3684025059</v>
      </c>
    </row>
    <row r="29">
      <c r="A29" s="12" t="s">
        <v>12</v>
      </c>
      <c r="B29" s="102"/>
      <c r="C29" s="91" t="s">
        <v>49</v>
      </c>
      <c r="D29" s="13">
        <v>115812.0</v>
      </c>
      <c r="E29" s="99">
        <v>160908.0</v>
      </c>
      <c r="F29" s="96">
        <f t="shared" si="7"/>
        <v>45096</v>
      </c>
      <c r="G29" s="64"/>
      <c r="H29" s="96">
        <f t="shared" si="8"/>
        <v>52816.8</v>
      </c>
      <c r="I29" s="67"/>
      <c r="J29" s="67"/>
      <c r="K29" s="67"/>
      <c r="L29" s="97">
        <f t="shared" si="9"/>
        <v>108091.2</v>
      </c>
      <c r="M29" s="15">
        <f t="shared" si="10"/>
        <v>1.389389701</v>
      </c>
    </row>
    <row r="30">
      <c r="A30" s="12" t="s">
        <v>14</v>
      </c>
      <c r="B30" s="102">
        <v>1.0</v>
      </c>
      <c r="C30" s="32" t="s">
        <v>78</v>
      </c>
      <c r="D30" s="13">
        <v>54608.0</v>
      </c>
      <c r="E30" s="99">
        <v>34447.0</v>
      </c>
      <c r="F30" s="96">
        <f t="shared" si="7"/>
        <v>-20161</v>
      </c>
      <c r="G30" s="64"/>
      <c r="H30" s="96">
        <f t="shared" si="8"/>
        <v>-16520.46667</v>
      </c>
      <c r="I30" s="67"/>
      <c r="J30" s="67"/>
      <c r="K30" s="67"/>
      <c r="L30" s="97">
        <f t="shared" si="9"/>
        <v>50967.46667</v>
      </c>
      <c r="M30" s="15">
        <f t="shared" si="10"/>
        <v>0.6308050103</v>
      </c>
    </row>
    <row r="31">
      <c r="A31" s="12" t="s">
        <v>16</v>
      </c>
      <c r="B31" s="102"/>
      <c r="C31" s="91" t="s">
        <v>51</v>
      </c>
      <c r="D31" s="13">
        <v>115812.0</v>
      </c>
      <c r="E31" s="99">
        <v>79573.0</v>
      </c>
      <c r="F31" s="96">
        <f t="shared" si="7"/>
        <v>-36239</v>
      </c>
      <c r="G31" s="64"/>
      <c r="H31" s="96">
        <f t="shared" si="8"/>
        <v>-28518.2</v>
      </c>
      <c r="I31" s="67"/>
      <c r="J31" s="67"/>
      <c r="K31" s="67"/>
      <c r="L31" s="97">
        <f t="shared" si="9"/>
        <v>108091.2</v>
      </c>
      <c r="M31" s="15">
        <f t="shared" si="10"/>
        <v>0.6870876938</v>
      </c>
    </row>
    <row r="32">
      <c r="A32" s="12" t="s">
        <v>18</v>
      </c>
      <c r="B32" s="102"/>
      <c r="C32" s="91" t="s">
        <v>52</v>
      </c>
      <c r="D32" s="13">
        <v>115812.0</v>
      </c>
      <c r="E32" s="99">
        <v>93190.0</v>
      </c>
      <c r="F32" s="96">
        <f t="shared" si="7"/>
        <v>-22622</v>
      </c>
      <c r="G32" s="64"/>
      <c r="H32" s="96">
        <f t="shared" si="8"/>
        <v>-14901.2</v>
      </c>
      <c r="I32" s="67"/>
      <c r="J32" s="67"/>
      <c r="K32" s="67"/>
      <c r="L32" s="97">
        <f t="shared" si="9"/>
        <v>108091.2</v>
      </c>
      <c r="M32" s="15">
        <f t="shared" si="10"/>
        <v>0.8046661831</v>
      </c>
    </row>
    <row r="33">
      <c r="A33" s="12" t="s">
        <v>20</v>
      </c>
      <c r="B33" s="102">
        <v>1.0</v>
      </c>
      <c r="C33" s="91" t="s">
        <v>53</v>
      </c>
      <c r="D33" s="13">
        <v>151816.0</v>
      </c>
      <c r="E33" s="99">
        <v>39106.0</v>
      </c>
      <c r="F33" s="96">
        <f t="shared" si="7"/>
        <v>-112710</v>
      </c>
      <c r="G33" s="64"/>
      <c r="H33" s="96">
        <f t="shared" si="8"/>
        <v>-102588.9333</v>
      </c>
      <c r="I33" s="67"/>
      <c r="J33" s="67"/>
      <c r="K33" s="67"/>
      <c r="L33" s="97">
        <f t="shared" si="9"/>
        <v>141694.9333</v>
      </c>
      <c r="M33" s="15">
        <f t="shared" si="10"/>
        <v>0.257588133</v>
      </c>
    </row>
    <row r="34">
      <c r="A34" s="103" t="s">
        <v>79</v>
      </c>
      <c r="B34" s="102"/>
      <c r="C34" s="91" t="s">
        <v>80</v>
      </c>
      <c r="D34" s="13">
        <v>54608.0</v>
      </c>
      <c r="E34" s="99">
        <v>42007.0</v>
      </c>
      <c r="F34" s="96">
        <f t="shared" si="7"/>
        <v>-12601</v>
      </c>
      <c r="G34" s="64"/>
      <c r="H34" s="96">
        <f t="shared" si="8"/>
        <v>-8960.466667</v>
      </c>
      <c r="I34" s="67"/>
      <c r="J34" s="67"/>
      <c r="K34" s="67"/>
      <c r="L34" s="97">
        <f t="shared" si="9"/>
        <v>50967.46667</v>
      </c>
      <c r="M34" s="15">
        <f t="shared" si="10"/>
        <v>0.7692462643</v>
      </c>
    </row>
    <row r="35">
      <c r="A35" s="104" t="s">
        <v>81</v>
      </c>
      <c r="B35" s="102">
        <v>3.0</v>
      </c>
      <c r="C35" s="91" t="s">
        <v>82</v>
      </c>
      <c r="D35" s="13">
        <v>49656.0</v>
      </c>
      <c r="E35" s="99">
        <v>49415.0</v>
      </c>
      <c r="F35" s="96">
        <f t="shared" si="7"/>
        <v>-241</v>
      </c>
      <c r="G35" s="64"/>
      <c r="H35" s="96">
        <f t="shared" si="8"/>
        <v>3069.4</v>
      </c>
      <c r="I35" s="67"/>
      <c r="J35" s="67"/>
      <c r="K35" s="67"/>
      <c r="L35" s="97">
        <f t="shared" si="9"/>
        <v>46345.6</v>
      </c>
      <c r="M35" s="15">
        <f t="shared" si="10"/>
        <v>0.9951466087</v>
      </c>
    </row>
    <row r="36">
      <c r="A36" s="105" t="s">
        <v>66</v>
      </c>
      <c r="B36" s="106">
        <f>SUM(B27:B35)</f>
        <v>5</v>
      </c>
      <c r="C36" s="91" t="s">
        <v>83</v>
      </c>
      <c r="D36" s="13">
        <v>49656.0</v>
      </c>
      <c r="E36" s="99">
        <v>27518.0</v>
      </c>
      <c r="F36" s="96">
        <f t="shared" si="7"/>
        <v>-22138</v>
      </c>
      <c r="G36" s="64"/>
      <c r="H36" s="96">
        <f t="shared" si="8"/>
        <v>-18827.6</v>
      </c>
      <c r="I36" s="67"/>
      <c r="J36" s="67"/>
      <c r="K36" s="67"/>
      <c r="L36" s="97">
        <f t="shared" si="9"/>
        <v>46345.6</v>
      </c>
      <c r="M36" s="15">
        <f t="shared" si="10"/>
        <v>0.5541727082</v>
      </c>
    </row>
    <row r="37">
      <c r="C37" s="107" t="s">
        <v>84</v>
      </c>
      <c r="D37" s="75">
        <v>49656.0</v>
      </c>
      <c r="E37" s="108">
        <v>25231.0</v>
      </c>
      <c r="F37" s="96">
        <f t="shared" si="7"/>
        <v>-24425</v>
      </c>
      <c r="G37" s="64"/>
      <c r="H37" s="96">
        <f t="shared" si="8"/>
        <v>-21114.6</v>
      </c>
      <c r="I37" s="67"/>
      <c r="J37" s="67"/>
      <c r="K37" s="67"/>
      <c r="L37" s="109">
        <f t="shared" si="9"/>
        <v>46345.6</v>
      </c>
      <c r="M37" s="110">
        <f t="shared" si="10"/>
        <v>0.508115837</v>
      </c>
    </row>
    <row r="38">
      <c r="C38" s="111" t="s">
        <v>85</v>
      </c>
      <c r="D38" s="112">
        <v>186172.0</v>
      </c>
      <c r="E38" s="112"/>
      <c r="F38" s="113">
        <f t="shared" si="7"/>
        <v>-186172</v>
      </c>
      <c r="G38" s="2"/>
      <c r="H38" s="86"/>
      <c r="I38" s="86"/>
      <c r="J38" s="86"/>
      <c r="K38" s="86"/>
      <c r="L38" s="86"/>
      <c r="M38" s="114" t="s">
        <v>86</v>
      </c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7"/>
    </row>
    <row r="40">
      <c r="A40" s="6"/>
      <c r="B40" s="59" t="s">
        <v>88</v>
      </c>
      <c r="C40" s="118" t="s">
        <v>89</v>
      </c>
      <c r="D40" s="119"/>
      <c r="E40" s="118" t="s">
        <v>90</v>
      </c>
      <c r="F40" s="120"/>
      <c r="G40" s="119"/>
      <c r="H40" s="118" t="s">
        <v>91</v>
      </c>
      <c r="I40" s="119"/>
      <c r="J40" s="118" t="s">
        <v>92</v>
      </c>
      <c r="K40" s="119"/>
      <c r="L40" s="118" t="s">
        <v>93</v>
      </c>
      <c r="M40" s="119"/>
    </row>
    <row r="41">
      <c r="A41" s="91" t="s">
        <v>32</v>
      </c>
      <c r="B41" s="129" t="s">
        <v>94</v>
      </c>
      <c r="C41" s="122">
        <v>14.0</v>
      </c>
      <c r="D41" s="123"/>
      <c r="E41" s="122"/>
      <c r="F41" s="124"/>
      <c r="G41" s="123"/>
      <c r="H41" s="125">
        <v>3.0</v>
      </c>
      <c r="I41" s="126"/>
      <c r="J41" s="127"/>
      <c r="K41" s="126"/>
      <c r="L41" s="128"/>
      <c r="M41" s="123"/>
    </row>
    <row r="42">
      <c r="A42" s="91" t="s">
        <v>34</v>
      </c>
      <c r="B42" s="129" t="s">
        <v>94</v>
      </c>
      <c r="C42" s="122">
        <v>7.0</v>
      </c>
      <c r="D42" s="123"/>
      <c r="E42" s="122">
        <v>1.0</v>
      </c>
      <c r="F42" s="124"/>
      <c r="G42" s="123"/>
      <c r="H42" s="125">
        <v>8.0</v>
      </c>
      <c r="I42" s="126"/>
      <c r="J42" s="127">
        <v>30.0</v>
      </c>
      <c r="K42" s="126"/>
      <c r="L42" s="128"/>
      <c r="M42" s="123"/>
    </row>
    <row r="43">
      <c r="A43" s="91" t="s">
        <v>55</v>
      </c>
      <c r="B43" s="129" t="s">
        <v>94</v>
      </c>
      <c r="C43" s="122">
        <v>7.0</v>
      </c>
      <c r="D43" s="123"/>
      <c r="E43" s="122"/>
      <c r="F43" s="124"/>
      <c r="G43" s="123"/>
      <c r="H43" s="125">
        <v>10.0</v>
      </c>
      <c r="I43" s="126"/>
      <c r="J43" s="127">
        <v>12.0</v>
      </c>
      <c r="K43" s="126"/>
      <c r="L43" s="128"/>
      <c r="M43" s="123"/>
    </row>
    <row r="44">
      <c r="A44" s="91" t="s">
        <v>38</v>
      </c>
      <c r="B44" s="121"/>
      <c r="C44" s="122">
        <v>5.0</v>
      </c>
      <c r="D44" s="123"/>
      <c r="E44" s="122"/>
      <c r="F44" s="124"/>
      <c r="G44" s="123"/>
      <c r="H44" s="125"/>
      <c r="I44" s="126"/>
      <c r="J44" s="127">
        <v>12.0</v>
      </c>
      <c r="K44" s="126"/>
      <c r="L44" s="128"/>
      <c r="M44" s="123"/>
    </row>
    <row r="45">
      <c r="A45" s="91" t="s">
        <v>39</v>
      </c>
      <c r="B45" s="129" t="s">
        <v>94</v>
      </c>
      <c r="C45" s="122"/>
      <c r="D45" s="123"/>
      <c r="E45" s="122"/>
      <c r="F45" s="124"/>
      <c r="G45" s="123"/>
      <c r="H45" s="125"/>
      <c r="I45" s="126"/>
      <c r="J45" s="127"/>
      <c r="K45" s="126"/>
      <c r="L45" s="128"/>
      <c r="M45" s="123"/>
    </row>
    <row r="46">
      <c r="A46" s="91" t="s">
        <v>41</v>
      </c>
      <c r="B46" s="129" t="s">
        <v>94</v>
      </c>
      <c r="C46" s="122"/>
      <c r="D46" s="123"/>
      <c r="E46" s="122"/>
      <c r="F46" s="124"/>
      <c r="G46" s="123"/>
      <c r="H46" s="125"/>
      <c r="I46" s="126"/>
      <c r="J46" s="127"/>
      <c r="K46" s="126"/>
      <c r="L46" s="128"/>
      <c r="M46" s="123"/>
    </row>
    <row r="47">
      <c r="A47" s="91" t="s">
        <v>43</v>
      </c>
      <c r="B47" s="129" t="s">
        <v>94</v>
      </c>
      <c r="C47" s="122">
        <v>2.0</v>
      </c>
      <c r="D47" s="123"/>
      <c r="E47" s="122"/>
      <c r="F47" s="124"/>
      <c r="G47" s="123"/>
      <c r="H47" s="125">
        <v>5.0</v>
      </c>
      <c r="I47" s="126"/>
      <c r="J47" s="127"/>
      <c r="K47" s="126"/>
      <c r="L47" s="128"/>
      <c r="M47" s="123"/>
    </row>
    <row r="48">
      <c r="A48" s="91" t="s">
        <v>45</v>
      </c>
      <c r="B48" s="129" t="s">
        <v>94</v>
      </c>
      <c r="C48" s="122">
        <v>2.0</v>
      </c>
      <c r="D48" s="123"/>
      <c r="E48" s="122"/>
      <c r="F48" s="124"/>
      <c r="G48" s="123"/>
      <c r="H48" s="125"/>
      <c r="I48" s="126"/>
      <c r="J48" s="127"/>
      <c r="K48" s="126"/>
      <c r="L48" s="128"/>
      <c r="M48" s="123"/>
    </row>
    <row r="49">
      <c r="A49" s="91" t="s">
        <v>46</v>
      </c>
      <c r="B49" s="129" t="s">
        <v>94</v>
      </c>
      <c r="C49" s="122">
        <v>5.0</v>
      </c>
      <c r="D49" s="123"/>
      <c r="E49" s="122">
        <v>2.0</v>
      </c>
      <c r="F49" s="124"/>
      <c r="G49" s="123"/>
      <c r="H49" s="125">
        <v>3.0</v>
      </c>
      <c r="I49" s="126"/>
      <c r="J49" s="127">
        <v>7.0</v>
      </c>
      <c r="K49" s="126"/>
      <c r="L49" s="128"/>
      <c r="M49" s="123"/>
    </row>
    <row r="50">
      <c r="A50" s="91" t="s">
        <v>47</v>
      </c>
      <c r="B50" s="129" t="s">
        <v>94</v>
      </c>
      <c r="C50" s="122">
        <v>19.0</v>
      </c>
      <c r="D50" s="123"/>
      <c r="E50" s="122">
        <v>1.0</v>
      </c>
      <c r="F50" s="124"/>
      <c r="G50" s="123"/>
      <c r="H50" s="125">
        <v>3.0</v>
      </c>
      <c r="I50" s="126"/>
      <c r="J50" s="127">
        <v>10.0</v>
      </c>
      <c r="K50" s="126"/>
      <c r="L50" s="128"/>
      <c r="M50" s="123"/>
    </row>
    <row r="51">
      <c r="A51" s="91" t="s">
        <v>48</v>
      </c>
      <c r="B51" s="121"/>
      <c r="C51" s="122"/>
      <c r="D51" s="123"/>
      <c r="E51" s="122"/>
      <c r="F51" s="124"/>
      <c r="G51" s="123"/>
      <c r="H51" s="125"/>
      <c r="I51" s="126"/>
      <c r="J51" s="127"/>
      <c r="K51" s="126"/>
      <c r="L51" s="128"/>
      <c r="M51" s="123"/>
    </row>
    <row r="52">
      <c r="A52" s="91" t="s">
        <v>49</v>
      </c>
      <c r="B52" s="129" t="s">
        <v>94</v>
      </c>
      <c r="C52" s="122">
        <v>7.0</v>
      </c>
      <c r="D52" s="123"/>
      <c r="E52" s="122"/>
      <c r="F52" s="124"/>
      <c r="G52" s="123"/>
      <c r="H52" s="125"/>
      <c r="I52" s="126"/>
      <c r="J52" s="127">
        <v>16.0</v>
      </c>
      <c r="K52" s="126"/>
      <c r="L52" s="128"/>
      <c r="M52" s="123"/>
    </row>
    <row r="53">
      <c r="A53" s="91" t="s">
        <v>51</v>
      </c>
      <c r="B53" s="129" t="s">
        <v>94</v>
      </c>
      <c r="C53" s="122">
        <v>7.0</v>
      </c>
      <c r="D53" s="123"/>
      <c r="E53" s="122"/>
      <c r="F53" s="124"/>
      <c r="G53" s="123"/>
      <c r="H53" s="125">
        <v>13.0</v>
      </c>
      <c r="I53" s="126"/>
      <c r="J53" s="127">
        <v>69.0</v>
      </c>
      <c r="K53" s="126"/>
      <c r="L53" s="128"/>
      <c r="M53" s="123"/>
    </row>
    <row r="54">
      <c r="A54" s="91" t="s">
        <v>52</v>
      </c>
      <c r="B54" s="129" t="s">
        <v>94</v>
      </c>
      <c r="C54" s="122">
        <v>4.0</v>
      </c>
      <c r="D54" s="123"/>
      <c r="E54" s="122">
        <v>1.0</v>
      </c>
      <c r="F54" s="124"/>
      <c r="G54" s="123"/>
      <c r="H54" s="125">
        <v>7.0</v>
      </c>
      <c r="I54" s="126"/>
      <c r="J54" s="127">
        <v>129.0</v>
      </c>
      <c r="K54" s="126"/>
      <c r="L54" s="128"/>
      <c r="M54" s="123"/>
    </row>
    <row r="55">
      <c r="A55" s="91" t="s">
        <v>53</v>
      </c>
      <c r="B55" s="129" t="s">
        <v>94</v>
      </c>
      <c r="C55" s="122">
        <v>17.0</v>
      </c>
      <c r="D55" s="123"/>
      <c r="E55" s="122">
        <v>0.0</v>
      </c>
      <c r="F55" s="124"/>
      <c r="G55" s="123"/>
      <c r="H55" s="125">
        <v>3.0</v>
      </c>
      <c r="I55" s="126"/>
      <c r="J55" s="127">
        <v>11.0</v>
      </c>
      <c r="K55" s="126"/>
      <c r="L55" s="128"/>
      <c r="M55" s="123"/>
    </row>
    <row r="56">
      <c r="A56" s="91" t="s">
        <v>82</v>
      </c>
      <c r="B56" s="129" t="s">
        <v>94</v>
      </c>
      <c r="C56" s="122"/>
      <c r="D56" s="123"/>
      <c r="E56" s="122">
        <v>3.0</v>
      </c>
      <c r="F56" s="124"/>
      <c r="G56" s="123"/>
      <c r="H56" s="125">
        <v>2.0</v>
      </c>
      <c r="I56" s="126"/>
      <c r="J56" s="127"/>
      <c r="K56" s="126"/>
      <c r="L56" s="128"/>
      <c r="M56" s="123"/>
    </row>
    <row r="57">
      <c r="A57" s="91" t="s">
        <v>83</v>
      </c>
      <c r="B57" s="129" t="s">
        <v>94</v>
      </c>
      <c r="C57" s="122"/>
      <c r="D57" s="123"/>
      <c r="E57" s="122"/>
      <c r="F57" s="124"/>
      <c r="G57" s="123"/>
      <c r="H57" s="125"/>
      <c r="I57" s="126"/>
      <c r="J57" s="127"/>
      <c r="K57" s="126"/>
      <c r="L57" s="128"/>
      <c r="M57" s="123"/>
    </row>
    <row r="58">
      <c r="A58" s="91" t="s">
        <v>80</v>
      </c>
      <c r="B58" s="129" t="s">
        <v>94</v>
      </c>
      <c r="C58" s="122"/>
      <c r="D58" s="123"/>
      <c r="E58" s="122"/>
      <c r="F58" s="124"/>
      <c r="G58" s="123"/>
      <c r="H58" s="125"/>
      <c r="I58" s="126"/>
      <c r="J58" s="127"/>
      <c r="K58" s="126"/>
      <c r="L58" s="128"/>
      <c r="M58" s="123"/>
    </row>
    <row r="59">
      <c r="A59" s="107" t="s">
        <v>78</v>
      </c>
      <c r="B59" s="130" t="s">
        <v>94</v>
      </c>
      <c r="C59" s="122"/>
      <c r="D59" s="123"/>
      <c r="E59" s="122"/>
      <c r="F59" s="124"/>
      <c r="G59" s="123"/>
      <c r="H59" s="125"/>
      <c r="I59" s="126"/>
      <c r="J59" s="127"/>
      <c r="K59" s="126"/>
      <c r="L59" s="128"/>
      <c r="M59" s="123"/>
    </row>
    <row r="60">
      <c r="A60" s="107" t="s">
        <v>84</v>
      </c>
      <c r="B60" s="130" t="s">
        <v>94</v>
      </c>
      <c r="C60" s="122"/>
      <c r="D60" s="123"/>
      <c r="E60" s="122">
        <v>6.0</v>
      </c>
      <c r="F60" s="124"/>
      <c r="G60" s="123"/>
      <c r="H60" s="125">
        <v>7.0</v>
      </c>
      <c r="I60" s="126"/>
      <c r="J60" s="127"/>
      <c r="K60" s="126"/>
      <c r="L60" s="128"/>
      <c r="M60" s="123"/>
    </row>
    <row r="61">
      <c r="A61" s="131" t="s">
        <v>56</v>
      </c>
      <c r="B61" s="132"/>
      <c r="C61" s="133"/>
      <c r="D61" s="117"/>
      <c r="E61" s="133"/>
      <c r="F61" s="116"/>
      <c r="G61" s="117"/>
      <c r="H61" s="134"/>
      <c r="I61" s="135"/>
      <c r="J61" s="136"/>
      <c r="K61" s="135"/>
      <c r="L61" s="137"/>
      <c r="M61" s="117"/>
    </row>
    <row r="62">
      <c r="A62" s="27" t="s">
        <v>95</v>
      </c>
      <c r="M62" s="28"/>
    </row>
    <row r="63">
      <c r="A63" s="29"/>
      <c r="B63" s="30"/>
      <c r="C63" s="30"/>
      <c r="D63" s="30"/>
      <c r="E63" s="30"/>
      <c r="F63" s="138" t="s">
        <v>96</v>
      </c>
      <c r="G63" s="119"/>
      <c r="H63" s="138" t="s">
        <v>97</v>
      </c>
      <c r="I63" s="119"/>
      <c r="J63" s="138" t="s">
        <v>98</v>
      </c>
      <c r="K63" s="119"/>
      <c r="L63" s="139" t="s">
        <v>99</v>
      </c>
      <c r="M63" s="140" t="s">
        <v>100</v>
      </c>
    </row>
    <row r="64">
      <c r="A64" s="141" t="s">
        <v>25</v>
      </c>
      <c r="B64" s="138" t="s">
        <v>26</v>
      </c>
      <c r="C64" s="142" t="s">
        <v>27</v>
      </c>
      <c r="D64" s="142" t="s">
        <v>28</v>
      </c>
      <c r="E64" s="142" t="s">
        <v>29</v>
      </c>
      <c r="F64" s="143" t="s">
        <v>76</v>
      </c>
      <c r="G64" s="144" t="s">
        <v>101</v>
      </c>
      <c r="H64" s="143" t="s">
        <v>76</v>
      </c>
      <c r="I64" s="144" t="s">
        <v>101</v>
      </c>
      <c r="J64" s="143" t="s">
        <v>76</v>
      </c>
      <c r="K64" s="133" t="s">
        <v>101</v>
      </c>
      <c r="L64" s="145"/>
      <c r="M64" s="117"/>
    </row>
    <row r="65">
      <c r="A65" s="146" t="s">
        <v>32</v>
      </c>
      <c r="B65" s="147"/>
      <c r="C65" s="147"/>
      <c r="D65" s="147"/>
      <c r="E65" s="122"/>
      <c r="F65" s="148"/>
      <c r="G65" s="147"/>
      <c r="H65" s="148"/>
      <c r="I65" s="147"/>
      <c r="J65" s="148"/>
      <c r="K65" s="122"/>
      <c r="L65" s="149"/>
      <c r="M65" s="150" t="str">
        <f t="shared" ref="M65:M91" si="11">iferror(F65/B65,"")</f>
        <v/>
      </c>
    </row>
    <row r="66">
      <c r="A66" s="146" t="s">
        <v>34</v>
      </c>
      <c r="B66" s="102">
        <v>1.0</v>
      </c>
      <c r="C66" s="102"/>
      <c r="D66" s="102"/>
      <c r="E66" s="127"/>
      <c r="F66" s="151"/>
      <c r="G66" s="102"/>
      <c r="H66" s="151"/>
      <c r="I66" s="102"/>
      <c r="J66" s="151"/>
      <c r="K66" s="127"/>
      <c r="L66" s="152"/>
      <c r="M66" s="153">
        <f t="shared" si="11"/>
        <v>0</v>
      </c>
    </row>
    <row r="67">
      <c r="A67" s="146" t="s">
        <v>55</v>
      </c>
      <c r="B67" s="102"/>
      <c r="C67" s="102"/>
      <c r="D67" s="102"/>
      <c r="E67" s="127"/>
      <c r="F67" s="151"/>
      <c r="G67" s="102"/>
      <c r="H67" s="151"/>
      <c r="I67" s="102"/>
      <c r="J67" s="151"/>
      <c r="K67" s="127"/>
      <c r="L67" s="152"/>
      <c r="M67" s="153" t="str">
        <f t="shared" si="11"/>
        <v/>
      </c>
    </row>
    <row r="68">
      <c r="A68" s="146" t="s">
        <v>38</v>
      </c>
      <c r="B68" s="102"/>
      <c r="C68" s="102"/>
      <c r="D68" s="102"/>
      <c r="E68" s="127"/>
      <c r="F68" s="151">
        <v>1.0</v>
      </c>
      <c r="G68" s="102"/>
      <c r="H68" s="151"/>
      <c r="I68" s="102"/>
      <c r="J68" s="151"/>
      <c r="K68" s="127"/>
      <c r="L68" s="152"/>
      <c r="M68" s="153" t="str">
        <f t="shared" si="11"/>
        <v/>
      </c>
    </row>
    <row r="69">
      <c r="A69" s="146" t="s">
        <v>39</v>
      </c>
      <c r="B69" s="102">
        <v>1.0</v>
      </c>
      <c r="C69" s="102"/>
      <c r="D69" s="102"/>
      <c r="E69" s="127"/>
      <c r="F69" s="151"/>
      <c r="G69" s="102"/>
      <c r="H69" s="151">
        <v>1.0</v>
      </c>
      <c r="I69" s="102"/>
      <c r="J69" s="151"/>
      <c r="K69" s="127"/>
      <c r="L69" s="152"/>
      <c r="M69" s="153">
        <f t="shared" si="11"/>
        <v>0</v>
      </c>
    </row>
    <row r="70">
      <c r="A70" s="146" t="s">
        <v>41</v>
      </c>
      <c r="B70" s="102"/>
      <c r="C70" s="102"/>
      <c r="D70" s="102"/>
      <c r="E70" s="127"/>
      <c r="F70" s="151"/>
      <c r="G70" s="102"/>
      <c r="H70" s="151"/>
      <c r="I70" s="102"/>
      <c r="J70" s="151"/>
      <c r="K70" s="127"/>
      <c r="L70" s="152"/>
      <c r="M70" s="153" t="str">
        <f t="shared" si="11"/>
        <v/>
      </c>
    </row>
    <row r="71">
      <c r="A71" s="146" t="s">
        <v>43</v>
      </c>
      <c r="B71" s="102">
        <v>1.0</v>
      </c>
      <c r="C71" s="102"/>
      <c r="D71" s="102"/>
      <c r="E71" s="127"/>
      <c r="F71" s="151">
        <v>2.0</v>
      </c>
      <c r="G71" s="102"/>
      <c r="H71" s="151"/>
      <c r="I71" s="102"/>
      <c r="J71" s="151"/>
      <c r="K71" s="127"/>
      <c r="L71" s="152"/>
      <c r="M71" s="153">
        <f t="shared" si="11"/>
        <v>2</v>
      </c>
    </row>
    <row r="72">
      <c r="A72" s="146" t="s">
        <v>45</v>
      </c>
      <c r="B72" s="102"/>
      <c r="C72" s="102"/>
      <c r="D72" s="102"/>
      <c r="E72" s="127"/>
      <c r="F72" s="151">
        <v>1.0</v>
      </c>
      <c r="G72" s="102"/>
      <c r="H72" s="151"/>
      <c r="I72" s="102"/>
      <c r="J72" s="151"/>
      <c r="K72" s="127"/>
      <c r="L72" s="152"/>
      <c r="M72" s="153" t="str">
        <f t="shared" si="11"/>
        <v/>
      </c>
    </row>
    <row r="73">
      <c r="A73" s="146" t="s">
        <v>46</v>
      </c>
      <c r="B73" s="102"/>
      <c r="C73" s="102"/>
      <c r="D73" s="102"/>
      <c r="E73" s="127"/>
      <c r="F73" s="151"/>
      <c r="G73" s="102"/>
      <c r="H73" s="151"/>
      <c r="I73" s="102"/>
      <c r="J73" s="151"/>
      <c r="K73" s="127"/>
      <c r="L73" s="152"/>
      <c r="M73" s="153" t="str">
        <f t="shared" si="11"/>
        <v/>
      </c>
    </row>
    <row r="74">
      <c r="A74" s="146" t="s">
        <v>47</v>
      </c>
      <c r="B74" s="102"/>
      <c r="C74" s="102"/>
      <c r="D74" s="102"/>
      <c r="E74" s="127"/>
      <c r="F74" s="151"/>
      <c r="G74" s="102"/>
      <c r="H74" s="151"/>
      <c r="I74" s="102"/>
      <c r="J74" s="151"/>
      <c r="K74" s="127"/>
      <c r="L74" s="152"/>
      <c r="M74" s="153" t="str">
        <f t="shared" si="11"/>
        <v/>
      </c>
    </row>
    <row r="75">
      <c r="A75" s="146" t="s">
        <v>48</v>
      </c>
      <c r="B75" s="102"/>
      <c r="C75" s="102"/>
      <c r="D75" s="102"/>
      <c r="E75" s="127"/>
      <c r="F75" s="151"/>
      <c r="G75" s="102"/>
      <c r="H75" s="151"/>
      <c r="I75" s="102"/>
      <c r="J75" s="151"/>
      <c r="K75" s="127"/>
      <c r="L75" s="152"/>
      <c r="M75" s="153" t="str">
        <f t="shared" si="11"/>
        <v/>
      </c>
    </row>
    <row r="76">
      <c r="A76" s="146" t="s">
        <v>49</v>
      </c>
      <c r="B76" s="102">
        <v>1.0</v>
      </c>
      <c r="C76" s="102"/>
      <c r="D76" s="102"/>
      <c r="E76" s="127"/>
      <c r="F76" s="151">
        <v>2.0</v>
      </c>
      <c r="G76" s="102"/>
      <c r="H76" s="151"/>
      <c r="I76" s="102"/>
      <c r="J76" s="151"/>
      <c r="K76" s="127"/>
      <c r="L76" s="152"/>
      <c r="M76" s="153">
        <f t="shared" si="11"/>
        <v>2</v>
      </c>
    </row>
    <row r="77">
      <c r="A77" s="146" t="s">
        <v>50</v>
      </c>
      <c r="B77" s="102"/>
      <c r="C77" s="102"/>
      <c r="D77" s="102"/>
      <c r="E77" s="127"/>
      <c r="F77" s="151"/>
      <c r="G77" s="102"/>
      <c r="H77" s="151"/>
      <c r="I77" s="102"/>
      <c r="J77" s="151"/>
      <c r="K77" s="127"/>
      <c r="L77" s="152"/>
      <c r="M77" s="153" t="str">
        <f t="shared" si="11"/>
        <v/>
      </c>
    </row>
    <row r="78">
      <c r="A78" s="146" t="s">
        <v>51</v>
      </c>
      <c r="B78" s="102"/>
      <c r="C78" s="102"/>
      <c r="D78" s="102"/>
      <c r="E78" s="127"/>
      <c r="F78" s="151"/>
      <c r="G78" s="102"/>
      <c r="H78" s="151"/>
      <c r="I78" s="102"/>
      <c r="J78" s="151"/>
      <c r="K78" s="127"/>
      <c r="L78" s="152"/>
      <c r="M78" s="153" t="str">
        <f t="shared" si="11"/>
        <v/>
      </c>
    </row>
    <row r="79">
      <c r="A79" s="146" t="s">
        <v>52</v>
      </c>
      <c r="B79" s="102"/>
      <c r="C79" s="102"/>
      <c r="D79" s="102">
        <v>1.0</v>
      </c>
      <c r="E79" s="127"/>
      <c r="F79" s="151"/>
      <c r="G79" s="102"/>
      <c r="H79" s="151">
        <v>1.0</v>
      </c>
      <c r="I79" s="102"/>
      <c r="J79" s="151"/>
      <c r="K79" s="127"/>
      <c r="L79" s="152">
        <v>1.0</v>
      </c>
      <c r="M79" s="153" t="str">
        <f t="shared" si="11"/>
        <v/>
      </c>
    </row>
    <row r="80">
      <c r="A80" s="146" t="s">
        <v>53</v>
      </c>
      <c r="B80" s="102">
        <v>1.0</v>
      </c>
      <c r="C80" s="102"/>
      <c r="D80" s="102"/>
      <c r="E80" s="127"/>
      <c r="F80" s="151"/>
      <c r="G80" s="102"/>
      <c r="H80" s="151"/>
      <c r="I80" s="102"/>
      <c r="J80" s="151"/>
      <c r="K80" s="127"/>
      <c r="L80" s="152"/>
      <c r="M80" s="153">
        <f t="shared" si="11"/>
        <v>0</v>
      </c>
    </row>
    <row r="81">
      <c r="A81" s="146" t="s">
        <v>82</v>
      </c>
      <c r="B81" s="102"/>
      <c r="C81" s="102"/>
      <c r="D81" s="102"/>
      <c r="E81" s="127"/>
      <c r="F81" s="151"/>
      <c r="G81" s="102"/>
      <c r="H81" s="151"/>
      <c r="I81" s="102"/>
      <c r="J81" s="151"/>
      <c r="K81" s="127"/>
      <c r="L81" s="152"/>
      <c r="M81" s="153" t="str">
        <f t="shared" si="11"/>
        <v/>
      </c>
    </row>
    <row r="82">
      <c r="A82" s="146" t="s">
        <v>83</v>
      </c>
      <c r="B82" s="102"/>
      <c r="C82" s="102"/>
      <c r="D82" s="102"/>
      <c r="E82" s="127"/>
      <c r="F82" s="151"/>
      <c r="G82" s="102"/>
      <c r="H82" s="151"/>
      <c r="I82" s="102"/>
      <c r="J82" s="151"/>
      <c r="K82" s="127"/>
      <c r="L82" s="152"/>
      <c r="M82" s="153" t="str">
        <f t="shared" si="11"/>
        <v/>
      </c>
    </row>
    <row r="83">
      <c r="A83" s="146" t="s">
        <v>80</v>
      </c>
      <c r="B83" s="102"/>
      <c r="C83" s="102"/>
      <c r="D83" s="102"/>
      <c r="E83" s="127"/>
      <c r="F83" s="151"/>
      <c r="G83" s="102"/>
      <c r="H83" s="151"/>
      <c r="I83" s="102"/>
      <c r="J83" s="151"/>
      <c r="K83" s="127"/>
      <c r="L83" s="152"/>
      <c r="M83" s="153" t="str">
        <f t="shared" si="11"/>
        <v/>
      </c>
    </row>
    <row r="84">
      <c r="A84" s="146" t="s">
        <v>84</v>
      </c>
      <c r="B84" s="102">
        <v>1.0</v>
      </c>
      <c r="C84" s="102"/>
      <c r="D84" s="102"/>
      <c r="E84" s="127"/>
      <c r="F84" s="151"/>
      <c r="G84" s="102"/>
      <c r="H84" s="151"/>
      <c r="I84" s="102"/>
      <c r="J84" s="151"/>
      <c r="K84" s="127"/>
      <c r="L84" s="152"/>
      <c r="M84" s="153">
        <f t="shared" si="11"/>
        <v>0</v>
      </c>
    </row>
    <row r="85">
      <c r="A85" s="146" t="s">
        <v>78</v>
      </c>
      <c r="B85" s="102"/>
      <c r="C85" s="102"/>
      <c r="D85" s="102"/>
      <c r="E85" s="127"/>
      <c r="F85" s="151"/>
      <c r="G85" s="102"/>
      <c r="H85" s="151"/>
      <c r="I85" s="102"/>
      <c r="J85" s="151"/>
      <c r="K85" s="127"/>
      <c r="L85" s="152"/>
      <c r="M85" s="153" t="str">
        <f t="shared" si="11"/>
        <v/>
      </c>
    </row>
    <row r="86">
      <c r="A86" s="154" t="s">
        <v>102</v>
      </c>
      <c r="B86" s="155"/>
      <c r="C86" s="102"/>
      <c r="D86" s="102"/>
      <c r="E86" s="127"/>
      <c r="F86" s="151"/>
      <c r="G86" s="102"/>
      <c r="H86" s="151"/>
      <c r="I86" s="102"/>
      <c r="J86" s="151"/>
      <c r="K86" s="127"/>
      <c r="L86" s="152"/>
      <c r="M86" s="153" t="str">
        <f t="shared" si="11"/>
        <v/>
      </c>
    </row>
    <row r="87" hidden="1">
      <c r="A87" s="154"/>
      <c r="B87" s="155"/>
      <c r="C87" s="102"/>
      <c r="D87" s="102"/>
      <c r="E87" s="127"/>
      <c r="F87" s="151"/>
      <c r="G87" s="102"/>
      <c r="H87" s="151"/>
      <c r="I87" s="102"/>
      <c r="J87" s="151"/>
      <c r="K87" s="127"/>
      <c r="L87" s="152"/>
      <c r="M87" s="153" t="str">
        <f t="shared" si="11"/>
        <v/>
      </c>
    </row>
    <row r="88">
      <c r="A88" s="154" t="s">
        <v>103</v>
      </c>
      <c r="B88" s="155"/>
      <c r="C88" s="102"/>
      <c r="D88" s="102"/>
      <c r="E88" s="127"/>
      <c r="F88" s="151"/>
      <c r="G88" s="102"/>
      <c r="H88" s="151"/>
      <c r="I88" s="102"/>
      <c r="J88" s="151"/>
      <c r="K88" s="127"/>
      <c r="L88" s="152"/>
      <c r="M88" s="153" t="str">
        <f t="shared" si="11"/>
        <v/>
      </c>
    </row>
    <row r="89">
      <c r="A89" s="154" t="s">
        <v>104</v>
      </c>
      <c r="B89" s="155"/>
      <c r="C89" s="102"/>
      <c r="D89" s="102"/>
      <c r="E89" s="127"/>
      <c r="F89" s="151"/>
      <c r="G89" s="102"/>
      <c r="H89" s="151"/>
      <c r="I89" s="102"/>
      <c r="J89" s="151"/>
      <c r="K89" s="127"/>
      <c r="L89" s="152"/>
      <c r="M89" s="153" t="str">
        <f t="shared" si="11"/>
        <v/>
      </c>
    </row>
    <row r="90">
      <c r="A90" s="154" t="s">
        <v>105</v>
      </c>
      <c r="B90" s="155"/>
      <c r="C90" s="102"/>
      <c r="D90" s="102"/>
      <c r="E90" s="127"/>
      <c r="F90" s="151"/>
      <c r="G90" s="102"/>
      <c r="H90" s="151"/>
      <c r="I90" s="102"/>
      <c r="J90" s="151"/>
      <c r="K90" s="127"/>
      <c r="L90" s="152"/>
      <c r="M90" s="153" t="str">
        <f t="shared" si="11"/>
        <v/>
      </c>
    </row>
    <row r="91">
      <c r="A91" s="156" t="s">
        <v>21</v>
      </c>
      <c r="B91" s="157"/>
      <c r="C91" s="158"/>
      <c r="D91" s="158"/>
      <c r="E91" s="136"/>
      <c r="F91" s="159"/>
      <c r="G91" s="158"/>
      <c r="H91" s="159"/>
      <c r="I91" s="158"/>
      <c r="J91" s="159"/>
      <c r="K91" s="136"/>
      <c r="L91" s="160"/>
      <c r="M91" s="161" t="str">
        <f t="shared" si="11"/>
        <v/>
      </c>
    </row>
    <row r="92">
      <c r="A92" s="154" t="s">
        <v>106</v>
      </c>
      <c r="B92" s="162">
        <f t="shared" ref="B92:L92" si="12">SUM(B65:B91)</f>
        <v>6</v>
      </c>
      <c r="C92" s="163">
        <f t="shared" si="12"/>
        <v>0</v>
      </c>
      <c r="D92" s="163">
        <f t="shared" si="12"/>
        <v>1</v>
      </c>
      <c r="E92" s="163">
        <f t="shared" si="12"/>
        <v>0</v>
      </c>
      <c r="F92" s="164">
        <f t="shared" si="12"/>
        <v>6</v>
      </c>
      <c r="G92" s="164">
        <f t="shared" si="12"/>
        <v>0</v>
      </c>
      <c r="H92" s="165">
        <f t="shared" si="12"/>
        <v>2</v>
      </c>
      <c r="I92" s="165">
        <f t="shared" si="12"/>
        <v>0</v>
      </c>
      <c r="J92" s="165">
        <f t="shared" si="12"/>
        <v>0</v>
      </c>
      <c r="K92" s="165">
        <f t="shared" si="12"/>
        <v>0</v>
      </c>
      <c r="L92" s="165">
        <f t="shared" si="12"/>
        <v>1</v>
      </c>
      <c r="M92" s="166">
        <f>(F92+H92+J92+L92)/(B92+C92+D92+E92)</f>
        <v>1.285714286</v>
      </c>
    </row>
    <row r="93">
      <c r="A93" s="32" t="s">
        <v>107</v>
      </c>
      <c r="B93" s="167">
        <f>B92</f>
        <v>6</v>
      </c>
      <c r="C93" s="120"/>
      <c r="D93" s="120"/>
      <c r="E93" s="119"/>
      <c r="F93" s="168">
        <f>F92</f>
        <v>6</v>
      </c>
      <c r="G93" s="120"/>
      <c r="H93" s="120"/>
      <c r="I93" s="120"/>
      <c r="J93" s="120"/>
      <c r="K93" s="119"/>
      <c r="L93" s="169"/>
      <c r="M93" s="170">
        <f t="shared" ref="M93:M96" si="13">Iferror(F93/B93,"")</f>
        <v>1</v>
      </c>
    </row>
    <row r="94">
      <c r="A94" s="32" t="s">
        <v>108</v>
      </c>
      <c r="B94" s="167">
        <f>D92</f>
        <v>1</v>
      </c>
      <c r="C94" s="120"/>
      <c r="D94" s="120"/>
      <c r="E94" s="119"/>
      <c r="F94" s="168">
        <f>H92</f>
        <v>2</v>
      </c>
      <c r="G94" s="120"/>
      <c r="H94" s="120"/>
      <c r="I94" s="120"/>
      <c r="J94" s="120"/>
      <c r="K94" s="119"/>
      <c r="L94" s="169"/>
      <c r="M94" s="170">
        <f t="shared" si="13"/>
        <v>2</v>
      </c>
    </row>
    <row r="95">
      <c r="A95" s="32" t="s">
        <v>109</v>
      </c>
      <c r="B95" s="167">
        <f>D92</f>
        <v>1</v>
      </c>
      <c r="C95" s="120"/>
      <c r="D95" s="120"/>
      <c r="E95" s="119"/>
      <c r="F95" s="168">
        <f>J92</f>
        <v>0</v>
      </c>
      <c r="G95" s="120"/>
      <c r="H95" s="120"/>
      <c r="I95" s="120"/>
      <c r="J95" s="120"/>
      <c r="K95" s="119"/>
      <c r="L95" s="169"/>
      <c r="M95" s="170">
        <f t="shared" si="13"/>
        <v>0</v>
      </c>
    </row>
    <row r="96">
      <c r="A96" s="48" t="s">
        <v>110</v>
      </c>
      <c r="B96" s="167">
        <f>E92</f>
        <v>0</v>
      </c>
      <c r="C96" s="120"/>
      <c r="D96" s="120"/>
      <c r="E96" s="119"/>
      <c r="F96" s="168">
        <f>L92</f>
        <v>1</v>
      </c>
      <c r="G96" s="120"/>
      <c r="H96" s="120"/>
      <c r="I96" s="120"/>
      <c r="J96" s="120"/>
      <c r="K96" s="119"/>
      <c r="L96" s="169"/>
      <c r="M96" s="170" t="str">
        <f t="shared" si="13"/>
        <v/>
      </c>
    </row>
  </sheetData>
  <mergeCells count="196">
    <mergeCell ref="F20:G20"/>
    <mergeCell ref="F21:G21"/>
    <mergeCell ref="F22:G22"/>
    <mergeCell ref="F23:G23"/>
    <mergeCell ref="F24:G24"/>
    <mergeCell ref="A25:B25"/>
    <mergeCell ref="F25:G25"/>
    <mergeCell ref="F33:G33"/>
    <mergeCell ref="F34:G34"/>
    <mergeCell ref="F35:G35"/>
    <mergeCell ref="F36:G36"/>
    <mergeCell ref="F37:G37"/>
    <mergeCell ref="F38:G38"/>
    <mergeCell ref="F26:G26"/>
    <mergeCell ref="F27:G27"/>
    <mergeCell ref="F28:G28"/>
    <mergeCell ref="F29:G29"/>
    <mergeCell ref="F30:G30"/>
    <mergeCell ref="F31:G31"/>
    <mergeCell ref="F32:G32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E41:G41"/>
    <mergeCell ref="H41:I41"/>
    <mergeCell ref="A39:M39"/>
    <mergeCell ref="C40:D40"/>
    <mergeCell ref="E40:G40"/>
    <mergeCell ref="H40:I40"/>
    <mergeCell ref="J40:K40"/>
    <mergeCell ref="L40:M40"/>
    <mergeCell ref="C41:D41"/>
    <mergeCell ref="I4:K4"/>
    <mergeCell ref="I5:K5"/>
    <mergeCell ref="A1:H1"/>
    <mergeCell ref="F2:G2"/>
    <mergeCell ref="I2:K2"/>
    <mergeCell ref="F3:G3"/>
    <mergeCell ref="I3:K3"/>
    <mergeCell ref="F4:G4"/>
    <mergeCell ref="F5:G5"/>
    <mergeCell ref="I10:K10"/>
    <mergeCell ref="I11:K11"/>
    <mergeCell ref="I12:K12"/>
    <mergeCell ref="I13:K13"/>
    <mergeCell ref="C16:M16"/>
    <mergeCell ref="H17:K17"/>
    <mergeCell ref="H18:K18"/>
    <mergeCell ref="F6:G6"/>
    <mergeCell ref="I6:K6"/>
    <mergeCell ref="F7:G7"/>
    <mergeCell ref="I7:K7"/>
    <mergeCell ref="F8:G8"/>
    <mergeCell ref="I8:K8"/>
    <mergeCell ref="I9:K9"/>
    <mergeCell ref="F9:G9"/>
    <mergeCell ref="F10:G10"/>
    <mergeCell ref="F11:G11"/>
    <mergeCell ref="F12:G12"/>
    <mergeCell ref="F13:G13"/>
    <mergeCell ref="F14:G14"/>
    <mergeCell ref="F17:G17"/>
    <mergeCell ref="F18:G18"/>
    <mergeCell ref="F19:G19"/>
    <mergeCell ref="H19:K19"/>
    <mergeCell ref="H20:K20"/>
    <mergeCell ref="H21:K21"/>
    <mergeCell ref="H22:K22"/>
    <mergeCell ref="H23:K23"/>
    <mergeCell ref="J41:K41"/>
    <mergeCell ref="L41:M41"/>
    <mergeCell ref="C42:D42"/>
    <mergeCell ref="E42:G42"/>
    <mergeCell ref="H42:I42"/>
    <mergeCell ref="J42:K42"/>
    <mergeCell ref="L42:M42"/>
    <mergeCell ref="J50:K50"/>
    <mergeCell ref="L50:M50"/>
    <mergeCell ref="J51:K51"/>
    <mergeCell ref="L51:M51"/>
    <mergeCell ref="J52:K52"/>
    <mergeCell ref="L52:M52"/>
    <mergeCell ref="E50:G50"/>
    <mergeCell ref="H50:I50"/>
    <mergeCell ref="C51:D51"/>
    <mergeCell ref="E51:G51"/>
    <mergeCell ref="H51:I51"/>
    <mergeCell ref="E52:G52"/>
    <mergeCell ref="H52:I52"/>
    <mergeCell ref="E54:G54"/>
    <mergeCell ref="H54:I54"/>
    <mergeCell ref="C52:D52"/>
    <mergeCell ref="C53:D53"/>
    <mergeCell ref="E53:G53"/>
    <mergeCell ref="H53:I53"/>
    <mergeCell ref="J53:K53"/>
    <mergeCell ref="L53:M53"/>
    <mergeCell ref="C54:D54"/>
    <mergeCell ref="H57:I57"/>
    <mergeCell ref="J57:K57"/>
    <mergeCell ref="C56:D56"/>
    <mergeCell ref="E56:G56"/>
    <mergeCell ref="H56:I56"/>
    <mergeCell ref="J56:K56"/>
    <mergeCell ref="L56:M56"/>
    <mergeCell ref="E57:G57"/>
    <mergeCell ref="L57:M57"/>
    <mergeCell ref="J59:K59"/>
    <mergeCell ref="L59:M59"/>
    <mergeCell ref="J60:K60"/>
    <mergeCell ref="L60:M60"/>
    <mergeCell ref="J61:K61"/>
    <mergeCell ref="L61:M61"/>
    <mergeCell ref="L63:L64"/>
    <mergeCell ref="M63:M64"/>
    <mergeCell ref="C57:D57"/>
    <mergeCell ref="C58:D58"/>
    <mergeCell ref="E58:G58"/>
    <mergeCell ref="H58:I58"/>
    <mergeCell ref="J58:K58"/>
    <mergeCell ref="L58:M58"/>
    <mergeCell ref="C59:D59"/>
    <mergeCell ref="E61:G61"/>
    <mergeCell ref="A62:M62"/>
    <mergeCell ref="F63:G63"/>
    <mergeCell ref="H63:I63"/>
    <mergeCell ref="J63:K63"/>
    <mergeCell ref="B93:E93"/>
    <mergeCell ref="F93:K93"/>
    <mergeCell ref="B94:E94"/>
    <mergeCell ref="F94:K94"/>
    <mergeCell ref="B95:E95"/>
    <mergeCell ref="F95:K95"/>
    <mergeCell ref="B96:E96"/>
    <mergeCell ref="F96:K96"/>
    <mergeCell ref="E59:G59"/>
    <mergeCell ref="H59:I59"/>
    <mergeCell ref="C60:D60"/>
    <mergeCell ref="E60:G60"/>
    <mergeCell ref="H60:I60"/>
    <mergeCell ref="C61:D61"/>
    <mergeCell ref="H61:I61"/>
    <mergeCell ref="H44:I44"/>
    <mergeCell ref="J44:K44"/>
    <mergeCell ref="C43:D43"/>
    <mergeCell ref="E43:G43"/>
    <mergeCell ref="H43:I43"/>
    <mergeCell ref="J43:K43"/>
    <mergeCell ref="L43:M43"/>
    <mergeCell ref="E44:G44"/>
    <mergeCell ref="L44:M44"/>
    <mergeCell ref="J46:K46"/>
    <mergeCell ref="L46:M46"/>
    <mergeCell ref="J47:K47"/>
    <mergeCell ref="L47:M47"/>
    <mergeCell ref="J48:K48"/>
    <mergeCell ref="L48:M48"/>
    <mergeCell ref="C44:D44"/>
    <mergeCell ref="C45:D45"/>
    <mergeCell ref="E45:G45"/>
    <mergeCell ref="H45:I45"/>
    <mergeCell ref="J45:K45"/>
    <mergeCell ref="L45:M45"/>
    <mergeCell ref="C46:D46"/>
    <mergeCell ref="E46:G46"/>
    <mergeCell ref="H46:I46"/>
    <mergeCell ref="C47:D47"/>
    <mergeCell ref="E47:G47"/>
    <mergeCell ref="H47:I47"/>
    <mergeCell ref="E48:G48"/>
    <mergeCell ref="H48:I48"/>
    <mergeCell ref="C48:D48"/>
    <mergeCell ref="C49:D49"/>
    <mergeCell ref="E49:G49"/>
    <mergeCell ref="H49:I49"/>
    <mergeCell ref="J49:K49"/>
    <mergeCell ref="L49:M49"/>
    <mergeCell ref="C50:D50"/>
    <mergeCell ref="J54:K54"/>
    <mergeCell ref="L54:M54"/>
    <mergeCell ref="C55:D55"/>
    <mergeCell ref="E55:G55"/>
    <mergeCell ref="H55:I55"/>
    <mergeCell ref="J55:K55"/>
    <mergeCell ref="L55:M55"/>
  </mergeCells>
  <conditionalFormatting sqref="F17:G38">
    <cfRule type="cellIs" dxfId="0" priority="1" operator="lessThan">
      <formula>0</formula>
    </cfRule>
  </conditionalFormatting>
  <conditionalFormatting sqref="F17:G38">
    <cfRule type="cellIs" dxfId="1" priority="2" operator="greaterThan">
      <formula>0</formula>
    </cfRule>
  </conditionalFormatting>
  <conditionalFormatting sqref="M18:M37">
    <cfRule type="cellIs" dxfId="0" priority="3" operator="lessThan">
      <formula>$B$23</formula>
    </cfRule>
  </conditionalFormatting>
  <conditionalFormatting sqref="M18:M37">
    <cfRule type="cellIs" dxfId="2" priority="4" operator="lessThan">
      <formula>"99%"</formula>
    </cfRule>
  </conditionalFormatting>
  <conditionalFormatting sqref="M18:M37">
    <cfRule type="cellIs" dxfId="1" priority="5" operator="greaterThan">
      <formula>$B$23</formula>
    </cfRule>
  </conditionalFormatting>
  <conditionalFormatting sqref="M3:M13">
    <cfRule type="cellIs" dxfId="1" priority="6" operator="greaterThan">
      <formula>$B$23</formula>
    </cfRule>
  </conditionalFormatting>
  <conditionalFormatting sqref="M3:M13">
    <cfRule type="cellIs" dxfId="0" priority="7" operator="lessThan">
      <formula>$B$23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45901.0</v>
      </c>
    </row>
    <row r="2">
      <c r="A2" s="57" t="s">
        <v>1</v>
      </c>
      <c r="B2" s="197">
        <v>45901.0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>
        <v>295785.0</v>
      </c>
      <c r="E3" s="13"/>
      <c r="F3" s="99">
        <v>54872.0</v>
      </c>
      <c r="G3" s="14">
        <f t="shared" ref="G3:H3" si="1">$F3/D3</f>
        <v>0.1855131261</v>
      </c>
      <c r="H3" s="15" t="str">
        <f t="shared" si="1"/>
        <v>#DIV/0!</v>
      </c>
    </row>
    <row r="4">
      <c r="A4" s="10" t="s">
        <v>9</v>
      </c>
      <c r="B4" s="11">
        <v>2022317.0</v>
      </c>
      <c r="C4" s="12" t="s">
        <v>10</v>
      </c>
      <c r="D4" s="13">
        <v>206839.0</v>
      </c>
      <c r="E4" s="13"/>
      <c r="F4" s="99">
        <v>18919.94</v>
      </c>
      <c r="G4" s="14">
        <f t="shared" ref="G4:H4" si="2">$F4/D4</f>
        <v>0.09147182108</v>
      </c>
      <c r="H4" s="15" t="str">
        <f t="shared" si="2"/>
        <v>#DIV/0!</v>
      </c>
    </row>
    <row r="5">
      <c r="A5" s="10" t="s">
        <v>11</v>
      </c>
      <c r="B5" s="70">
        <v>376633.0</v>
      </c>
      <c r="C5" s="12" t="s">
        <v>61</v>
      </c>
      <c r="D5" s="71">
        <v>313501.0</v>
      </c>
      <c r="E5" s="13"/>
      <c r="F5" s="99">
        <v>89.0</v>
      </c>
      <c r="G5" s="14">
        <f t="shared" ref="G5:H5" si="3">$F5/D5</f>
        <v>0.0002838906415</v>
      </c>
      <c r="H5" s="15" t="str">
        <f t="shared" si="3"/>
        <v>#DIV/0!</v>
      </c>
    </row>
    <row r="6">
      <c r="A6" s="10" t="s">
        <v>116</v>
      </c>
      <c r="B6" s="70">
        <v>13849.0</v>
      </c>
      <c r="C6" s="12" t="s">
        <v>12</v>
      </c>
      <c r="D6" s="13">
        <v>354046.0</v>
      </c>
      <c r="E6" s="13"/>
      <c r="F6" s="99">
        <v>126126.0</v>
      </c>
      <c r="G6" s="14">
        <f t="shared" ref="G6:H6" si="4">$F6/D6</f>
        <v>0.3562418443</v>
      </c>
      <c r="H6" s="15" t="str">
        <f t="shared" si="4"/>
        <v>#DIV/0!</v>
      </c>
    </row>
    <row r="7">
      <c r="A7" s="32" t="s">
        <v>63</v>
      </c>
      <c r="B7" s="72">
        <f>B5-B3</f>
        <v>-2437827</v>
      </c>
      <c r="C7" s="12" t="s">
        <v>14</v>
      </c>
      <c r="D7" s="13">
        <v>332189.0</v>
      </c>
      <c r="E7" s="13"/>
      <c r="F7" s="99">
        <v>67295.0</v>
      </c>
      <c r="G7" s="14">
        <f t="shared" ref="G7:H7" si="5">$F7/D7</f>
        <v>0.2025804587</v>
      </c>
      <c r="H7" s="15" t="str">
        <f t="shared" si="5"/>
        <v>#DIV/0!</v>
      </c>
    </row>
    <row r="8">
      <c r="A8" s="17" t="s">
        <v>15</v>
      </c>
      <c r="B8" s="18"/>
      <c r="C8" s="12" t="s">
        <v>16</v>
      </c>
      <c r="D8" s="13">
        <v>122763.0</v>
      </c>
      <c r="E8" s="13"/>
      <c r="F8" s="99">
        <v>53201.0</v>
      </c>
      <c r="G8" s="14">
        <f t="shared" ref="G8:H8" si="6">$F8/D8</f>
        <v>0.4333634727</v>
      </c>
      <c r="H8" s="15" t="str">
        <f t="shared" si="6"/>
        <v>#DIV/0!</v>
      </c>
    </row>
    <row r="9">
      <c r="A9" s="19" t="s">
        <v>17</v>
      </c>
      <c r="B9" s="20">
        <f>(B4-B5)/30</f>
        <v>54856.13333</v>
      </c>
      <c r="C9" s="12" t="s">
        <v>18</v>
      </c>
      <c r="D9" s="13">
        <v>240004.0</v>
      </c>
      <c r="E9" s="13"/>
      <c r="F9" s="99">
        <v>43278.0</v>
      </c>
      <c r="G9" s="14">
        <f t="shared" ref="G9:H9" si="7">$F9/D9</f>
        <v>0.1803219946</v>
      </c>
      <c r="H9" s="15" t="str">
        <f t="shared" si="7"/>
        <v>#DIV/0!</v>
      </c>
    </row>
    <row r="10">
      <c r="A10" s="19" t="s">
        <v>19</v>
      </c>
      <c r="B10" s="21">
        <f>(B4-B6)/30</f>
        <v>66948.93333</v>
      </c>
      <c r="C10" s="12" t="s">
        <v>20</v>
      </c>
      <c r="D10" s="13">
        <v>0.0</v>
      </c>
      <c r="E10" s="13"/>
      <c r="F10" s="99">
        <v>13848.9</v>
      </c>
      <c r="G10" s="14"/>
      <c r="H10" s="15" t="str">
        <f>$F10/E10</f>
        <v>#DIV/0!</v>
      </c>
    </row>
    <row r="11">
      <c r="A11" s="17" t="s">
        <v>3</v>
      </c>
      <c r="B11" s="22"/>
      <c r="C11" s="23" t="s">
        <v>21</v>
      </c>
      <c r="D11" s="24">
        <v>61036.0</v>
      </c>
      <c r="E11" s="24"/>
      <c r="F11" s="203">
        <v>0.0</v>
      </c>
      <c r="G11" s="25">
        <f t="shared" ref="G11:H11" si="8">$F11/D11</f>
        <v>0</v>
      </c>
      <c r="H11" s="26" t="str">
        <f t="shared" si="8"/>
        <v>#DIV/0!</v>
      </c>
    </row>
    <row r="12">
      <c r="A12" s="19" t="s">
        <v>22</v>
      </c>
      <c r="B12" s="21">
        <f>B3/B18</f>
        <v>93815.33333</v>
      </c>
      <c r="C12" s="29" t="s">
        <v>66</v>
      </c>
      <c r="D12" s="212">
        <f t="shared" ref="D12:F12" si="9">SUM(D3:D11)</f>
        <v>1926163</v>
      </c>
      <c r="E12" s="212">
        <f t="shared" si="9"/>
        <v>0</v>
      </c>
      <c r="F12" s="212">
        <f t="shared" si="9"/>
        <v>377629.84</v>
      </c>
      <c r="G12" s="25">
        <f t="shared" ref="G12:H12" si="10">$F12/D12</f>
        <v>0.1960528989</v>
      </c>
      <c r="H12" s="26" t="str">
        <f t="shared" si="10"/>
        <v>#DIV/0!</v>
      </c>
    </row>
    <row r="13">
      <c r="A13" s="19" t="s">
        <v>24</v>
      </c>
      <c r="B13" s="21">
        <f>(B3-B5)/(B18-B21)</f>
        <v>-87065.25</v>
      </c>
      <c r="C13" s="27" t="s">
        <v>68</v>
      </c>
      <c r="H13" s="28"/>
    </row>
    <row r="14">
      <c r="A14" s="19" t="s">
        <v>31</v>
      </c>
      <c r="B14" s="20">
        <f>B21*B12</f>
        <v>5441289.333</v>
      </c>
      <c r="D14" s="30" t="s">
        <v>70</v>
      </c>
      <c r="E14" s="30" t="s">
        <v>71</v>
      </c>
      <c r="F14" s="30" t="s">
        <v>72</v>
      </c>
      <c r="G14" s="30" t="s">
        <v>113</v>
      </c>
      <c r="H14" s="18"/>
    </row>
    <row r="15">
      <c r="A15" s="19" t="s">
        <v>67</v>
      </c>
      <c r="B15" s="20">
        <f>B5-B14</f>
        <v>-5064656.333</v>
      </c>
      <c r="C15" s="91" t="s">
        <v>32</v>
      </c>
      <c r="D15" s="13">
        <v>93460.0</v>
      </c>
      <c r="E15" s="99">
        <v>19850.0</v>
      </c>
      <c r="F15" s="97">
        <f t="shared" ref="F15:F30" si="11">E15-D15</f>
        <v>-73610</v>
      </c>
      <c r="G15" s="36"/>
      <c r="H15" s="18"/>
    </row>
    <row r="16">
      <c r="A16" s="19" t="s">
        <v>69</v>
      </c>
      <c r="B16" s="20">
        <f>B5-B4</f>
        <v>-1645684</v>
      </c>
      <c r="C16" s="91" t="s">
        <v>34</v>
      </c>
      <c r="D16" s="13">
        <v>170420.0</v>
      </c>
      <c r="E16" s="99">
        <v>54661.0</v>
      </c>
      <c r="F16" s="97">
        <f t="shared" si="11"/>
        <v>-115759</v>
      </c>
      <c r="G16" s="36"/>
      <c r="H16" s="18"/>
    </row>
    <row r="17">
      <c r="A17" s="19" t="s">
        <v>73</v>
      </c>
      <c r="B17" s="20">
        <f>(B5-B4)-B6</f>
        <v>-1659533</v>
      </c>
      <c r="C17" s="91" t="s">
        <v>36</v>
      </c>
      <c r="D17" s="13"/>
      <c r="E17" s="99">
        <v>14069.0</v>
      </c>
      <c r="F17" s="97">
        <f t="shared" si="11"/>
        <v>14069</v>
      </c>
      <c r="G17" s="36"/>
      <c r="H17" s="18"/>
    </row>
    <row r="18">
      <c r="A18" s="19" t="s">
        <v>35</v>
      </c>
      <c r="B18" s="38">
        <v>30.0</v>
      </c>
      <c r="C18" s="91" t="s">
        <v>38</v>
      </c>
      <c r="D18" s="13"/>
      <c r="E18" s="99">
        <v>18703.0</v>
      </c>
      <c r="F18" s="97">
        <f t="shared" si="11"/>
        <v>18703</v>
      </c>
      <c r="G18" s="36"/>
      <c r="H18" s="18"/>
    </row>
    <row r="19">
      <c r="A19" s="19" t="s">
        <v>37</v>
      </c>
      <c r="B19" s="39">
        <v>45901.0</v>
      </c>
      <c r="C19" s="91" t="s">
        <v>39</v>
      </c>
      <c r="D19" s="13"/>
      <c r="E19" s="99"/>
      <c r="F19" s="97">
        <f t="shared" si="11"/>
        <v>0</v>
      </c>
      <c r="G19" s="36"/>
      <c r="H19" s="18"/>
    </row>
    <row r="20">
      <c r="A20" s="19" t="s">
        <v>1</v>
      </c>
      <c r="B20" s="40">
        <f>Today()</f>
        <v>45959</v>
      </c>
      <c r="C20" s="91" t="s">
        <v>41</v>
      </c>
      <c r="D20" s="13"/>
      <c r="E20" s="99">
        <v>31997.0</v>
      </c>
      <c r="F20" s="97">
        <f t="shared" si="11"/>
        <v>31997</v>
      </c>
      <c r="G20" s="36"/>
      <c r="H20" s="18"/>
    </row>
    <row r="21">
      <c r="A21" s="19" t="s">
        <v>40</v>
      </c>
      <c r="B21" s="41">
        <f>B20-B19</f>
        <v>58</v>
      </c>
      <c r="C21" s="91" t="s">
        <v>43</v>
      </c>
      <c r="D21" s="13"/>
      <c r="E21" s="99">
        <v>44615.0</v>
      </c>
      <c r="F21" s="97">
        <f t="shared" si="11"/>
        <v>44615</v>
      </c>
      <c r="G21" s="36"/>
      <c r="H21" s="18"/>
    </row>
    <row r="22">
      <c r="A22" s="19" t="s">
        <v>42</v>
      </c>
      <c r="B22" s="42">
        <f>B21/B18</f>
        <v>1.933333333</v>
      </c>
      <c r="C22" s="91" t="s">
        <v>45</v>
      </c>
      <c r="D22" s="13"/>
      <c r="E22" s="99">
        <v>20410.0</v>
      </c>
      <c r="F22" s="97">
        <f t="shared" si="11"/>
        <v>20410</v>
      </c>
      <c r="G22" s="36"/>
      <c r="H22" s="18"/>
    </row>
    <row r="23">
      <c r="A23" s="43" t="s">
        <v>44</v>
      </c>
      <c r="B23" s="44">
        <f>B5/B3</f>
        <v>0.1338206974</v>
      </c>
      <c r="C23" s="91" t="s">
        <v>46</v>
      </c>
      <c r="D23" s="13"/>
      <c r="E23" s="99">
        <v>41866.0</v>
      </c>
      <c r="F23" s="97">
        <f t="shared" si="11"/>
        <v>41866</v>
      </c>
      <c r="G23" s="36"/>
      <c r="H23" s="18"/>
    </row>
    <row r="24">
      <c r="A24" s="17" t="s">
        <v>75</v>
      </c>
      <c r="C24" s="91" t="s">
        <v>47</v>
      </c>
      <c r="D24" s="13"/>
      <c r="E24" s="99"/>
      <c r="F24" s="97">
        <f t="shared" si="11"/>
        <v>0</v>
      </c>
      <c r="G24" s="36"/>
      <c r="H24" s="18"/>
    </row>
    <row r="25">
      <c r="A25" s="100" t="s">
        <v>76</v>
      </c>
      <c r="B25" s="101" t="s">
        <v>77</v>
      </c>
      <c r="C25" s="91" t="s">
        <v>48</v>
      </c>
      <c r="D25" s="13"/>
      <c r="E25" s="99"/>
      <c r="F25" s="97">
        <f t="shared" si="11"/>
        <v>0</v>
      </c>
      <c r="G25" s="36"/>
      <c r="H25" s="18"/>
    </row>
    <row r="26">
      <c r="A26" s="12" t="s">
        <v>8</v>
      </c>
      <c r="B26" s="102">
        <v>1.0</v>
      </c>
      <c r="C26" s="91" t="s">
        <v>49</v>
      </c>
      <c r="D26" s="13"/>
      <c r="E26" s="99">
        <v>16995.0</v>
      </c>
      <c r="F26" s="97">
        <f t="shared" si="11"/>
        <v>16995</v>
      </c>
      <c r="G26" s="36"/>
      <c r="H26" s="18"/>
    </row>
    <row r="27">
      <c r="A27" s="12" t="s">
        <v>10</v>
      </c>
      <c r="B27" s="102">
        <v>1.0</v>
      </c>
      <c r="C27" s="91" t="s">
        <v>50</v>
      </c>
      <c r="D27" s="13"/>
      <c r="E27" s="251"/>
      <c r="F27" s="97">
        <f t="shared" si="11"/>
        <v>0</v>
      </c>
      <c r="G27" s="36"/>
      <c r="H27" s="18"/>
    </row>
    <row r="28">
      <c r="A28" s="12" t="s">
        <v>12</v>
      </c>
      <c r="B28" s="102">
        <v>1.0</v>
      </c>
      <c r="C28" s="91" t="s">
        <v>51</v>
      </c>
      <c r="D28" s="13"/>
      <c r="E28" s="99">
        <v>13397.0</v>
      </c>
      <c r="F28" s="97">
        <f t="shared" si="11"/>
        <v>13397</v>
      </c>
      <c r="G28" s="36"/>
      <c r="H28" s="18"/>
    </row>
    <row r="29">
      <c r="A29" s="12" t="s">
        <v>14</v>
      </c>
      <c r="B29" s="102">
        <v>1.0</v>
      </c>
      <c r="C29" s="91" t="s">
        <v>52</v>
      </c>
      <c r="D29" s="13"/>
      <c r="E29" s="99">
        <v>28671.0</v>
      </c>
      <c r="F29" s="97">
        <f t="shared" si="11"/>
        <v>28671</v>
      </c>
      <c r="G29" s="36"/>
      <c r="H29" s="18"/>
    </row>
    <row r="30">
      <c r="A30" s="12" t="s">
        <v>16</v>
      </c>
      <c r="B30" s="102"/>
      <c r="C30" s="91" t="s">
        <v>53</v>
      </c>
      <c r="D30" s="13"/>
      <c r="E30" s="99">
        <v>13849.0</v>
      </c>
      <c r="F30" s="97">
        <f t="shared" si="11"/>
        <v>13849</v>
      </c>
      <c r="G30" s="36"/>
      <c r="H30" s="18"/>
    </row>
    <row r="31">
      <c r="A31" s="12" t="s">
        <v>18</v>
      </c>
      <c r="B31" s="102">
        <v>3.0</v>
      </c>
      <c r="C31" s="91"/>
      <c r="D31" s="13"/>
      <c r="E31" s="251"/>
      <c r="F31" s="97"/>
      <c r="G31" s="36"/>
      <c r="H31" s="18"/>
    </row>
    <row r="32">
      <c r="A32" s="12" t="s">
        <v>20</v>
      </c>
      <c r="B32" s="102">
        <v>1.0</v>
      </c>
      <c r="C32" s="91" t="s">
        <v>55</v>
      </c>
      <c r="D32" s="13"/>
      <c r="E32" s="99">
        <v>25398.0</v>
      </c>
      <c r="F32" s="97">
        <f>E32-D32</f>
        <v>25398</v>
      </c>
      <c r="G32" s="36"/>
      <c r="H32" s="18"/>
    </row>
    <row r="33">
      <c r="A33" s="103" t="s">
        <v>79</v>
      </c>
      <c r="B33" s="206"/>
      <c r="C33" s="214"/>
      <c r="D33" s="215"/>
      <c r="E33" s="238"/>
      <c r="F33" s="239"/>
      <c r="G33" s="217"/>
      <c r="H33" s="18"/>
    </row>
    <row r="34">
      <c r="A34" s="104" t="s">
        <v>81</v>
      </c>
      <c r="B34" s="127">
        <v>1.0</v>
      </c>
      <c r="C34" s="218" t="s">
        <v>85</v>
      </c>
      <c r="D34" s="219">
        <v>237780.0</v>
      </c>
      <c r="E34" s="219">
        <f>85339+69189</f>
        <v>154528</v>
      </c>
      <c r="F34" s="97">
        <f>E34-D34</f>
        <v>-83252</v>
      </c>
      <c r="G34" s="36"/>
      <c r="H34" s="220" t="s">
        <v>86</v>
      </c>
    </row>
    <row r="35">
      <c r="A35" s="105" t="s">
        <v>66</v>
      </c>
      <c r="B35" s="106">
        <f>SUM(B26:B34)</f>
        <v>9</v>
      </c>
      <c r="C35" s="240"/>
      <c r="D35" s="240"/>
      <c r="E35" s="240"/>
      <c r="F35" s="240"/>
      <c r="G35" s="240"/>
      <c r="H35" s="240"/>
    </row>
    <row r="36">
      <c r="A36" s="115" t="s">
        <v>115</v>
      </c>
      <c r="B36" s="116"/>
      <c r="C36" s="116"/>
      <c r="D36" s="116"/>
      <c r="E36" s="116"/>
      <c r="F36" s="116"/>
      <c r="G36" s="116"/>
      <c r="H36" s="117"/>
    </row>
    <row r="37">
      <c r="A37" s="6"/>
      <c r="B37" s="7" t="s">
        <v>88</v>
      </c>
      <c r="C37" s="7" t="s">
        <v>89</v>
      </c>
      <c r="D37" s="7" t="s">
        <v>90</v>
      </c>
      <c r="E37" s="7" t="s">
        <v>91</v>
      </c>
      <c r="F37" s="7" t="s">
        <v>92</v>
      </c>
      <c r="G37" s="7" t="s">
        <v>93</v>
      </c>
      <c r="H37" s="34"/>
    </row>
    <row r="38">
      <c r="A38" s="91" t="s">
        <v>32</v>
      </c>
      <c r="B38" s="250" t="s">
        <v>94</v>
      </c>
      <c r="C38" s="221">
        <v>10.0</v>
      </c>
      <c r="D38" s="221"/>
      <c r="E38" s="221"/>
      <c r="F38" s="221">
        <v>47.0</v>
      </c>
      <c r="G38" s="222"/>
      <c r="H38" s="182"/>
    </row>
    <row r="39">
      <c r="A39" s="91" t="s">
        <v>34</v>
      </c>
      <c r="B39" s="250" t="s">
        <v>94</v>
      </c>
      <c r="C39" s="221">
        <v>7.0</v>
      </c>
      <c r="D39" s="221"/>
      <c r="E39" s="221">
        <v>4.0</v>
      </c>
      <c r="F39" s="221">
        <v>40.0</v>
      </c>
      <c r="G39" s="222"/>
      <c r="H39" s="182"/>
    </row>
    <row r="40">
      <c r="A40" s="91" t="s">
        <v>36</v>
      </c>
      <c r="B40" s="250" t="s">
        <v>94</v>
      </c>
      <c r="C40" s="221">
        <v>15.0</v>
      </c>
      <c r="D40" s="221"/>
      <c r="E40" s="221">
        <v>2.0</v>
      </c>
      <c r="F40" s="221">
        <v>81.0</v>
      </c>
      <c r="G40" s="222"/>
      <c r="H40" s="182"/>
    </row>
    <row r="41">
      <c r="A41" s="91" t="s">
        <v>38</v>
      </c>
      <c r="B41" s="250" t="s">
        <v>94</v>
      </c>
      <c r="C41" s="221">
        <v>4.0</v>
      </c>
      <c r="D41" s="221"/>
      <c r="E41" s="221">
        <v>2.0</v>
      </c>
      <c r="F41" s="221">
        <v>92.0</v>
      </c>
      <c r="G41" s="222"/>
      <c r="H41" s="182"/>
    </row>
    <row r="42">
      <c r="A42" s="91" t="s">
        <v>39</v>
      </c>
      <c r="B42" s="250" t="s">
        <v>94</v>
      </c>
      <c r="C42" s="222"/>
      <c r="D42" s="222"/>
      <c r="E42" s="222"/>
      <c r="F42" s="222"/>
      <c r="G42" s="222"/>
      <c r="H42" s="182"/>
    </row>
    <row r="43">
      <c r="A43" s="91" t="s">
        <v>41</v>
      </c>
      <c r="B43" s="250" t="s">
        <v>94</v>
      </c>
      <c r="C43" s="221">
        <v>3.0</v>
      </c>
      <c r="D43" s="221">
        <v>3.0</v>
      </c>
      <c r="E43" s="221">
        <v>6.0</v>
      </c>
      <c r="F43" s="221">
        <v>20.0</v>
      </c>
      <c r="G43" s="222"/>
      <c r="H43" s="182"/>
    </row>
    <row r="44">
      <c r="A44" s="91" t="s">
        <v>43</v>
      </c>
      <c r="B44" s="250" t="s">
        <v>94</v>
      </c>
      <c r="C44" s="221"/>
      <c r="D44" s="221"/>
      <c r="E44" s="221">
        <v>2.0</v>
      </c>
      <c r="F44" s="221">
        <v>99.0</v>
      </c>
      <c r="G44" s="222"/>
      <c r="H44" s="182"/>
    </row>
    <row r="45">
      <c r="A45" s="91" t="s">
        <v>45</v>
      </c>
      <c r="B45" s="250" t="s">
        <v>94</v>
      </c>
      <c r="C45" s="221"/>
      <c r="D45" s="221"/>
      <c r="E45" s="221"/>
      <c r="F45" s="221"/>
      <c r="G45" s="222"/>
      <c r="H45" s="182"/>
    </row>
    <row r="46">
      <c r="A46" s="91" t="s">
        <v>46</v>
      </c>
      <c r="B46" s="250" t="s">
        <v>94</v>
      </c>
      <c r="C46" s="221">
        <v>11.0</v>
      </c>
      <c r="D46" s="221"/>
      <c r="E46" s="221">
        <v>2.0</v>
      </c>
      <c r="F46" s="221">
        <v>47.0</v>
      </c>
      <c r="G46" s="222"/>
      <c r="H46" s="182"/>
    </row>
    <row r="47">
      <c r="A47" s="91" t="s">
        <v>47</v>
      </c>
      <c r="B47" s="250" t="s">
        <v>94</v>
      </c>
      <c r="C47" s="221">
        <v>8.0</v>
      </c>
      <c r="D47" s="221">
        <v>2.0</v>
      </c>
      <c r="E47" s="221">
        <v>6.0</v>
      </c>
      <c r="F47" s="221">
        <v>18.0</v>
      </c>
      <c r="G47" s="222"/>
      <c r="H47" s="182"/>
    </row>
    <row r="48">
      <c r="A48" s="91" t="s">
        <v>48</v>
      </c>
      <c r="B48" s="250" t="s">
        <v>94</v>
      </c>
      <c r="C48" s="221">
        <v>13.0</v>
      </c>
      <c r="D48" s="221"/>
      <c r="E48" s="221">
        <v>15.0</v>
      </c>
      <c r="F48" s="221">
        <v>28.0</v>
      </c>
      <c r="G48" s="222"/>
      <c r="H48" s="182"/>
    </row>
    <row r="49">
      <c r="A49" s="91" t="s">
        <v>49</v>
      </c>
      <c r="B49" s="250" t="s">
        <v>94</v>
      </c>
      <c r="C49" s="221">
        <v>10.0</v>
      </c>
      <c r="D49" s="221"/>
      <c r="E49" s="221">
        <v>1.0</v>
      </c>
      <c r="F49" s="221">
        <v>73.0</v>
      </c>
      <c r="G49" s="222"/>
      <c r="H49" s="182"/>
    </row>
    <row r="50">
      <c r="A50" s="91" t="s">
        <v>50</v>
      </c>
      <c r="B50" s="248"/>
      <c r="C50" s="221"/>
      <c r="D50" s="221"/>
      <c r="E50" s="221"/>
      <c r="F50" s="221"/>
      <c r="G50" s="222"/>
      <c r="H50" s="182"/>
    </row>
    <row r="51">
      <c r="A51" s="91" t="s">
        <v>51</v>
      </c>
      <c r="B51" s="250" t="s">
        <v>94</v>
      </c>
      <c r="C51" s="222"/>
      <c r="D51" s="222"/>
      <c r="E51" s="222"/>
      <c r="F51" s="222"/>
      <c r="G51" s="222"/>
      <c r="H51" s="182"/>
    </row>
    <row r="52">
      <c r="A52" s="91" t="s">
        <v>52</v>
      </c>
      <c r="B52" s="250" t="s">
        <v>94</v>
      </c>
      <c r="C52" s="221"/>
      <c r="D52" s="221"/>
      <c r="E52" s="221">
        <v>1.0</v>
      </c>
      <c r="F52" s="221">
        <v>53.0</v>
      </c>
      <c r="G52" s="222"/>
      <c r="H52" s="182"/>
    </row>
    <row r="53">
      <c r="A53" s="91" t="s">
        <v>53</v>
      </c>
      <c r="B53" s="250" t="s">
        <v>94</v>
      </c>
      <c r="C53" s="221">
        <v>26.0</v>
      </c>
      <c r="D53" s="221"/>
      <c r="E53" s="221">
        <v>2.0</v>
      </c>
      <c r="F53" s="221">
        <v>19.0</v>
      </c>
      <c r="G53" s="222"/>
      <c r="H53" s="182"/>
    </row>
    <row r="54">
      <c r="A54" s="91" t="s">
        <v>54</v>
      </c>
      <c r="B54" s="248"/>
      <c r="C54" s="222"/>
      <c r="D54" s="222"/>
      <c r="E54" s="222"/>
      <c r="F54" s="222"/>
      <c r="G54" s="222"/>
      <c r="H54" s="182"/>
    </row>
    <row r="55">
      <c r="A55" s="91" t="s">
        <v>55</v>
      </c>
      <c r="B55" s="250" t="s">
        <v>94</v>
      </c>
      <c r="C55" s="222"/>
      <c r="D55" s="222"/>
      <c r="E55" s="222"/>
      <c r="F55" s="222"/>
      <c r="G55" s="222"/>
      <c r="H55" s="182"/>
    </row>
    <row r="56">
      <c r="A56" s="131" t="s">
        <v>56</v>
      </c>
      <c r="B56" s="132"/>
      <c r="C56" s="185"/>
      <c r="D56" s="185"/>
      <c r="E56" s="185"/>
      <c r="F56" s="185"/>
      <c r="G56" s="185"/>
      <c r="H56" s="187"/>
    </row>
    <row r="57">
      <c r="A57" s="27" t="s">
        <v>121</v>
      </c>
      <c r="F57" s="28"/>
      <c r="H57" s="18"/>
    </row>
    <row r="58">
      <c r="A58" s="225" t="s">
        <v>25</v>
      </c>
      <c r="B58" s="138" t="s">
        <v>26</v>
      </c>
      <c r="C58" s="142" t="s">
        <v>27</v>
      </c>
      <c r="D58" s="142" t="s">
        <v>28</v>
      </c>
      <c r="E58" s="142" t="s">
        <v>29</v>
      </c>
      <c r="F58" s="226" t="s">
        <v>30</v>
      </c>
      <c r="H58" s="18"/>
    </row>
    <row r="59">
      <c r="A59" s="146" t="s">
        <v>32</v>
      </c>
      <c r="B59" s="241"/>
      <c r="C59" s="242"/>
      <c r="D59" s="87">
        <v>1.0</v>
      </c>
      <c r="E59" s="242"/>
      <c r="F59" s="243">
        <v>1.0</v>
      </c>
      <c r="H59" s="18"/>
    </row>
    <row r="60">
      <c r="A60" s="146" t="s">
        <v>34</v>
      </c>
      <c r="B60" s="151"/>
      <c r="C60" s="221"/>
      <c r="D60" s="221"/>
      <c r="E60" s="221"/>
      <c r="F60" s="102">
        <v>2.5</v>
      </c>
      <c r="H60" s="18"/>
    </row>
    <row r="61">
      <c r="A61" s="146" t="s">
        <v>36</v>
      </c>
      <c r="B61" s="151"/>
      <c r="C61" s="222"/>
      <c r="D61" s="221"/>
      <c r="E61" s="222"/>
      <c r="F61" s="102">
        <v>1.0</v>
      </c>
      <c r="H61" s="18"/>
    </row>
    <row r="62">
      <c r="A62" s="146" t="s">
        <v>38</v>
      </c>
      <c r="B62" s="151"/>
      <c r="C62" s="221">
        <v>1.0</v>
      </c>
      <c r="D62" s="221"/>
      <c r="E62" s="222"/>
      <c r="F62" s="102">
        <v>1.0</v>
      </c>
      <c r="H62" s="18"/>
    </row>
    <row r="63">
      <c r="A63" s="146" t="s">
        <v>39</v>
      </c>
      <c r="B63" s="151">
        <v>2.0</v>
      </c>
      <c r="C63" s="221"/>
      <c r="D63" s="222"/>
      <c r="E63" s="222"/>
      <c r="F63" s="102"/>
      <c r="H63" s="18"/>
    </row>
    <row r="64">
      <c r="A64" s="146" t="s">
        <v>41</v>
      </c>
      <c r="B64" s="151">
        <v>1.0</v>
      </c>
      <c r="C64" s="221"/>
      <c r="D64" s="222"/>
      <c r="E64" s="222"/>
      <c r="F64" s="102">
        <v>2.0</v>
      </c>
      <c r="H64" s="18"/>
    </row>
    <row r="65">
      <c r="A65" s="146" t="s">
        <v>43</v>
      </c>
      <c r="B65" s="151"/>
      <c r="C65" s="221"/>
      <c r="D65" s="221"/>
      <c r="E65" s="222"/>
      <c r="F65" s="102">
        <v>1.0</v>
      </c>
      <c r="H65" s="18"/>
    </row>
    <row r="66">
      <c r="A66" s="146" t="s">
        <v>45</v>
      </c>
      <c r="B66" s="151">
        <v>3.0</v>
      </c>
      <c r="C66" s="222"/>
      <c r="D66" s="221"/>
      <c r="E66" s="222"/>
      <c r="F66" s="102">
        <v>1.5</v>
      </c>
      <c r="H66" s="18"/>
    </row>
    <row r="67">
      <c r="A67" s="146" t="s">
        <v>46</v>
      </c>
      <c r="B67" s="151"/>
      <c r="C67" s="221"/>
      <c r="D67" s="222"/>
      <c r="E67" s="222"/>
      <c r="F67" s="102">
        <v>2.5</v>
      </c>
      <c r="H67" s="18"/>
    </row>
    <row r="68">
      <c r="A68" s="146" t="s">
        <v>47</v>
      </c>
      <c r="B68" s="151">
        <v>1.0</v>
      </c>
      <c r="C68" s="222"/>
      <c r="D68" s="221"/>
      <c r="E68" s="222"/>
      <c r="F68" s="102">
        <v>0.5</v>
      </c>
      <c r="H68" s="18"/>
    </row>
    <row r="69">
      <c r="A69" s="146" t="s">
        <v>48</v>
      </c>
      <c r="B69" s="151"/>
      <c r="C69" s="221"/>
      <c r="D69" s="221">
        <v>1.0</v>
      </c>
      <c r="E69" s="222"/>
      <c r="F69" s="102"/>
      <c r="H69" s="18"/>
    </row>
    <row r="70">
      <c r="A70" s="146" t="s">
        <v>49</v>
      </c>
      <c r="B70" s="151"/>
      <c r="C70" s="221"/>
      <c r="D70" s="222"/>
      <c r="E70" s="222"/>
      <c r="F70" s="102">
        <v>2.0</v>
      </c>
      <c r="H70" s="18"/>
    </row>
    <row r="71">
      <c r="A71" s="146" t="s">
        <v>50</v>
      </c>
      <c r="B71" s="244"/>
      <c r="C71" s="222"/>
      <c r="D71" s="222"/>
      <c r="E71" s="222"/>
      <c r="F71" s="182"/>
      <c r="H71" s="18"/>
    </row>
    <row r="72">
      <c r="A72" s="146" t="s">
        <v>51</v>
      </c>
      <c r="B72" s="151"/>
      <c r="C72" s="222"/>
      <c r="D72" s="222"/>
      <c r="E72" s="222"/>
      <c r="F72" s="102">
        <v>1.0</v>
      </c>
      <c r="H72" s="18"/>
    </row>
    <row r="73">
      <c r="A73" s="146" t="s">
        <v>52</v>
      </c>
      <c r="B73" s="151"/>
      <c r="C73" s="222"/>
      <c r="D73" s="221"/>
      <c r="E73" s="222"/>
      <c r="F73" s="102">
        <v>2.0</v>
      </c>
      <c r="H73" s="18"/>
    </row>
    <row r="74">
      <c r="A74" s="146" t="s">
        <v>53</v>
      </c>
      <c r="B74" s="151"/>
      <c r="C74" s="221"/>
      <c r="D74" s="221"/>
      <c r="E74" s="222"/>
      <c r="F74" s="102">
        <v>1.0</v>
      </c>
      <c r="H74" s="18"/>
    </row>
    <row r="75">
      <c r="A75" s="146" t="s">
        <v>54</v>
      </c>
      <c r="B75" s="244"/>
      <c r="C75" s="222"/>
      <c r="D75" s="222"/>
      <c r="E75" s="222"/>
      <c r="F75" s="182"/>
      <c r="H75" s="18"/>
    </row>
    <row r="76">
      <c r="A76" s="146" t="s">
        <v>55</v>
      </c>
      <c r="B76" s="245">
        <v>1.0</v>
      </c>
      <c r="C76" s="223"/>
      <c r="D76" s="223"/>
      <c r="E76" s="223"/>
      <c r="F76" s="206">
        <v>1.0</v>
      </c>
      <c r="H76" s="18"/>
    </row>
    <row r="77">
      <c r="A77" s="227" t="s">
        <v>56</v>
      </c>
      <c r="B77" s="244"/>
      <c r="C77" s="222"/>
      <c r="D77" s="222"/>
      <c r="E77" s="222"/>
      <c r="F77" s="182"/>
      <c r="H77" s="18"/>
    </row>
    <row r="78">
      <c r="A78" s="227" t="s">
        <v>103</v>
      </c>
      <c r="B78" s="151">
        <v>1.0</v>
      </c>
      <c r="C78" s="222"/>
      <c r="D78" s="221"/>
      <c r="E78" s="222"/>
      <c r="F78" s="102">
        <v>2.0</v>
      </c>
      <c r="H78" s="18"/>
    </row>
    <row r="79">
      <c r="A79" s="229" t="s">
        <v>118</v>
      </c>
      <c r="B79" s="245"/>
      <c r="C79" s="224"/>
      <c r="D79" s="223"/>
      <c r="E79" s="224"/>
      <c r="F79" s="184"/>
      <c r="H79" s="18"/>
    </row>
    <row r="80">
      <c r="A80" s="229" t="s">
        <v>21</v>
      </c>
      <c r="B80" s="246"/>
      <c r="C80" s="185"/>
      <c r="D80" s="185"/>
      <c r="E80" s="185"/>
      <c r="F80" s="158"/>
      <c r="H80" s="18"/>
    </row>
    <row r="81">
      <c r="A81" s="230" t="s">
        <v>66</v>
      </c>
      <c r="B81" s="163">
        <f t="shared" ref="B81:F81" si="12">SUM(B59:B80)</f>
        <v>9</v>
      </c>
      <c r="C81" s="163">
        <f t="shared" si="12"/>
        <v>1</v>
      </c>
      <c r="D81" s="163">
        <f t="shared" si="12"/>
        <v>2</v>
      </c>
      <c r="E81" s="163">
        <f t="shared" si="12"/>
        <v>0</v>
      </c>
      <c r="F81" s="165">
        <f t="shared" si="12"/>
        <v>22</v>
      </c>
      <c r="G81" s="47"/>
      <c r="H81" s="232"/>
    </row>
  </sheetData>
  <mergeCells count="5">
    <mergeCell ref="A1:G1"/>
    <mergeCell ref="C13:H13"/>
    <mergeCell ref="A24:B24"/>
    <mergeCell ref="A36:H36"/>
    <mergeCell ref="A57:F57"/>
  </mergeCells>
  <conditionalFormatting sqref="F15:F34">
    <cfRule type="cellIs" dxfId="0" priority="1" operator="lessThan">
      <formula>0</formula>
    </cfRule>
  </conditionalFormatting>
  <conditionalFormatting sqref="F15:F34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3"/>
      <c r="H1" s="252"/>
    </row>
    <row r="2">
      <c r="A2" s="57" t="s">
        <v>124</v>
      </c>
      <c r="B2" s="197">
        <v>45901.0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2814460.0</v>
      </c>
      <c r="C3" s="12" t="s">
        <v>8</v>
      </c>
      <c r="D3" s="13"/>
      <c r="E3" s="253">
        <v>370817.0</v>
      </c>
      <c r="F3" s="99">
        <v>290608.0</v>
      </c>
      <c r="G3" s="14" t="str">
        <f t="shared" ref="G3:H3" si="1">$F3/D3</f>
        <v>#DIV/0!</v>
      </c>
      <c r="H3" s="15">
        <f t="shared" si="1"/>
        <v>0.7836965403</v>
      </c>
    </row>
    <row r="4">
      <c r="A4" s="10" t="s">
        <v>9</v>
      </c>
      <c r="B4" s="11">
        <v>2022317.0</v>
      </c>
      <c r="C4" s="12" t="s">
        <v>10</v>
      </c>
      <c r="D4" s="13"/>
      <c r="E4" s="253">
        <v>316209.0</v>
      </c>
      <c r="F4" s="99">
        <v>155939.0</v>
      </c>
      <c r="G4" s="14" t="str">
        <f t="shared" ref="G4:H4" si="2">$F4/D4</f>
        <v>#DIV/0!</v>
      </c>
      <c r="H4" s="15">
        <f t="shared" si="2"/>
        <v>0.4931516813</v>
      </c>
    </row>
    <row r="5">
      <c r="A5" s="10" t="s">
        <v>11</v>
      </c>
      <c r="B5" s="70"/>
      <c r="C5" s="12" t="s">
        <v>61</v>
      </c>
      <c r="E5" s="253">
        <v>385557.0</v>
      </c>
      <c r="F5" s="99">
        <v>400382.0</v>
      </c>
      <c r="G5" s="14" t="str">
        <f t="shared" ref="G5:H5" si="3">$F5/D5</f>
        <v>#DIV/0!</v>
      </c>
      <c r="H5" s="15">
        <f t="shared" si="3"/>
        <v>1.038450865</v>
      </c>
    </row>
    <row r="6">
      <c r="A6" s="10" t="s">
        <v>116</v>
      </c>
      <c r="B6" s="70"/>
      <c r="C6" s="12" t="s">
        <v>12</v>
      </c>
      <c r="D6" s="13"/>
      <c r="E6" s="253">
        <v>370817.0</v>
      </c>
      <c r="F6" s="99">
        <v>542193.0</v>
      </c>
      <c r="G6" s="14" t="str">
        <f t="shared" ref="G6:H6" si="4">$F6/D6</f>
        <v>#DIV/0!</v>
      </c>
      <c r="H6" s="15">
        <f t="shared" si="4"/>
        <v>1.462157884</v>
      </c>
    </row>
    <row r="7">
      <c r="A7" s="32" t="s">
        <v>63</v>
      </c>
      <c r="B7" s="72">
        <f>B5-B3</f>
        <v>-2814460</v>
      </c>
      <c r="C7" s="12" t="s">
        <v>14</v>
      </c>
      <c r="D7" s="13"/>
      <c r="E7" s="253">
        <v>370817.0</v>
      </c>
      <c r="F7" s="99">
        <v>388471.0</v>
      </c>
      <c r="G7" s="14" t="str">
        <f t="shared" ref="G7:G9" si="5">$F7/D7</f>
        <v>#DIV/0!</v>
      </c>
      <c r="H7" s="15" t="str">
        <f>$F7/#REF!</f>
        <v>#REF!</v>
      </c>
    </row>
    <row r="8">
      <c r="A8" s="17" t="s">
        <v>15</v>
      </c>
      <c r="B8" s="18"/>
      <c r="C8" s="12" t="s">
        <v>16</v>
      </c>
      <c r="D8" s="13"/>
      <c r="E8" s="253">
        <v>316209.0</v>
      </c>
      <c r="F8" s="99">
        <v>142127.0</v>
      </c>
      <c r="G8" s="14" t="str">
        <f t="shared" si="5"/>
        <v>#DIV/0!</v>
      </c>
      <c r="H8" s="15">
        <f t="shared" ref="H8:H10" si="6">$F8/E7</f>
        <v>0.3832807018</v>
      </c>
    </row>
    <row r="9">
      <c r="A9" s="19" t="s">
        <v>17</v>
      </c>
      <c r="B9" s="20">
        <f>(B4-B5)/30</f>
        <v>67410.56667</v>
      </c>
      <c r="C9" s="12" t="s">
        <v>18</v>
      </c>
      <c r="D9" s="13"/>
      <c r="E9" s="253">
        <v>316209.0</v>
      </c>
      <c r="F9" s="99">
        <v>192237.0</v>
      </c>
      <c r="G9" s="14" t="str">
        <f t="shared" si="5"/>
        <v>#DIV/0!</v>
      </c>
      <c r="H9" s="15">
        <f t="shared" si="6"/>
        <v>0.6079428479</v>
      </c>
    </row>
    <row r="10">
      <c r="A10" s="19" t="s">
        <v>19</v>
      </c>
      <c r="B10" s="21">
        <f>(B4-B6)/30</f>
        <v>67410.56667</v>
      </c>
      <c r="C10" s="12" t="s">
        <v>20</v>
      </c>
      <c r="D10" s="13"/>
      <c r="E10" s="253">
        <v>163824.0</v>
      </c>
      <c r="F10" s="99">
        <v>123295.0</v>
      </c>
      <c r="G10" s="14"/>
      <c r="H10" s="15">
        <f t="shared" si="6"/>
        <v>0.389916163</v>
      </c>
    </row>
    <row r="11">
      <c r="A11" s="17" t="s">
        <v>3</v>
      </c>
      <c r="B11" s="22"/>
      <c r="C11" s="23" t="s">
        <v>21</v>
      </c>
      <c r="D11" s="24"/>
      <c r="E11" s="253">
        <v>204000.0</v>
      </c>
      <c r="F11" s="203">
        <v>183348.0</v>
      </c>
      <c r="G11" s="25" t="str">
        <f t="shared" ref="G11:H11" si="7">$F11/D11</f>
        <v>#DIV/0!</v>
      </c>
      <c r="H11" s="26">
        <f t="shared" si="7"/>
        <v>0.8987647059</v>
      </c>
    </row>
    <row r="12">
      <c r="A12" s="19" t="s">
        <v>22</v>
      </c>
      <c r="B12" s="21">
        <f>B3/B18</f>
        <v>93815.33333</v>
      </c>
      <c r="C12" s="29" t="s">
        <v>66</v>
      </c>
      <c r="D12" s="212">
        <f t="shared" ref="D12:F12" si="8">SUM(D3:D11)</f>
        <v>0</v>
      </c>
      <c r="E12" s="212">
        <f t="shared" si="8"/>
        <v>2814459</v>
      </c>
      <c r="F12" s="212">
        <f t="shared" si="8"/>
        <v>2418600</v>
      </c>
      <c r="G12" s="25" t="str">
        <f t="shared" ref="G12:H12" si="9">$F12/D12</f>
        <v>#DIV/0!</v>
      </c>
      <c r="H12" s="26">
        <f t="shared" si="9"/>
        <v>0.8593481021</v>
      </c>
    </row>
    <row r="13">
      <c r="A13" s="19" t="s">
        <v>24</v>
      </c>
      <c r="B13" s="21">
        <f>(B3-B5)/(B18-B21)</f>
        <v>-47702.71186</v>
      </c>
      <c r="C13" s="27" t="s">
        <v>68</v>
      </c>
      <c r="H13" s="28"/>
    </row>
    <row r="14">
      <c r="A14" s="19" t="s">
        <v>31</v>
      </c>
      <c r="B14" s="20">
        <f>B21*B12</f>
        <v>8349564.667</v>
      </c>
      <c r="D14" s="30" t="s">
        <v>70</v>
      </c>
      <c r="E14" s="30" t="s">
        <v>71</v>
      </c>
      <c r="F14" s="30" t="s">
        <v>72</v>
      </c>
      <c r="G14" s="30" t="s">
        <v>113</v>
      </c>
      <c r="H14" s="18"/>
    </row>
    <row r="15">
      <c r="A15" s="19" t="s">
        <v>67</v>
      </c>
      <c r="B15" s="20">
        <f>B5-B14</f>
        <v>-8349564.667</v>
      </c>
      <c r="C15" s="91" t="s">
        <v>32</v>
      </c>
      <c r="D15" s="13"/>
      <c r="E15" s="99"/>
      <c r="F15" s="97">
        <f t="shared" ref="F15:F30" si="10">E15-D15</f>
        <v>0</v>
      </c>
      <c r="G15" s="36"/>
      <c r="H15" s="18"/>
    </row>
    <row r="16">
      <c r="A16" s="19" t="s">
        <v>69</v>
      </c>
      <c r="B16" s="20">
        <f>B5-B4</f>
        <v>-2022317</v>
      </c>
      <c r="C16" s="91" t="s">
        <v>34</v>
      </c>
      <c r="D16" s="13"/>
      <c r="E16" s="99"/>
      <c r="F16" s="97">
        <f t="shared" si="10"/>
        <v>0</v>
      </c>
      <c r="G16" s="36"/>
      <c r="H16" s="18"/>
    </row>
    <row r="17">
      <c r="A17" s="19" t="s">
        <v>73</v>
      </c>
      <c r="B17" s="20">
        <f>(B5-B4)-B6</f>
        <v>-2022317</v>
      </c>
      <c r="C17" s="91" t="s">
        <v>36</v>
      </c>
      <c r="D17" s="13"/>
      <c r="E17" s="99"/>
      <c r="F17" s="97">
        <f t="shared" si="10"/>
        <v>0</v>
      </c>
      <c r="G17" s="36"/>
      <c r="H17" s="18"/>
    </row>
    <row r="18">
      <c r="A18" s="19" t="s">
        <v>35</v>
      </c>
      <c r="B18" s="38">
        <v>30.0</v>
      </c>
      <c r="C18" s="91" t="s">
        <v>38</v>
      </c>
      <c r="D18" s="13"/>
      <c r="E18" s="99"/>
      <c r="F18" s="97">
        <f t="shared" si="10"/>
        <v>0</v>
      </c>
      <c r="G18" s="36"/>
      <c r="H18" s="18"/>
    </row>
    <row r="19">
      <c r="A19" s="19" t="s">
        <v>37</v>
      </c>
      <c r="B19" s="39">
        <v>45870.0</v>
      </c>
      <c r="C19" s="91" t="s">
        <v>39</v>
      </c>
      <c r="D19" s="13"/>
      <c r="E19" s="99"/>
      <c r="F19" s="97">
        <f t="shared" si="10"/>
        <v>0</v>
      </c>
      <c r="G19" s="36"/>
      <c r="H19" s="18"/>
    </row>
    <row r="20">
      <c r="A20" s="19" t="s">
        <v>1</v>
      </c>
      <c r="B20" s="40">
        <f>Today()</f>
        <v>45959</v>
      </c>
      <c r="C20" s="91" t="s">
        <v>41</v>
      </c>
      <c r="D20" s="13"/>
      <c r="E20" s="99"/>
      <c r="F20" s="97">
        <f t="shared" si="10"/>
        <v>0</v>
      </c>
      <c r="G20" s="36"/>
      <c r="H20" s="18"/>
    </row>
    <row r="21">
      <c r="A21" s="19" t="s">
        <v>40</v>
      </c>
      <c r="B21" s="41">
        <f>B20-B19</f>
        <v>89</v>
      </c>
      <c r="C21" s="91" t="s">
        <v>43</v>
      </c>
      <c r="D21" s="13"/>
      <c r="E21" s="99"/>
      <c r="F21" s="97">
        <f t="shared" si="10"/>
        <v>0</v>
      </c>
      <c r="G21" s="36"/>
      <c r="H21" s="18"/>
    </row>
    <row r="22">
      <c r="A22" s="19" t="s">
        <v>42</v>
      </c>
      <c r="B22" s="42">
        <f>B21/B18</f>
        <v>2.966666667</v>
      </c>
      <c r="C22" s="91" t="s">
        <v>45</v>
      </c>
      <c r="D22" s="13"/>
      <c r="E22" s="99"/>
      <c r="F22" s="97">
        <f t="shared" si="10"/>
        <v>0</v>
      </c>
      <c r="G22" s="36"/>
      <c r="H22" s="18"/>
    </row>
    <row r="23">
      <c r="A23" s="43" t="s">
        <v>44</v>
      </c>
      <c r="B23" s="44">
        <f>B5/B3</f>
        <v>0</v>
      </c>
      <c r="C23" s="91" t="s">
        <v>46</v>
      </c>
      <c r="D23" s="13"/>
      <c r="E23" s="99"/>
      <c r="F23" s="97">
        <f t="shared" si="10"/>
        <v>0</v>
      </c>
      <c r="G23" s="36"/>
      <c r="H23" s="18"/>
    </row>
    <row r="24">
      <c r="A24" s="17" t="s">
        <v>75</v>
      </c>
      <c r="C24" s="91" t="s">
        <v>47</v>
      </c>
      <c r="D24" s="13"/>
      <c r="E24" s="99"/>
      <c r="F24" s="97">
        <f t="shared" si="10"/>
        <v>0</v>
      </c>
      <c r="G24" s="36"/>
      <c r="H24" s="18"/>
    </row>
    <row r="25">
      <c r="A25" s="100" t="s">
        <v>76</v>
      </c>
      <c r="B25" s="101" t="s">
        <v>77</v>
      </c>
      <c r="C25" s="91" t="s">
        <v>48</v>
      </c>
      <c r="D25" s="13"/>
      <c r="E25" s="99"/>
      <c r="F25" s="97">
        <f t="shared" si="10"/>
        <v>0</v>
      </c>
      <c r="G25" s="36"/>
      <c r="H25" s="18"/>
    </row>
    <row r="26">
      <c r="A26" s="12" t="s">
        <v>8</v>
      </c>
      <c r="B26" s="102">
        <v>1.0</v>
      </c>
      <c r="C26" s="91" t="s">
        <v>49</v>
      </c>
      <c r="D26" s="13"/>
      <c r="E26" s="99"/>
      <c r="F26" s="97">
        <f t="shared" si="10"/>
        <v>0</v>
      </c>
      <c r="G26" s="36"/>
      <c r="H26" s="18"/>
    </row>
    <row r="27">
      <c r="A27" s="12" t="s">
        <v>10</v>
      </c>
      <c r="B27" s="102"/>
      <c r="C27" s="91" t="s">
        <v>50</v>
      </c>
      <c r="D27" s="13"/>
      <c r="E27" s="251"/>
      <c r="F27" s="97">
        <f t="shared" si="10"/>
        <v>0</v>
      </c>
      <c r="G27" s="36"/>
      <c r="H27" s="18"/>
    </row>
    <row r="28">
      <c r="A28" s="12" t="s">
        <v>12</v>
      </c>
      <c r="B28" s="102">
        <v>1.0</v>
      </c>
      <c r="C28" s="91" t="s">
        <v>51</v>
      </c>
      <c r="D28" s="13"/>
      <c r="E28" s="99"/>
      <c r="F28" s="97">
        <f t="shared" si="10"/>
        <v>0</v>
      </c>
      <c r="G28" s="36"/>
      <c r="H28" s="18"/>
    </row>
    <row r="29">
      <c r="A29" s="12" t="s">
        <v>14</v>
      </c>
      <c r="B29" s="102">
        <v>3.0</v>
      </c>
      <c r="C29" s="91" t="s">
        <v>52</v>
      </c>
      <c r="D29" s="13"/>
      <c r="E29" s="99"/>
      <c r="F29" s="97">
        <f t="shared" si="10"/>
        <v>0</v>
      </c>
      <c r="G29" s="36"/>
      <c r="H29" s="18"/>
    </row>
    <row r="30">
      <c r="A30" s="12" t="s">
        <v>16</v>
      </c>
      <c r="B30" s="102">
        <v>2.0</v>
      </c>
      <c r="C30" s="91" t="s">
        <v>53</v>
      </c>
      <c r="D30" s="13"/>
      <c r="E30" s="99"/>
      <c r="F30" s="97">
        <f t="shared" si="10"/>
        <v>0</v>
      </c>
      <c r="G30" s="36"/>
      <c r="H30" s="18"/>
    </row>
    <row r="31">
      <c r="A31" s="12" t="s">
        <v>18</v>
      </c>
      <c r="B31" s="102">
        <v>2.0</v>
      </c>
      <c r="C31" s="91"/>
      <c r="D31" s="13"/>
      <c r="E31" s="251"/>
      <c r="F31" s="97"/>
      <c r="G31" s="36"/>
      <c r="H31" s="18"/>
    </row>
    <row r="32">
      <c r="A32" s="12" t="s">
        <v>20</v>
      </c>
      <c r="B32" s="102">
        <v>1.0</v>
      </c>
      <c r="C32" s="91" t="s">
        <v>55</v>
      </c>
      <c r="D32" s="13"/>
      <c r="E32" s="99"/>
      <c r="F32" s="97">
        <f>E32-D32</f>
        <v>0</v>
      </c>
      <c r="G32" s="36"/>
      <c r="H32" s="18"/>
    </row>
    <row r="33">
      <c r="A33" s="103" t="s">
        <v>79</v>
      </c>
      <c r="B33" s="206"/>
      <c r="C33" s="214"/>
      <c r="D33" s="215"/>
      <c r="E33" s="238"/>
      <c r="F33" s="239"/>
      <c r="G33" s="217"/>
      <c r="H33" s="18"/>
    </row>
    <row r="34">
      <c r="A34" s="104" t="s">
        <v>81</v>
      </c>
      <c r="B34" s="127">
        <v>1.0</v>
      </c>
      <c r="C34" s="218" t="s">
        <v>85</v>
      </c>
      <c r="D34" s="219">
        <v>237780.0</v>
      </c>
      <c r="E34" s="219">
        <f>85339+69189</f>
        <v>154528</v>
      </c>
      <c r="F34" s="97">
        <f>E34-D34</f>
        <v>-83252</v>
      </c>
      <c r="G34" s="36"/>
      <c r="H34" s="220" t="s">
        <v>86</v>
      </c>
    </row>
    <row r="35">
      <c r="A35" s="105" t="s">
        <v>66</v>
      </c>
      <c r="B35" s="106">
        <f>SUM(B26:B34)</f>
        <v>11</v>
      </c>
      <c r="C35" s="240"/>
      <c r="D35" s="240"/>
      <c r="E35" s="240"/>
      <c r="F35" s="240"/>
      <c r="G35" s="240"/>
      <c r="H35" s="240"/>
    </row>
    <row r="36">
      <c r="A36" s="115" t="s">
        <v>115</v>
      </c>
      <c r="B36" s="116"/>
      <c r="C36" s="116"/>
      <c r="D36" s="116"/>
      <c r="E36" s="116"/>
      <c r="F36" s="116"/>
      <c r="G36" s="116"/>
      <c r="H36" s="117"/>
    </row>
    <row r="37">
      <c r="A37" s="6"/>
      <c r="B37" s="7" t="s">
        <v>88</v>
      </c>
      <c r="C37" s="7" t="s">
        <v>89</v>
      </c>
      <c r="D37" s="7" t="s">
        <v>90</v>
      </c>
      <c r="E37" s="7" t="s">
        <v>91</v>
      </c>
      <c r="F37" s="7" t="s">
        <v>92</v>
      </c>
      <c r="G37" s="7" t="s">
        <v>93</v>
      </c>
      <c r="H37" s="34"/>
    </row>
    <row r="38">
      <c r="A38" s="91" t="s">
        <v>32</v>
      </c>
      <c r="B38" s="250" t="s">
        <v>94</v>
      </c>
      <c r="C38" s="221">
        <v>4.0</v>
      </c>
      <c r="D38" s="221"/>
      <c r="E38" s="221"/>
      <c r="F38" s="221"/>
      <c r="G38" s="222"/>
      <c r="H38" s="182"/>
    </row>
    <row r="39">
      <c r="A39" s="91" t="s">
        <v>34</v>
      </c>
      <c r="B39" s="250" t="s">
        <v>94</v>
      </c>
      <c r="C39" s="221">
        <v>2.0</v>
      </c>
      <c r="D39" s="221"/>
      <c r="E39" s="221">
        <v>1.0</v>
      </c>
      <c r="F39" s="221">
        <v>2.0</v>
      </c>
      <c r="G39" s="222"/>
      <c r="H39" s="182"/>
    </row>
    <row r="40">
      <c r="A40" s="91" t="s">
        <v>36</v>
      </c>
      <c r="B40" s="250" t="s">
        <v>94</v>
      </c>
      <c r="C40" s="221">
        <v>1.0</v>
      </c>
      <c r="D40" s="221">
        <v>2.0</v>
      </c>
      <c r="E40" s="221">
        <v>2.0</v>
      </c>
      <c r="F40" s="221"/>
      <c r="G40" s="222"/>
      <c r="H40" s="182"/>
    </row>
    <row r="41">
      <c r="A41" s="91" t="s">
        <v>38</v>
      </c>
      <c r="B41" s="250" t="s">
        <v>94</v>
      </c>
      <c r="C41" s="221">
        <v>12.0</v>
      </c>
      <c r="D41" s="221"/>
      <c r="E41" s="221">
        <v>3.0</v>
      </c>
      <c r="F41" s="221">
        <v>59.0</v>
      </c>
      <c r="G41" s="222"/>
      <c r="H41" s="182"/>
    </row>
    <row r="42">
      <c r="A42" s="91" t="s">
        <v>39</v>
      </c>
      <c r="B42" s="250" t="s">
        <v>94</v>
      </c>
      <c r="C42" s="222"/>
      <c r="D42" s="222"/>
      <c r="E42" s="222"/>
      <c r="F42" s="222"/>
      <c r="G42" s="222"/>
      <c r="H42" s="182"/>
    </row>
    <row r="43">
      <c r="A43" s="91" t="s">
        <v>41</v>
      </c>
      <c r="B43" s="250" t="s">
        <v>94</v>
      </c>
      <c r="C43" s="221">
        <v>6.0</v>
      </c>
      <c r="D43" s="221">
        <v>1.0</v>
      </c>
      <c r="E43" s="221">
        <v>2.0</v>
      </c>
      <c r="F43" s="221">
        <v>51.0</v>
      </c>
      <c r="G43" s="222"/>
      <c r="H43" s="182"/>
    </row>
    <row r="44">
      <c r="A44" s="91" t="s">
        <v>43</v>
      </c>
      <c r="B44" s="250" t="s">
        <v>94</v>
      </c>
      <c r="C44" s="221">
        <v>1.0</v>
      </c>
      <c r="D44" s="221">
        <v>2.0</v>
      </c>
      <c r="E44" s="221">
        <v>6.0</v>
      </c>
      <c r="F44" s="221"/>
      <c r="G44" s="222"/>
      <c r="H44" s="182"/>
    </row>
    <row r="45">
      <c r="A45" s="91" t="s">
        <v>45</v>
      </c>
      <c r="B45" s="121"/>
      <c r="C45" s="221"/>
      <c r="D45" s="221"/>
      <c r="E45" s="221"/>
      <c r="F45" s="221"/>
      <c r="G45" s="222"/>
      <c r="H45" s="182"/>
    </row>
    <row r="46">
      <c r="A46" s="91" t="s">
        <v>46</v>
      </c>
      <c r="B46" s="250" t="s">
        <v>94</v>
      </c>
      <c r="C46" s="221">
        <v>9.0</v>
      </c>
      <c r="D46" s="221"/>
      <c r="E46" s="221">
        <v>4.0</v>
      </c>
      <c r="F46" s="221">
        <v>15.0</v>
      </c>
      <c r="G46" s="222"/>
      <c r="H46" s="182"/>
    </row>
    <row r="47">
      <c r="A47" s="91" t="s">
        <v>47</v>
      </c>
      <c r="B47" s="250" t="s">
        <v>94</v>
      </c>
      <c r="C47" s="221">
        <v>17.0</v>
      </c>
      <c r="D47" s="221">
        <v>2.0</v>
      </c>
      <c r="E47" s="221">
        <v>7.0</v>
      </c>
      <c r="F47" s="221">
        <v>41.0</v>
      </c>
      <c r="G47" s="222"/>
      <c r="H47" s="182"/>
    </row>
    <row r="48">
      <c r="A48" s="91" t="s">
        <v>48</v>
      </c>
      <c r="B48" s="250" t="s">
        <v>94</v>
      </c>
      <c r="C48" s="221">
        <v>14.0</v>
      </c>
      <c r="D48" s="221">
        <v>3.0</v>
      </c>
      <c r="E48" s="221">
        <v>15.0</v>
      </c>
      <c r="F48" s="221">
        <v>32.0</v>
      </c>
      <c r="G48" s="222"/>
      <c r="H48" s="182"/>
    </row>
    <row r="49">
      <c r="A49" s="91" t="s">
        <v>49</v>
      </c>
      <c r="B49" s="250" t="s">
        <v>94</v>
      </c>
      <c r="C49" s="221">
        <v>6.0</v>
      </c>
      <c r="D49" s="221"/>
      <c r="E49" s="221">
        <v>2.0</v>
      </c>
      <c r="F49" s="221">
        <v>21.0</v>
      </c>
      <c r="G49" s="222"/>
      <c r="H49" s="182"/>
    </row>
    <row r="50">
      <c r="A50" s="91" t="s">
        <v>50</v>
      </c>
      <c r="B50" s="248"/>
      <c r="C50" s="221"/>
      <c r="D50" s="221"/>
      <c r="E50" s="221"/>
      <c r="F50" s="221"/>
      <c r="G50" s="222"/>
      <c r="H50" s="182"/>
    </row>
    <row r="51">
      <c r="A51" s="91" t="s">
        <v>51</v>
      </c>
      <c r="B51" s="250" t="s">
        <v>94</v>
      </c>
      <c r="C51" s="222"/>
      <c r="D51" s="222"/>
      <c r="E51" s="222"/>
      <c r="F51" s="222"/>
      <c r="G51" s="222"/>
      <c r="H51" s="182"/>
    </row>
    <row r="52">
      <c r="A52" s="91" t="s">
        <v>52</v>
      </c>
      <c r="B52" s="250" t="s">
        <v>94</v>
      </c>
      <c r="C52" s="221">
        <v>4.0</v>
      </c>
      <c r="D52" s="221"/>
      <c r="E52" s="221">
        <v>1.0</v>
      </c>
      <c r="F52" s="221">
        <v>24.0</v>
      </c>
      <c r="G52" s="222"/>
      <c r="H52" s="182"/>
    </row>
    <row r="53">
      <c r="A53" s="91" t="s">
        <v>53</v>
      </c>
      <c r="B53" s="250" t="s">
        <v>94</v>
      </c>
      <c r="C53" s="221">
        <v>19.0</v>
      </c>
      <c r="D53" s="221">
        <v>1.0</v>
      </c>
      <c r="E53" s="221">
        <v>4.0</v>
      </c>
      <c r="F53" s="221">
        <v>4.0</v>
      </c>
      <c r="G53" s="222"/>
      <c r="H53" s="182"/>
    </row>
    <row r="54">
      <c r="A54" s="91" t="s">
        <v>54</v>
      </c>
      <c r="B54" s="248"/>
      <c r="C54" s="222"/>
      <c r="D54" s="222"/>
      <c r="E54" s="222"/>
      <c r="F54" s="222"/>
      <c r="G54" s="222"/>
      <c r="H54" s="182"/>
    </row>
    <row r="55">
      <c r="A55" s="91" t="s">
        <v>55</v>
      </c>
      <c r="B55" s="254" t="s">
        <v>94</v>
      </c>
      <c r="C55" s="222"/>
      <c r="D55" s="222"/>
      <c r="E55" s="222"/>
      <c r="F55" s="222"/>
      <c r="G55" s="222"/>
      <c r="H55" s="182"/>
    </row>
    <row r="56">
      <c r="A56" s="131" t="s">
        <v>56</v>
      </c>
      <c r="B56" s="132"/>
      <c r="C56" s="185"/>
      <c r="D56" s="185"/>
      <c r="E56" s="185"/>
      <c r="F56" s="185"/>
      <c r="G56" s="185"/>
      <c r="H56" s="187"/>
    </row>
    <row r="57">
      <c r="A57" s="27" t="s">
        <v>125</v>
      </c>
      <c r="F57" s="28"/>
      <c r="H57" s="18"/>
    </row>
    <row r="58">
      <c r="A58" s="225" t="s">
        <v>25</v>
      </c>
      <c r="B58" s="138" t="s">
        <v>26</v>
      </c>
      <c r="C58" s="142" t="s">
        <v>27</v>
      </c>
      <c r="D58" s="142" t="s">
        <v>28</v>
      </c>
      <c r="E58" s="142" t="s">
        <v>29</v>
      </c>
      <c r="F58" s="226" t="s">
        <v>30</v>
      </c>
      <c r="H58" s="18"/>
    </row>
    <row r="59">
      <c r="A59" s="146" t="s">
        <v>32</v>
      </c>
      <c r="B59" s="241"/>
      <c r="C59" s="242"/>
      <c r="D59" s="87">
        <v>1.0</v>
      </c>
      <c r="E59" s="242"/>
      <c r="F59" s="243">
        <v>1.0</v>
      </c>
      <c r="H59" s="18"/>
    </row>
    <row r="60">
      <c r="A60" s="146" t="s">
        <v>34</v>
      </c>
      <c r="B60" s="151">
        <v>2.0</v>
      </c>
      <c r="C60" s="221"/>
      <c r="D60" s="221"/>
      <c r="E60" s="221"/>
      <c r="F60" s="102"/>
      <c r="H60" s="18"/>
    </row>
    <row r="61">
      <c r="A61" s="146" t="s">
        <v>36</v>
      </c>
      <c r="B61" s="151"/>
      <c r="C61" s="222"/>
      <c r="D61" s="221"/>
      <c r="E61" s="222"/>
      <c r="F61" s="102"/>
      <c r="H61" s="18"/>
    </row>
    <row r="62">
      <c r="A62" s="146" t="s">
        <v>38</v>
      </c>
      <c r="B62" s="151"/>
      <c r="C62" s="221"/>
      <c r="D62" s="221"/>
      <c r="E62" s="222"/>
      <c r="F62" s="102">
        <v>1.0</v>
      </c>
      <c r="H62" s="18"/>
    </row>
    <row r="63">
      <c r="A63" s="146" t="s">
        <v>39</v>
      </c>
      <c r="B63" s="151"/>
      <c r="C63" s="221"/>
      <c r="D63" s="222"/>
      <c r="E63" s="222"/>
      <c r="F63" s="102">
        <v>1.0</v>
      </c>
      <c r="H63" s="18"/>
    </row>
    <row r="64">
      <c r="A64" s="146" t="s">
        <v>41</v>
      </c>
      <c r="B64" s="151"/>
      <c r="C64" s="221"/>
      <c r="D64" s="222"/>
      <c r="E64" s="222"/>
      <c r="F64" s="102">
        <v>2.0</v>
      </c>
      <c r="H64" s="18"/>
    </row>
    <row r="65">
      <c r="A65" s="146" t="s">
        <v>43</v>
      </c>
      <c r="B65" s="151"/>
      <c r="C65" s="221"/>
      <c r="D65" s="221">
        <v>1.0</v>
      </c>
      <c r="E65" s="222"/>
      <c r="F65" s="102"/>
      <c r="H65" s="18"/>
    </row>
    <row r="66">
      <c r="A66" s="146" t="s">
        <v>45</v>
      </c>
      <c r="B66" s="151"/>
      <c r="C66" s="222"/>
      <c r="D66" s="221"/>
      <c r="E66" s="222"/>
      <c r="F66" s="102"/>
      <c r="H66" s="18"/>
    </row>
    <row r="67">
      <c r="A67" s="146" t="s">
        <v>46</v>
      </c>
      <c r="B67" s="151">
        <v>1.0</v>
      </c>
      <c r="C67" s="221"/>
      <c r="D67" s="222"/>
      <c r="E67" s="222"/>
      <c r="F67" s="182"/>
      <c r="H67" s="18"/>
    </row>
    <row r="68">
      <c r="A68" s="146" t="s">
        <v>47</v>
      </c>
      <c r="B68" s="151"/>
      <c r="C68" s="222"/>
      <c r="D68" s="221"/>
      <c r="E68" s="222"/>
      <c r="F68" s="102"/>
      <c r="H68" s="18"/>
    </row>
    <row r="69">
      <c r="A69" s="146" t="s">
        <v>48</v>
      </c>
      <c r="B69" s="151">
        <v>2.0</v>
      </c>
      <c r="C69" s="221"/>
      <c r="D69" s="221"/>
      <c r="E69" s="222"/>
      <c r="F69" s="102">
        <v>1.0</v>
      </c>
      <c r="H69" s="18"/>
    </row>
    <row r="70">
      <c r="A70" s="146" t="s">
        <v>49</v>
      </c>
      <c r="B70" s="151"/>
      <c r="C70" s="221"/>
      <c r="D70" s="222"/>
      <c r="E70" s="222"/>
      <c r="F70" s="102">
        <v>1.0</v>
      </c>
      <c r="H70" s="18"/>
    </row>
    <row r="71">
      <c r="A71" s="146" t="s">
        <v>50</v>
      </c>
      <c r="B71" s="244"/>
      <c r="C71" s="222"/>
      <c r="D71" s="222"/>
      <c r="E71" s="222"/>
      <c r="F71" s="182"/>
      <c r="H71" s="18"/>
    </row>
    <row r="72">
      <c r="A72" s="146" t="s">
        <v>51</v>
      </c>
      <c r="B72" s="151">
        <v>1.0</v>
      </c>
      <c r="C72" s="222"/>
      <c r="D72" s="222"/>
      <c r="E72" s="222"/>
      <c r="F72" s="102">
        <v>0.5</v>
      </c>
      <c r="H72" s="18"/>
    </row>
    <row r="73">
      <c r="A73" s="146" t="s">
        <v>52</v>
      </c>
      <c r="B73" s="151"/>
      <c r="C73" s="222"/>
      <c r="D73" s="221"/>
      <c r="E73" s="222"/>
      <c r="F73" s="102">
        <v>2.0</v>
      </c>
      <c r="H73" s="18"/>
    </row>
    <row r="74">
      <c r="A74" s="146" t="s">
        <v>53</v>
      </c>
      <c r="B74" s="151">
        <v>1.0</v>
      </c>
      <c r="C74" s="221"/>
      <c r="D74" s="221"/>
      <c r="E74" s="222"/>
      <c r="F74" s="102">
        <v>1.0</v>
      </c>
      <c r="H74" s="18"/>
    </row>
    <row r="75">
      <c r="A75" s="146" t="s">
        <v>54</v>
      </c>
      <c r="B75" s="244"/>
      <c r="C75" s="222"/>
      <c r="D75" s="222"/>
      <c r="E75" s="222"/>
      <c r="F75" s="182"/>
      <c r="H75" s="18"/>
    </row>
    <row r="76">
      <c r="A76" s="146" t="s">
        <v>55</v>
      </c>
      <c r="B76" s="245"/>
      <c r="C76" s="223"/>
      <c r="D76" s="223"/>
      <c r="E76" s="223"/>
      <c r="F76" s="206"/>
      <c r="H76" s="18"/>
    </row>
    <row r="77">
      <c r="A77" s="227" t="s">
        <v>56</v>
      </c>
      <c r="B77" s="244"/>
      <c r="C77" s="222"/>
      <c r="D77" s="222"/>
      <c r="E77" s="222"/>
      <c r="F77" s="182"/>
      <c r="H77" s="18"/>
    </row>
    <row r="78">
      <c r="A78" s="227" t="s">
        <v>103</v>
      </c>
      <c r="B78" s="151"/>
      <c r="C78" s="222"/>
      <c r="D78" s="221"/>
      <c r="E78" s="222"/>
      <c r="F78" s="102"/>
      <c r="H78" s="18"/>
    </row>
    <row r="79">
      <c r="A79" s="229" t="s">
        <v>118</v>
      </c>
      <c r="B79" s="245"/>
      <c r="C79" s="224"/>
      <c r="D79" s="223"/>
      <c r="E79" s="224"/>
      <c r="F79" s="184"/>
      <c r="H79" s="18"/>
    </row>
    <row r="80">
      <c r="A80" s="229" t="s">
        <v>21</v>
      </c>
      <c r="B80" s="246"/>
      <c r="C80" s="185"/>
      <c r="D80" s="185"/>
      <c r="E80" s="185"/>
      <c r="F80" s="158">
        <v>2.5</v>
      </c>
      <c r="H80" s="18"/>
    </row>
    <row r="81">
      <c r="A81" s="230" t="s">
        <v>66</v>
      </c>
      <c r="B81" s="163">
        <f t="shared" ref="B81:F81" si="11">SUM(B59:B80)</f>
        <v>7</v>
      </c>
      <c r="C81" s="163">
        <f t="shared" si="11"/>
        <v>0</v>
      </c>
      <c r="D81" s="163">
        <f t="shared" si="11"/>
        <v>2</v>
      </c>
      <c r="E81" s="163">
        <f t="shared" si="11"/>
        <v>0</v>
      </c>
      <c r="F81" s="165">
        <f t="shared" si="11"/>
        <v>13</v>
      </c>
      <c r="G81" s="47"/>
      <c r="H81" s="232"/>
    </row>
  </sheetData>
  <mergeCells count="5">
    <mergeCell ref="A1:H1"/>
    <mergeCell ref="C13:H13"/>
    <mergeCell ref="A24:B24"/>
    <mergeCell ref="A36:H36"/>
    <mergeCell ref="A57:F57"/>
  </mergeCells>
  <conditionalFormatting sqref="F15:F34">
    <cfRule type="cellIs" dxfId="0" priority="1" operator="lessThan">
      <formula>0</formula>
    </cfRule>
  </conditionalFormatting>
  <conditionalFormatting sqref="F15:F34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45900.0</v>
      </c>
    </row>
    <row r="2">
      <c r="A2" s="57" t="s">
        <v>1</v>
      </c>
      <c r="B2" s="197">
        <v>45900.0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2614416.0</v>
      </c>
      <c r="C3" s="12" t="s">
        <v>8</v>
      </c>
      <c r="D3" s="13">
        <v>384720.0</v>
      </c>
      <c r="E3" s="13">
        <v>352213.0</v>
      </c>
      <c r="F3" s="99">
        <v>278043.0</v>
      </c>
      <c r="G3" s="14">
        <f t="shared" ref="G3:H3" si="1">$F3/D3</f>
        <v>0.7227152215</v>
      </c>
      <c r="H3" s="15">
        <f t="shared" si="1"/>
        <v>0.7894171993</v>
      </c>
    </row>
    <row r="4">
      <c r="A4" s="10" t="s">
        <v>9</v>
      </c>
      <c r="B4" s="11">
        <v>2333565.0</v>
      </c>
      <c r="C4" s="12" t="s">
        <v>10</v>
      </c>
      <c r="D4" s="13">
        <v>251378.0</v>
      </c>
      <c r="E4" s="13">
        <v>297605.0</v>
      </c>
      <c r="F4" s="99">
        <v>125460.0</v>
      </c>
      <c r="G4" s="14">
        <f t="shared" ref="G4:H4" si="2">$F4/D4</f>
        <v>0.4990890213</v>
      </c>
      <c r="H4" s="15">
        <f t="shared" si="2"/>
        <v>0.4215654979</v>
      </c>
    </row>
    <row r="5">
      <c r="A5" s="10" t="s">
        <v>11</v>
      </c>
      <c r="B5" s="70">
        <v>2228304.0</v>
      </c>
      <c r="C5" s="12" t="s">
        <v>61</v>
      </c>
      <c r="E5" s="13">
        <v>348234.0</v>
      </c>
      <c r="F5" s="99">
        <v>400134.0</v>
      </c>
      <c r="G5" s="14" t="str">
        <f t="shared" ref="G5:H5" si="3">$F5/D5</f>
        <v>#DIV/0!</v>
      </c>
      <c r="H5" s="15">
        <f t="shared" si="3"/>
        <v>1.149037716</v>
      </c>
    </row>
    <row r="6">
      <c r="A6" s="10" t="s">
        <v>116</v>
      </c>
      <c r="B6" s="70">
        <v>108447.0</v>
      </c>
      <c r="C6" s="12" t="s">
        <v>12</v>
      </c>
      <c r="D6" s="13">
        <v>303209.0</v>
      </c>
      <c r="E6" s="13">
        <v>352213.0</v>
      </c>
      <c r="F6" s="99">
        <v>503204.0</v>
      </c>
      <c r="G6" s="14">
        <f t="shared" ref="G6:H6" si="4">$F6/D6</f>
        <v>1.659594537</v>
      </c>
      <c r="H6" s="15">
        <f t="shared" si="4"/>
        <v>1.428692297</v>
      </c>
    </row>
    <row r="7">
      <c r="A7" s="32" t="s">
        <v>63</v>
      </c>
      <c r="B7" s="72">
        <f>B5-B3</f>
        <v>-386112</v>
      </c>
      <c r="C7" s="12" t="s">
        <v>14</v>
      </c>
      <c r="D7" s="13">
        <v>468697.0</v>
      </c>
      <c r="E7" s="13">
        <v>369613.0</v>
      </c>
      <c r="F7" s="99">
        <v>394226.0</v>
      </c>
      <c r="G7" s="14">
        <f t="shared" ref="G7:H7" si="5">$F7/D7</f>
        <v>0.8411105682</v>
      </c>
      <c r="H7" s="15">
        <f t="shared" si="5"/>
        <v>1.066591272</v>
      </c>
    </row>
    <row r="8">
      <c r="A8" s="17" t="s">
        <v>15</v>
      </c>
      <c r="B8" s="18"/>
      <c r="C8" s="12" t="s">
        <v>16</v>
      </c>
      <c r="D8" s="13">
        <v>208087.0</v>
      </c>
      <c r="E8" s="13">
        <v>297605.0</v>
      </c>
      <c r="F8" s="99">
        <v>122257.0</v>
      </c>
      <c r="G8" s="14">
        <f t="shared" ref="G8:H8" si="6">$F8/D8</f>
        <v>0.5875282935</v>
      </c>
      <c r="H8" s="15">
        <f t="shared" si="6"/>
        <v>0.4108029099</v>
      </c>
    </row>
    <row r="9">
      <c r="A9" s="19" t="s">
        <v>17</v>
      </c>
      <c r="B9" s="20">
        <f>(B4-B5)/30</f>
        <v>3508.7</v>
      </c>
      <c r="C9" s="12" t="s">
        <v>18</v>
      </c>
      <c r="D9" s="13">
        <v>232899.0</v>
      </c>
      <c r="E9" s="13">
        <v>297605.0</v>
      </c>
      <c r="F9" s="99">
        <v>163459.0</v>
      </c>
      <c r="G9" s="14">
        <f t="shared" ref="G9:H9" si="7">$F9/D9</f>
        <v>0.7018450058</v>
      </c>
      <c r="H9" s="15">
        <f t="shared" si="7"/>
        <v>0.5492481645</v>
      </c>
    </row>
    <row r="10">
      <c r="A10" s="19" t="s">
        <v>19</v>
      </c>
      <c r="B10" s="21">
        <f>(B4-B6)/30</f>
        <v>74170.6</v>
      </c>
      <c r="C10" s="12" t="s">
        <v>20</v>
      </c>
      <c r="D10" s="13">
        <v>0.0</v>
      </c>
      <c r="E10" s="13">
        <v>240080.0</v>
      </c>
      <c r="F10" s="99">
        <v>108447.0</v>
      </c>
      <c r="G10" s="14"/>
      <c r="H10" s="15">
        <f>$F10/E10</f>
        <v>0.4517119294</v>
      </c>
    </row>
    <row r="11">
      <c r="A11" s="17" t="s">
        <v>3</v>
      </c>
      <c r="B11" s="22"/>
      <c r="C11" s="23" t="s">
        <v>21</v>
      </c>
      <c r="D11" s="24">
        <v>196859.0</v>
      </c>
      <c r="E11" s="24">
        <v>153000.0</v>
      </c>
      <c r="F11" s="203">
        <v>133068.0</v>
      </c>
      <c r="G11" s="25">
        <f t="shared" ref="G11:H11" si="8">$F11/D11</f>
        <v>0.6759558872</v>
      </c>
      <c r="H11" s="26">
        <f t="shared" si="8"/>
        <v>0.8697254902</v>
      </c>
    </row>
    <row r="12">
      <c r="A12" s="19" t="s">
        <v>22</v>
      </c>
      <c r="B12" s="21">
        <f>B3/B18</f>
        <v>87147.2</v>
      </c>
      <c r="C12" s="29" t="s">
        <v>66</v>
      </c>
      <c r="D12" s="212">
        <f t="shared" ref="D12:F12" si="9">SUM(D3:D11)</f>
        <v>2045849</v>
      </c>
      <c r="E12" s="212">
        <f t="shared" si="9"/>
        <v>2708168</v>
      </c>
      <c r="F12" s="212">
        <f t="shared" si="9"/>
        <v>2228298</v>
      </c>
      <c r="G12" s="25">
        <f t="shared" ref="G12:H12" si="10">$F12/D12</f>
        <v>1.089180091</v>
      </c>
      <c r="H12" s="26">
        <f t="shared" si="10"/>
        <v>0.8228064138</v>
      </c>
    </row>
    <row r="13">
      <c r="A13" s="19" t="s">
        <v>24</v>
      </c>
      <c r="B13" s="21">
        <f>(B3-B5)/(B18-B21)</f>
        <v>-6544.271186</v>
      </c>
      <c r="C13" s="27" t="s">
        <v>68</v>
      </c>
      <c r="H13" s="28"/>
    </row>
    <row r="14">
      <c r="A14" s="19" t="s">
        <v>31</v>
      </c>
      <c r="B14" s="20">
        <f>B21*B12</f>
        <v>7756100.8</v>
      </c>
      <c r="D14" s="30" t="s">
        <v>70</v>
      </c>
      <c r="E14" s="30" t="s">
        <v>71</v>
      </c>
      <c r="F14" s="30" t="s">
        <v>72</v>
      </c>
      <c r="G14" s="30" t="s">
        <v>113</v>
      </c>
      <c r="H14" s="18"/>
    </row>
    <row r="15">
      <c r="A15" s="19" t="s">
        <v>67</v>
      </c>
      <c r="B15" s="20">
        <f>B5-B14</f>
        <v>-5527796.8</v>
      </c>
      <c r="C15" s="91" t="s">
        <v>32</v>
      </c>
      <c r="D15" s="13">
        <v>79808.0</v>
      </c>
      <c r="E15" s="99">
        <v>9249.0</v>
      </c>
      <c r="F15" s="97">
        <f t="shared" ref="F15:F30" si="11">E15-D15</f>
        <v>-70559</v>
      </c>
      <c r="G15" s="36"/>
      <c r="H15" s="18"/>
    </row>
    <row r="16">
      <c r="A16" s="19" t="s">
        <v>69</v>
      </c>
      <c r="B16" s="20">
        <f>B5-B4</f>
        <v>-105261</v>
      </c>
      <c r="C16" s="91" t="s">
        <v>34</v>
      </c>
      <c r="D16" s="13">
        <v>129464.0</v>
      </c>
      <c r="E16" s="99">
        <v>108180.0</v>
      </c>
      <c r="F16" s="97">
        <f t="shared" si="11"/>
        <v>-21284</v>
      </c>
      <c r="G16" s="36"/>
      <c r="H16" s="18"/>
    </row>
    <row r="17">
      <c r="A17" s="19" t="s">
        <v>73</v>
      </c>
      <c r="B17" s="20">
        <f>(B5-B4)-B6</f>
        <v>-213708</v>
      </c>
      <c r="C17" s="91" t="s">
        <v>36</v>
      </c>
      <c r="D17" s="13">
        <v>120764.0</v>
      </c>
      <c r="E17" s="99">
        <v>150878.0</v>
      </c>
      <c r="F17" s="97">
        <f t="shared" si="11"/>
        <v>30114</v>
      </c>
      <c r="G17" s="36"/>
      <c r="H17" s="18"/>
    </row>
    <row r="18">
      <c r="A18" s="19" t="s">
        <v>35</v>
      </c>
      <c r="B18" s="38">
        <v>30.0</v>
      </c>
      <c r="C18" s="91" t="s">
        <v>38</v>
      </c>
      <c r="D18" s="13">
        <v>129464.0</v>
      </c>
      <c r="E18" s="99">
        <v>61586.0</v>
      </c>
      <c r="F18" s="97">
        <f t="shared" si="11"/>
        <v>-67878</v>
      </c>
      <c r="G18" s="36"/>
      <c r="H18" s="18"/>
    </row>
    <row r="19">
      <c r="A19" s="19" t="s">
        <v>37</v>
      </c>
      <c r="B19" s="39">
        <v>45870.0</v>
      </c>
      <c r="C19" s="91" t="s">
        <v>39</v>
      </c>
      <c r="D19" s="13"/>
      <c r="E19" s="99">
        <v>6675.0</v>
      </c>
      <c r="F19" s="97">
        <f t="shared" si="11"/>
        <v>6675</v>
      </c>
      <c r="G19" s="36"/>
      <c r="H19" s="18"/>
    </row>
    <row r="20">
      <c r="A20" s="19" t="s">
        <v>1</v>
      </c>
      <c r="B20" s="40">
        <f>Today()</f>
        <v>45959</v>
      </c>
      <c r="C20" s="91" t="s">
        <v>41</v>
      </c>
      <c r="D20" s="13">
        <v>238680.0</v>
      </c>
      <c r="E20" s="99">
        <v>254827.0</v>
      </c>
      <c r="F20" s="97">
        <f t="shared" si="11"/>
        <v>16147</v>
      </c>
      <c r="G20" s="36"/>
      <c r="H20" s="18"/>
    </row>
    <row r="21">
      <c r="A21" s="19" t="s">
        <v>40</v>
      </c>
      <c r="B21" s="41">
        <f>B20-B19</f>
        <v>89</v>
      </c>
      <c r="C21" s="91" t="s">
        <v>43</v>
      </c>
      <c r="D21" s="13">
        <v>170420.0</v>
      </c>
      <c r="E21" s="99">
        <v>203794.0</v>
      </c>
      <c r="F21" s="97">
        <f t="shared" si="11"/>
        <v>33374</v>
      </c>
      <c r="G21" s="36"/>
      <c r="H21" s="18"/>
    </row>
    <row r="22">
      <c r="A22" s="19" t="s">
        <v>42</v>
      </c>
      <c r="B22" s="42">
        <f>B21/B18</f>
        <v>2.966666667</v>
      </c>
      <c r="C22" s="91" t="s">
        <v>45</v>
      </c>
      <c r="D22" s="13">
        <v>93460.0</v>
      </c>
      <c r="E22" s="99">
        <v>114248.0</v>
      </c>
      <c r="F22" s="97">
        <f t="shared" si="11"/>
        <v>20788</v>
      </c>
      <c r="G22" s="36"/>
      <c r="H22" s="18"/>
    </row>
    <row r="23">
      <c r="A23" s="43" t="s">
        <v>44</v>
      </c>
      <c r="B23" s="44">
        <f>B5/B3</f>
        <v>0.8523142453</v>
      </c>
      <c r="C23" s="91" t="s">
        <v>46</v>
      </c>
      <c r="D23" s="13">
        <v>102160.0</v>
      </c>
      <c r="E23" s="99">
        <v>59651.0</v>
      </c>
      <c r="F23" s="97">
        <f t="shared" si="11"/>
        <v>-42509</v>
      </c>
      <c r="G23" s="36"/>
      <c r="H23" s="18"/>
    </row>
    <row r="24">
      <c r="A24" s="17" t="s">
        <v>75</v>
      </c>
      <c r="C24" s="91" t="s">
        <v>47</v>
      </c>
      <c r="D24" s="13">
        <v>102160.0</v>
      </c>
      <c r="E24" s="99">
        <v>178513.0</v>
      </c>
      <c r="F24" s="97">
        <f t="shared" si="11"/>
        <v>76353</v>
      </c>
      <c r="G24" s="36"/>
      <c r="H24" s="18"/>
    </row>
    <row r="25">
      <c r="A25" s="100" t="s">
        <v>76</v>
      </c>
      <c r="B25" s="101" t="s">
        <v>77</v>
      </c>
      <c r="C25" s="91" t="s">
        <v>48</v>
      </c>
      <c r="D25" s="13">
        <v>102160.0</v>
      </c>
      <c r="E25" s="99">
        <v>113135.0</v>
      </c>
      <c r="F25" s="97">
        <f t="shared" si="11"/>
        <v>10975</v>
      </c>
      <c r="G25" s="36"/>
      <c r="H25" s="18"/>
    </row>
    <row r="26">
      <c r="A26" s="12" t="s">
        <v>8</v>
      </c>
      <c r="B26" s="102">
        <v>1.0</v>
      </c>
      <c r="C26" s="91" t="s">
        <v>49</v>
      </c>
      <c r="D26" s="13">
        <v>129464.0</v>
      </c>
      <c r="E26" s="99">
        <v>64168.0</v>
      </c>
      <c r="F26" s="97">
        <f t="shared" si="11"/>
        <v>-65296</v>
      </c>
      <c r="G26" s="36"/>
      <c r="H26" s="18"/>
    </row>
    <row r="27">
      <c r="A27" s="12" t="s">
        <v>10</v>
      </c>
      <c r="B27" s="102">
        <v>2.0</v>
      </c>
      <c r="C27" s="91" t="s">
        <v>50</v>
      </c>
      <c r="D27" s="13">
        <v>129464.0</v>
      </c>
      <c r="E27" s="251"/>
      <c r="F27" s="97">
        <f t="shared" si="11"/>
        <v>-129464</v>
      </c>
      <c r="G27" s="36"/>
      <c r="H27" s="18"/>
    </row>
    <row r="28">
      <c r="A28" s="12" t="s">
        <v>12</v>
      </c>
      <c r="B28" s="102"/>
      <c r="C28" s="91" t="s">
        <v>51</v>
      </c>
      <c r="D28" s="13">
        <v>129464.0</v>
      </c>
      <c r="E28" s="99">
        <v>75075.0</v>
      </c>
      <c r="F28" s="97">
        <f t="shared" si="11"/>
        <v>-54389</v>
      </c>
      <c r="G28" s="36"/>
      <c r="H28" s="18"/>
    </row>
    <row r="29">
      <c r="A29" s="12" t="s">
        <v>14</v>
      </c>
      <c r="B29" s="102">
        <v>2.0</v>
      </c>
      <c r="C29" s="91" t="s">
        <v>52</v>
      </c>
      <c r="D29" s="13">
        <v>129464.0</v>
      </c>
      <c r="E29" s="99">
        <v>110328.0</v>
      </c>
      <c r="F29" s="97">
        <f t="shared" si="11"/>
        <v>-19136</v>
      </c>
      <c r="G29" s="36"/>
      <c r="H29" s="18"/>
    </row>
    <row r="30">
      <c r="A30" s="12" t="s">
        <v>16</v>
      </c>
      <c r="B30" s="102">
        <v>1.0</v>
      </c>
      <c r="C30" s="91" t="s">
        <v>53</v>
      </c>
      <c r="D30" s="13">
        <v>179120.0</v>
      </c>
      <c r="E30" s="99">
        <v>94480.0</v>
      </c>
      <c r="F30" s="97">
        <f t="shared" si="11"/>
        <v>-84640</v>
      </c>
      <c r="G30" s="36"/>
      <c r="H30" s="18"/>
    </row>
    <row r="31">
      <c r="A31" s="12" t="s">
        <v>18</v>
      </c>
      <c r="B31" s="102"/>
      <c r="C31" s="91"/>
      <c r="D31" s="13"/>
      <c r="E31" s="251"/>
      <c r="F31" s="97"/>
      <c r="G31" s="36"/>
      <c r="H31" s="18"/>
    </row>
    <row r="32">
      <c r="A32" s="12" t="s">
        <v>20</v>
      </c>
      <c r="B32" s="102"/>
      <c r="C32" s="91" t="s">
        <v>55</v>
      </c>
      <c r="D32" s="13">
        <v>93460.0</v>
      </c>
      <c r="E32" s="99">
        <v>115237.0</v>
      </c>
      <c r="F32" s="97">
        <f>E32-D32</f>
        <v>21777</v>
      </c>
      <c r="G32" s="36"/>
      <c r="H32" s="18"/>
    </row>
    <row r="33">
      <c r="A33" s="103" t="s">
        <v>79</v>
      </c>
      <c r="B33" s="206"/>
      <c r="C33" s="214"/>
      <c r="D33" s="215"/>
      <c r="E33" s="238"/>
      <c r="F33" s="239"/>
      <c r="G33" s="217"/>
      <c r="H33" s="18"/>
    </row>
    <row r="34">
      <c r="A34" s="104" t="s">
        <v>81</v>
      </c>
      <c r="B34" s="127">
        <v>5.0</v>
      </c>
      <c r="C34" s="218" t="s">
        <v>85</v>
      </c>
      <c r="D34" s="219">
        <v>237780.0</v>
      </c>
      <c r="E34" s="219">
        <f>85339+69189</f>
        <v>154528</v>
      </c>
      <c r="F34" s="97">
        <f>E34-D34</f>
        <v>-83252</v>
      </c>
      <c r="G34" s="36"/>
      <c r="H34" s="220" t="s">
        <v>86</v>
      </c>
    </row>
    <row r="35">
      <c r="A35" s="105" t="s">
        <v>66</v>
      </c>
      <c r="B35" s="106">
        <f>SUM(B26:B34)</f>
        <v>11</v>
      </c>
      <c r="C35" s="240"/>
      <c r="D35" s="240"/>
      <c r="E35" s="240"/>
      <c r="F35" s="240"/>
      <c r="G35" s="240"/>
      <c r="H35" s="240"/>
    </row>
    <row r="36">
      <c r="A36" s="115" t="s">
        <v>115</v>
      </c>
      <c r="B36" s="116"/>
      <c r="C36" s="116"/>
      <c r="D36" s="116"/>
      <c r="E36" s="116"/>
      <c r="F36" s="116"/>
      <c r="G36" s="116"/>
      <c r="H36" s="117"/>
    </row>
    <row r="37">
      <c r="A37" s="6"/>
      <c r="B37" s="7" t="s">
        <v>88</v>
      </c>
      <c r="C37" s="7" t="s">
        <v>89</v>
      </c>
      <c r="D37" s="7" t="s">
        <v>90</v>
      </c>
      <c r="E37" s="7" t="s">
        <v>91</v>
      </c>
      <c r="F37" s="7" t="s">
        <v>92</v>
      </c>
      <c r="G37" s="7" t="s">
        <v>93</v>
      </c>
      <c r="H37" s="34"/>
    </row>
    <row r="38">
      <c r="A38" s="91" t="s">
        <v>32</v>
      </c>
      <c r="B38" s="250" t="s">
        <v>94</v>
      </c>
      <c r="C38" s="221">
        <v>30.0</v>
      </c>
      <c r="D38" s="221">
        <v>1.0</v>
      </c>
      <c r="E38" s="221">
        <v>2.0</v>
      </c>
      <c r="F38" s="221">
        <v>2.0</v>
      </c>
      <c r="G38" s="222"/>
      <c r="H38" s="182"/>
    </row>
    <row r="39">
      <c r="A39" s="91" t="s">
        <v>34</v>
      </c>
      <c r="B39" s="250" t="s">
        <v>94</v>
      </c>
      <c r="C39" s="221">
        <v>5.0</v>
      </c>
      <c r="D39" s="221">
        <v>1.0</v>
      </c>
      <c r="E39" s="221">
        <v>8.0</v>
      </c>
      <c r="F39" s="221">
        <v>16.0</v>
      </c>
      <c r="G39" s="222"/>
      <c r="H39" s="182"/>
    </row>
    <row r="40">
      <c r="A40" s="91" t="s">
        <v>36</v>
      </c>
      <c r="B40" s="250" t="s">
        <v>94</v>
      </c>
      <c r="C40" s="221"/>
      <c r="D40" s="221"/>
      <c r="E40" s="221"/>
      <c r="F40" s="221">
        <v>59.0</v>
      </c>
      <c r="G40" s="222"/>
      <c r="H40" s="182"/>
    </row>
    <row r="41">
      <c r="A41" s="91" t="s">
        <v>38</v>
      </c>
      <c r="B41" s="250" t="s">
        <v>94</v>
      </c>
      <c r="C41" s="221">
        <v>12.0</v>
      </c>
      <c r="D41" s="221"/>
      <c r="E41" s="221">
        <v>1.0</v>
      </c>
      <c r="F41" s="221">
        <v>59.0</v>
      </c>
      <c r="G41" s="222"/>
      <c r="H41" s="182"/>
    </row>
    <row r="42">
      <c r="A42" s="91" t="s">
        <v>39</v>
      </c>
      <c r="B42" s="250" t="s">
        <v>94</v>
      </c>
      <c r="C42" s="222"/>
      <c r="D42" s="222"/>
      <c r="E42" s="222"/>
      <c r="F42" s="222"/>
      <c r="G42" s="222"/>
      <c r="H42" s="182"/>
    </row>
    <row r="43">
      <c r="A43" s="91" t="s">
        <v>41</v>
      </c>
      <c r="B43" s="250" t="s">
        <v>94</v>
      </c>
      <c r="C43" s="221">
        <v>6.0</v>
      </c>
      <c r="D43" s="221">
        <v>1.0</v>
      </c>
      <c r="E43" s="221">
        <v>2.0</v>
      </c>
      <c r="F43" s="221">
        <v>51.0</v>
      </c>
      <c r="G43" s="222"/>
      <c r="H43" s="182"/>
    </row>
    <row r="44">
      <c r="A44" s="91" t="s">
        <v>43</v>
      </c>
      <c r="B44" s="250" t="s">
        <v>94</v>
      </c>
      <c r="C44" s="221"/>
      <c r="D44" s="221">
        <v>5.0</v>
      </c>
      <c r="E44" s="221">
        <v>6.0</v>
      </c>
      <c r="F44" s="221"/>
      <c r="G44" s="222"/>
      <c r="H44" s="182"/>
    </row>
    <row r="45">
      <c r="A45" s="91" t="s">
        <v>45</v>
      </c>
      <c r="B45" s="250" t="s">
        <v>94</v>
      </c>
      <c r="C45" s="221"/>
      <c r="D45" s="221"/>
      <c r="E45" s="221"/>
      <c r="F45" s="221"/>
      <c r="G45" s="222"/>
      <c r="H45" s="182"/>
    </row>
    <row r="46">
      <c r="A46" s="91" t="s">
        <v>46</v>
      </c>
      <c r="B46" s="250" t="s">
        <v>94</v>
      </c>
      <c r="C46" s="221">
        <v>7.0</v>
      </c>
      <c r="D46" s="221"/>
      <c r="E46" s="221">
        <v>3.0</v>
      </c>
      <c r="F46" s="221">
        <v>25.0</v>
      </c>
      <c r="G46" s="222"/>
      <c r="H46" s="182"/>
    </row>
    <row r="47">
      <c r="A47" s="91" t="s">
        <v>47</v>
      </c>
      <c r="B47" s="250" t="s">
        <v>94</v>
      </c>
      <c r="C47" s="221">
        <v>17.0</v>
      </c>
      <c r="D47" s="221">
        <v>2.0</v>
      </c>
      <c r="E47" s="221">
        <v>7.0</v>
      </c>
      <c r="F47" s="221">
        <v>41.0</v>
      </c>
      <c r="G47" s="222"/>
      <c r="H47" s="182"/>
    </row>
    <row r="48">
      <c r="A48" s="91" t="s">
        <v>48</v>
      </c>
      <c r="B48" s="250" t="s">
        <v>94</v>
      </c>
      <c r="C48" s="221">
        <v>14.0</v>
      </c>
      <c r="D48" s="221">
        <v>3.0</v>
      </c>
      <c r="E48" s="221">
        <v>15.0</v>
      </c>
      <c r="F48" s="221">
        <v>32.0</v>
      </c>
      <c r="G48" s="222"/>
      <c r="H48" s="182"/>
    </row>
    <row r="49">
      <c r="A49" s="91" t="s">
        <v>49</v>
      </c>
      <c r="B49" s="250" t="s">
        <v>94</v>
      </c>
      <c r="C49" s="221">
        <v>3.0</v>
      </c>
      <c r="D49" s="221"/>
      <c r="E49" s="221">
        <v>1.0</v>
      </c>
      <c r="F49" s="221">
        <v>15.0</v>
      </c>
      <c r="G49" s="222"/>
      <c r="H49" s="182"/>
    </row>
    <row r="50">
      <c r="A50" s="91" t="s">
        <v>50</v>
      </c>
      <c r="B50" s="248"/>
      <c r="C50" s="221"/>
      <c r="D50" s="221"/>
      <c r="E50" s="221"/>
      <c r="F50" s="221"/>
      <c r="G50" s="222"/>
      <c r="H50" s="182"/>
    </row>
    <row r="51">
      <c r="A51" s="91" t="s">
        <v>51</v>
      </c>
      <c r="B51" s="250" t="s">
        <v>94</v>
      </c>
      <c r="C51" s="222"/>
      <c r="D51" s="222"/>
      <c r="E51" s="222"/>
      <c r="F51" s="222"/>
      <c r="G51" s="222"/>
      <c r="H51" s="182"/>
    </row>
    <row r="52">
      <c r="A52" s="91" t="s">
        <v>52</v>
      </c>
      <c r="B52" s="250" t="s">
        <v>94</v>
      </c>
      <c r="C52" s="221"/>
      <c r="D52" s="221"/>
      <c r="E52" s="221">
        <v>5.0</v>
      </c>
      <c r="F52" s="221">
        <v>23.0</v>
      </c>
      <c r="G52" s="222"/>
      <c r="H52" s="182"/>
    </row>
    <row r="53">
      <c r="A53" s="91" t="s">
        <v>53</v>
      </c>
      <c r="B53" s="250" t="s">
        <v>94</v>
      </c>
      <c r="C53" s="221">
        <v>22.0</v>
      </c>
      <c r="D53" s="221"/>
      <c r="E53" s="221">
        <v>2.0</v>
      </c>
      <c r="F53" s="221">
        <v>6.0</v>
      </c>
      <c r="G53" s="222"/>
      <c r="H53" s="182"/>
    </row>
    <row r="54">
      <c r="A54" s="91" t="s">
        <v>54</v>
      </c>
      <c r="B54" s="248"/>
      <c r="C54" s="222"/>
      <c r="D54" s="222"/>
      <c r="E54" s="222"/>
      <c r="F54" s="222"/>
      <c r="G54" s="222"/>
      <c r="H54" s="182"/>
    </row>
    <row r="55">
      <c r="A55" s="91" t="s">
        <v>55</v>
      </c>
      <c r="B55" s="121"/>
      <c r="C55" s="222"/>
      <c r="D55" s="222"/>
      <c r="E55" s="222"/>
      <c r="F55" s="222"/>
      <c r="G55" s="222"/>
      <c r="H55" s="182"/>
    </row>
    <row r="56">
      <c r="A56" s="131" t="s">
        <v>56</v>
      </c>
      <c r="B56" s="132"/>
      <c r="C56" s="185"/>
      <c r="D56" s="185"/>
      <c r="E56" s="185"/>
      <c r="F56" s="185"/>
      <c r="G56" s="185"/>
      <c r="H56" s="187"/>
    </row>
    <row r="57">
      <c r="A57" s="27" t="s">
        <v>121</v>
      </c>
      <c r="F57" s="28"/>
      <c r="H57" s="18"/>
    </row>
    <row r="58">
      <c r="A58" s="225" t="s">
        <v>25</v>
      </c>
      <c r="B58" s="138" t="s">
        <v>26</v>
      </c>
      <c r="C58" s="142" t="s">
        <v>27</v>
      </c>
      <c r="D58" s="142" t="s">
        <v>28</v>
      </c>
      <c r="E58" s="142" t="s">
        <v>29</v>
      </c>
      <c r="F58" s="226" t="s">
        <v>30</v>
      </c>
      <c r="H58" s="18"/>
    </row>
    <row r="59">
      <c r="A59" s="146" t="s">
        <v>32</v>
      </c>
      <c r="B59" s="241">
        <v>1.0</v>
      </c>
      <c r="C59" s="242"/>
      <c r="D59" s="87">
        <v>1.0</v>
      </c>
      <c r="E59" s="242"/>
      <c r="F59" s="243"/>
      <c r="H59" s="18"/>
    </row>
    <row r="60">
      <c r="A60" s="146" t="s">
        <v>34</v>
      </c>
      <c r="B60" s="151">
        <v>1.0</v>
      </c>
      <c r="C60" s="221"/>
      <c r="D60" s="221"/>
      <c r="E60" s="221"/>
      <c r="F60" s="102">
        <v>1.0</v>
      </c>
      <c r="H60" s="18"/>
    </row>
    <row r="61">
      <c r="A61" s="146" t="s">
        <v>36</v>
      </c>
      <c r="B61" s="151"/>
      <c r="C61" s="222"/>
      <c r="D61" s="221"/>
      <c r="E61" s="222"/>
      <c r="F61" s="102"/>
      <c r="H61" s="18"/>
    </row>
    <row r="62">
      <c r="A62" s="146" t="s">
        <v>38</v>
      </c>
      <c r="B62" s="151"/>
      <c r="C62" s="221"/>
      <c r="D62" s="221"/>
      <c r="E62" s="222"/>
      <c r="F62" s="102">
        <v>1.0</v>
      </c>
      <c r="H62" s="18"/>
    </row>
    <row r="63">
      <c r="A63" s="146" t="s">
        <v>39</v>
      </c>
      <c r="B63" s="151"/>
      <c r="C63" s="221"/>
      <c r="D63" s="222"/>
      <c r="E63" s="222"/>
      <c r="F63" s="102"/>
      <c r="H63" s="18"/>
    </row>
    <row r="64">
      <c r="A64" s="146" t="s">
        <v>41</v>
      </c>
      <c r="B64" s="151">
        <v>1.0</v>
      </c>
      <c r="C64" s="221"/>
      <c r="D64" s="222"/>
      <c r="E64" s="222"/>
      <c r="F64" s="102">
        <v>2.0</v>
      </c>
      <c r="H64" s="18"/>
    </row>
    <row r="65">
      <c r="A65" s="146" t="s">
        <v>43</v>
      </c>
      <c r="B65" s="151">
        <v>1.0</v>
      </c>
      <c r="C65" s="221"/>
      <c r="D65" s="222"/>
      <c r="E65" s="222"/>
      <c r="F65" s="102">
        <v>2.0</v>
      </c>
      <c r="H65" s="18"/>
    </row>
    <row r="66">
      <c r="A66" s="146" t="s">
        <v>45</v>
      </c>
      <c r="B66" s="151">
        <v>3.0</v>
      </c>
      <c r="C66" s="222"/>
      <c r="D66" s="221"/>
      <c r="E66" s="222"/>
      <c r="F66" s="102">
        <v>1.0</v>
      </c>
      <c r="H66" s="18"/>
    </row>
    <row r="67">
      <c r="A67" s="146" t="s">
        <v>46</v>
      </c>
      <c r="B67" s="151">
        <v>1.0</v>
      </c>
      <c r="C67" s="221"/>
      <c r="D67" s="222"/>
      <c r="E67" s="222"/>
      <c r="F67" s="182"/>
      <c r="H67" s="18"/>
    </row>
    <row r="68">
      <c r="A68" s="146" t="s">
        <v>47</v>
      </c>
      <c r="B68" s="151">
        <v>1.0</v>
      </c>
      <c r="C68" s="222"/>
      <c r="D68" s="221"/>
      <c r="E68" s="222"/>
      <c r="F68" s="102"/>
      <c r="H68" s="18"/>
    </row>
    <row r="69">
      <c r="A69" s="146" t="s">
        <v>48</v>
      </c>
      <c r="B69" s="151">
        <v>1.0</v>
      </c>
      <c r="C69" s="221"/>
      <c r="D69" s="221"/>
      <c r="E69" s="222"/>
      <c r="F69" s="102">
        <v>1.0</v>
      </c>
      <c r="H69" s="18"/>
    </row>
    <row r="70">
      <c r="A70" s="146" t="s">
        <v>49</v>
      </c>
      <c r="B70" s="151">
        <v>2.0</v>
      </c>
      <c r="C70" s="221"/>
      <c r="D70" s="222"/>
      <c r="E70" s="222"/>
      <c r="F70" s="102">
        <v>1.0</v>
      </c>
      <c r="H70" s="18"/>
    </row>
    <row r="71">
      <c r="A71" s="146" t="s">
        <v>50</v>
      </c>
      <c r="B71" s="244"/>
      <c r="C71" s="222"/>
      <c r="D71" s="222"/>
      <c r="E71" s="222"/>
      <c r="F71" s="182"/>
      <c r="H71" s="18"/>
    </row>
    <row r="72">
      <c r="A72" s="146" t="s">
        <v>51</v>
      </c>
      <c r="B72" s="151">
        <v>3.0</v>
      </c>
      <c r="C72" s="222"/>
      <c r="D72" s="222"/>
      <c r="E72" s="222"/>
      <c r="F72" s="102">
        <v>2.0</v>
      </c>
      <c r="H72" s="18"/>
    </row>
    <row r="73">
      <c r="A73" s="146" t="s">
        <v>52</v>
      </c>
      <c r="B73" s="151">
        <v>2.0</v>
      </c>
      <c r="C73" s="222"/>
      <c r="D73" s="221"/>
      <c r="E73" s="222"/>
      <c r="F73" s="102">
        <v>1.5</v>
      </c>
      <c r="H73" s="18"/>
    </row>
    <row r="74">
      <c r="A74" s="146" t="s">
        <v>53</v>
      </c>
      <c r="B74" s="151">
        <v>2.0</v>
      </c>
      <c r="C74" s="221">
        <v>2.0</v>
      </c>
      <c r="D74" s="221"/>
      <c r="E74" s="222"/>
      <c r="F74" s="102">
        <v>2.0</v>
      </c>
      <c r="H74" s="18"/>
    </row>
    <row r="75">
      <c r="A75" s="146" t="s">
        <v>54</v>
      </c>
      <c r="B75" s="244"/>
      <c r="C75" s="222"/>
      <c r="D75" s="222"/>
      <c r="E75" s="222"/>
      <c r="F75" s="182"/>
      <c r="H75" s="18"/>
    </row>
    <row r="76">
      <c r="A76" s="146" t="s">
        <v>55</v>
      </c>
      <c r="B76" s="245"/>
      <c r="C76" s="223"/>
      <c r="D76" s="223"/>
      <c r="E76" s="223"/>
      <c r="F76" s="206"/>
      <c r="H76" s="18"/>
    </row>
    <row r="77">
      <c r="A77" s="227" t="s">
        <v>56</v>
      </c>
      <c r="B77" s="244"/>
      <c r="C77" s="222"/>
      <c r="D77" s="222"/>
      <c r="E77" s="222"/>
      <c r="F77" s="182"/>
      <c r="H77" s="18"/>
    </row>
    <row r="78">
      <c r="A78" s="227" t="s">
        <v>103</v>
      </c>
      <c r="B78" s="151"/>
      <c r="C78" s="222"/>
      <c r="D78" s="221"/>
      <c r="E78" s="222"/>
      <c r="F78" s="102">
        <v>1.0</v>
      </c>
      <c r="H78" s="18"/>
    </row>
    <row r="79">
      <c r="A79" s="229" t="s">
        <v>118</v>
      </c>
      <c r="B79" s="245"/>
      <c r="C79" s="224"/>
      <c r="D79" s="223"/>
      <c r="E79" s="224"/>
      <c r="F79" s="184"/>
      <c r="H79" s="18"/>
    </row>
    <row r="80">
      <c r="A80" s="229" t="s">
        <v>21</v>
      </c>
      <c r="B80" s="246"/>
      <c r="C80" s="185"/>
      <c r="D80" s="185"/>
      <c r="E80" s="185"/>
      <c r="F80" s="158">
        <v>0.5</v>
      </c>
      <c r="H80" s="18"/>
    </row>
    <row r="81">
      <c r="A81" s="230" t="s">
        <v>66</v>
      </c>
      <c r="B81" s="163">
        <f t="shared" ref="B81:F81" si="12">SUM(B59:B80)</f>
        <v>19</v>
      </c>
      <c r="C81" s="163">
        <f t="shared" si="12"/>
        <v>2</v>
      </c>
      <c r="D81" s="163">
        <f t="shared" si="12"/>
        <v>1</v>
      </c>
      <c r="E81" s="163">
        <f t="shared" si="12"/>
        <v>0</v>
      </c>
      <c r="F81" s="165">
        <f t="shared" si="12"/>
        <v>16</v>
      </c>
      <c r="G81" s="47"/>
      <c r="H81" s="232"/>
    </row>
  </sheetData>
  <mergeCells count="5">
    <mergeCell ref="A1:G1"/>
    <mergeCell ref="C13:H13"/>
    <mergeCell ref="A24:B24"/>
    <mergeCell ref="A36:H36"/>
    <mergeCell ref="A57:F57"/>
  </mergeCells>
  <conditionalFormatting sqref="F15:F34">
    <cfRule type="cellIs" dxfId="0" priority="1" operator="lessThan">
      <formula>0</formula>
    </cfRule>
  </conditionalFormatting>
  <conditionalFormatting sqref="F15:F34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45899.0</v>
      </c>
    </row>
    <row r="2">
      <c r="A2" s="57" t="s">
        <v>1</v>
      </c>
      <c r="B2" s="197">
        <v>45899.0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2614416.0</v>
      </c>
      <c r="C3" s="12" t="s">
        <v>8</v>
      </c>
      <c r="D3" s="13">
        <v>384720.0</v>
      </c>
      <c r="E3" s="13">
        <v>352213.0</v>
      </c>
      <c r="F3" s="99">
        <v>264137.0</v>
      </c>
      <c r="G3" s="14">
        <f t="shared" ref="G3:H3" si="1">$F3/D3</f>
        <v>0.6865694531</v>
      </c>
      <c r="H3" s="15">
        <f t="shared" si="1"/>
        <v>0.7499354084</v>
      </c>
    </row>
    <row r="4">
      <c r="A4" s="10" t="s">
        <v>9</v>
      </c>
      <c r="B4" s="11">
        <v>2333565.0</v>
      </c>
      <c r="C4" s="12" t="s">
        <v>10</v>
      </c>
      <c r="D4" s="13">
        <v>251378.0</v>
      </c>
      <c r="E4" s="13">
        <v>297605.0</v>
      </c>
      <c r="F4" s="99">
        <v>110468.0</v>
      </c>
      <c r="G4" s="14">
        <f t="shared" ref="G4:H4" si="2">$F4/D4</f>
        <v>0.439449753</v>
      </c>
      <c r="H4" s="15">
        <f t="shared" si="2"/>
        <v>0.3711900002</v>
      </c>
    </row>
    <row r="5">
      <c r="A5" s="10" t="s">
        <v>11</v>
      </c>
      <c r="B5" s="70">
        <v>2006620.0</v>
      </c>
      <c r="C5" s="12" t="s">
        <v>61</v>
      </c>
      <c r="E5" s="13">
        <v>348234.0</v>
      </c>
      <c r="F5" s="99">
        <v>399471.0</v>
      </c>
      <c r="G5" s="14" t="str">
        <f t="shared" ref="G5:H5" si="3">$F5/D5</f>
        <v>#DIV/0!</v>
      </c>
      <c r="H5" s="15">
        <f t="shared" si="3"/>
        <v>1.147133824</v>
      </c>
    </row>
    <row r="6">
      <c r="A6" s="10" t="s">
        <v>116</v>
      </c>
      <c r="B6" s="70">
        <v>64568.0</v>
      </c>
      <c r="C6" s="12" t="s">
        <v>12</v>
      </c>
      <c r="D6" s="13">
        <v>303209.0</v>
      </c>
      <c r="E6" s="13">
        <v>352213.0</v>
      </c>
      <c r="F6" s="99">
        <v>442828.0</v>
      </c>
      <c r="G6" s="14">
        <f t="shared" ref="G6:H6" si="4">$F6/D6</f>
        <v>1.46047116</v>
      </c>
      <c r="H6" s="15">
        <f t="shared" si="4"/>
        <v>1.257273298</v>
      </c>
    </row>
    <row r="7">
      <c r="A7" s="32" t="s">
        <v>63</v>
      </c>
      <c r="B7" s="72">
        <f>B5-B3</f>
        <v>-607796</v>
      </c>
      <c r="C7" s="12" t="s">
        <v>14</v>
      </c>
      <c r="D7" s="13">
        <v>468697.0</v>
      </c>
      <c r="E7" s="13">
        <v>369613.0</v>
      </c>
      <c r="F7" s="99">
        <v>383506.0</v>
      </c>
      <c r="G7" s="14">
        <f t="shared" ref="G7:H7" si="5">$F7/D7</f>
        <v>0.8182386488</v>
      </c>
      <c r="H7" s="15">
        <f t="shared" si="5"/>
        <v>1.037587964</v>
      </c>
    </row>
    <row r="8">
      <c r="A8" s="17" t="s">
        <v>15</v>
      </c>
      <c r="B8" s="18"/>
      <c r="C8" s="12" t="s">
        <v>16</v>
      </c>
      <c r="D8" s="13">
        <v>208087.0</v>
      </c>
      <c r="E8" s="13">
        <v>297605.0</v>
      </c>
      <c r="F8" s="99">
        <v>98008.0</v>
      </c>
      <c r="G8" s="14">
        <f t="shared" ref="G8:H8" si="6">$F8/D8</f>
        <v>0.4709953048</v>
      </c>
      <c r="H8" s="15">
        <f t="shared" si="6"/>
        <v>0.329322424</v>
      </c>
    </row>
    <row r="9">
      <c r="A9" s="19" t="s">
        <v>17</v>
      </c>
      <c r="B9" s="20">
        <f>(B4-B5)/30</f>
        <v>10898.16667</v>
      </c>
      <c r="C9" s="12" t="s">
        <v>18</v>
      </c>
      <c r="D9" s="13">
        <v>232899.0</v>
      </c>
      <c r="E9" s="13">
        <v>297605.0</v>
      </c>
      <c r="F9" s="99">
        <v>126113.0</v>
      </c>
      <c r="G9" s="14">
        <f t="shared" ref="G9:H9" si="7">$F9/D9</f>
        <v>0.5414922348</v>
      </c>
      <c r="H9" s="15">
        <f t="shared" si="7"/>
        <v>0.4237596815</v>
      </c>
    </row>
    <row r="10">
      <c r="A10" s="19" t="s">
        <v>19</v>
      </c>
      <c r="B10" s="21">
        <f>(B4-B6)/30</f>
        <v>75633.23333</v>
      </c>
      <c r="C10" s="12" t="s">
        <v>20</v>
      </c>
      <c r="D10" s="13">
        <v>0.0</v>
      </c>
      <c r="E10" s="13">
        <v>240080.0</v>
      </c>
      <c r="F10" s="99">
        <v>64568.0</v>
      </c>
      <c r="G10" s="14"/>
      <c r="H10" s="15">
        <f>$F10/E10</f>
        <v>0.2689436854</v>
      </c>
    </row>
    <row r="11">
      <c r="A11" s="17" t="s">
        <v>3</v>
      </c>
      <c r="B11" s="22"/>
      <c r="C11" s="23" t="s">
        <v>21</v>
      </c>
      <c r="D11" s="24">
        <v>196859.0</v>
      </c>
      <c r="E11" s="24">
        <v>153000.0</v>
      </c>
      <c r="F11" s="203">
        <v>117517.0</v>
      </c>
      <c r="G11" s="25">
        <f t="shared" ref="G11:H11" si="8">$F11/D11</f>
        <v>0.5969602609</v>
      </c>
      <c r="H11" s="26">
        <f t="shared" si="8"/>
        <v>0.7680849673</v>
      </c>
    </row>
    <row r="12">
      <c r="A12" s="19" t="s">
        <v>22</v>
      </c>
      <c r="B12" s="21">
        <f>B3/B18</f>
        <v>87147.2</v>
      </c>
      <c r="C12" s="29" t="s">
        <v>66</v>
      </c>
      <c r="D12" s="212">
        <f t="shared" ref="D12:F12" si="9">SUM(D3:D11)</f>
        <v>2045849</v>
      </c>
      <c r="E12" s="212">
        <f t="shared" si="9"/>
        <v>2708168</v>
      </c>
      <c r="F12" s="212">
        <f t="shared" si="9"/>
        <v>2006616</v>
      </c>
      <c r="G12" s="25">
        <f t="shared" ref="G12:H12" si="10">$F12/D12</f>
        <v>0.9808231204</v>
      </c>
      <c r="H12" s="26">
        <f t="shared" si="10"/>
        <v>0.7409496014</v>
      </c>
    </row>
    <row r="13">
      <c r="A13" s="19" t="s">
        <v>24</v>
      </c>
      <c r="B13" s="21">
        <f>(B3-B5)/(B18-B21)</f>
        <v>-10301.62712</v>
      </c>
      <c r="C13" s="27" t="s">
        <v>68</v>
      </c>
      <c r="H13" s="28"/>
    </row>
    <row r="14">
      <c r="A14" s="19" t="s">
        <v>31</v>
      </c>
      <c r="B14" s="20">
        <f>B21*B12</f>
        <v>7756100.8</v>
      </c>
      <c r="D14" s="30" t="s">
        <v>70</v>
      </c>
      <c r="E14" s="30" t="s">
        <v>71</v>
      </c>
      <c r="F14" s="30" t="s">
        <v>72</v>
      </c>
      <c r="G14" s="30" t="s">
        <v>113</v>
      </c>
      <c r="H14" s="18"/>
    </row>
    <row r="15">
      <c r="A15" s="19" t="s">
        <v>67</v>
      </c>
      <c r="B15" s="20">
        <f>B5-B14</f>
        <v>-5749480.8</v>
      </c>
      <c r="C15" s="91" t="s">
        <v>32</v>
      </c>
      <c r="D15" s="13">
        <v>79808.0</v>
      </c>
      <c r="E15" s="99">
        <v>9249.0</v>
      </c>
      <c r="F15" s="97">
        <f t="shared" ref="F15:F30" si="11">E15-D15</f>
        <v>-70559</v>
      </c>
      <c r="G15" s="36"/>
      <c r="H15" s="18"/>
    </row>
    <row r="16">
      <c r="A16" s="19" t="s">
        <v>69</v>
      </c>
      <c r="B16" s="20">
        <f>B5-B4</f>
        <v>-326945</v>
      </c>
      <c r="C16" s="91" t="s">
        <v>34</v>
      </c>
      <c r="D16" s="13">
        <v>129464.0</v>
      </c>
      <c r="E16" s="99">
        <v>94881.0</v>
      </c>
      <c r="F16" s="97">
        <f t="shared" si="11"/>
        <v>-34583</v>
      </c>
      <c r="G16" s="36"/>
      <c r="H16" s="18"/>
    </row>
    <row r="17">
      <c r="A17" s="19" t="s">
        <v>73</v>
      </c>
      <c r="B17" s="20">
        <f>(B5-B4)-B6</f>
        <v>-391513</v>
      </c>
      <c r="C17" s="91" t="s">
        <v>36</v>
      </c>
      <c r="D17" s="13">
        <v>120764.0</v>
      </c>
      <c r="E17" s="99">
        <v>150878.0</v>
      </c>
      <c r="F17" s="97">
        <f t="shared" si="11"/>
        <v>30114</v>
      </c>
      <c r="G17" s="36"/>
      <c r="H17" s="18"/>
    </row>
    <row r="18">
      <c r="A18" s="19" t="s">
        <v>35</v>
      </c>
      <c r="B18" s="38">
        <v>30.0</v>
      </c>
      <c r="C18" s="91" t="s">
        <v>38</v>
      </c>
      <c r="D18" s="13">
        <v>129464.0</v>
      </c>
      <c r="E18" s="99">
        <v>46835.0</v>
      </c>
      <c r="F18" s="97">
        <f t="shared" si="11"/>
        <v>-82629</v>
      </c>
      <c r="G18" s="36"/>
      <c r="H18" s="18"/>
    </row>
    <row r="19">
      <c r="A19" s="19" t="s">
        <v>37</v>
      </c>
      <c r="B19" s="39">
        <v>45870.0</v>
      </c>
      <c r="C19" s="91" t="s">
        <v>39</v>
      </c>
      <c r="D19" s="13"/>
      <c r="E19" s="99">
        <v>6675.0</v>
      </c>
      <c r="F19" s="97">
        <f t="shared" si="11"/>
        <v>6675</v>
      </c>
      <c r="G19" s="36"/>
      <c r="H19" s="18"/>
    </row>
    <row r="20">
      <c r="A20" s="19" t="s">
        <v>1</v>
      </c>
      <c r="B20" s="40">
        <f>Today()</f>
        <v>45959</v>
      </c>
      <c r="C20" s="91" t="s">
        <v>41</v>
      </c>
      <c r="D20" s="13">
        <v>238680.0</v>
      </c>
      <c r="E20" s="99">
        <v>176827.0</v>
      </c>
      <c r="F20" s="97">
        <f t="shared" si="11"/>
        <v>-61853</v>
      </c>
      <c r="G20" s="36"/>
      <c r="H20" s="18"/>
    </row>
    <row r="21">
      <c r="A21" s="19" t="s">
        <v>40</v>
      </c>
      <c r="B21" s="41">
        <f>B20-B19</f>
        <v>89</v>
      </c>
      <c r="C21" s="91" t="s">
        <v>43</v>
      </c>
      <c r="D21" s="13">
        <v>170420.0</v>
      </c>
      <c r="E21" s="99">
        <v>169663.0</v>
      </c>
      <c r="F21" s="97">
        <f t="shared" si="11"/>
        <v>-757</v>
      </c>
      <c r="G21" s="36"/>
      <c r="H21" s="18"/>
    </row>
    <row r="22">
      <c r="A22" s="19" t="s">
        <v>42</v>
      </c>
      <c r="B22" s="42">
        <f>B21/B18</f>
        <v>2.966666667</v>
      </c>
      <c r="C22" s="91" t="s">
        <v>45</v>
      </c>
      <c r="D22" s="13">
        <v>93460.0</v>
      </c>
      <c r="E22" s="99">
        <v>102601.0</v>
      </c>
      <c r="F22" s="97">
        <f t="shared" si="11"/>
        <v>9141</v>
      </c>
      <c r="G22" s="36"/>
      <c r="H22" s="18"/>
    </row>
    <row r="23">
      <c r="A23" s="43" t="s">
        <v>44</v>
      </c>
      <c r="B23" s="44">
        <f>B5/B3</f>
        <v>0.7675213126</v>
      </c>
      <c r="C23" s="91" t="s">
        <v>46</v>
      </c>
      <c r="D23" s="13">
        <v>102160.0</v>
      </c>
      <c r="E23" s="99">
        <v>59461.0</v>
      </c>
      <c r="F23" s="97">
        <f t="shared" si="11"/>
        <v>-42699</v>
      </c>
      <c r="G23" s="36"/>
      <c r="H23" s="18"/>
    </row>
    <row r="24">
      <c r="A24" s="17" t="s">
        <v>75</v>
      </c>
      <c r="C24" s="91" t="s">
        <v>47</v>
      </c>
      <c r="D24" s="13">
        <v>102160.0</v>
      </c>
      <c r="E24" s="99">
        <v>178331.0</v>
      </c>
      <c r="F24" s="97">
        <f t="shared" si="11"/>
        <v>76171</v>
      </c>
      <c r="G24" s="36"/>
      <c r="H24" s="18"/>
    </row>
    <row r="25">
      <c r="A25" s="100" t="s">
        <v>76</v>
      </c>
      <c r="B25" s="101" t="s">
        <v>77</v>
      </c>
      <c r="C25" s="91" t="s">
        <v>48</v>
      </c>
      <c r="D25" s="13">
        <v>102160.0</v>
      </c>
      <c r="E25" s="99">
        <v>102787.0</v>
      </c>
      <c r="F25" s="97">
        <f t="shared" si="11"/>
        <v>627</v>
      </c>
      <c r="G25" s="36"/>
      <c r="H25" s="18"/>
    </row>
    <row r="26">
      <c r="A26" s="12" t="s">
        <v>8</v>
      </c>
      <c r="B26" s="102"/>
      <c r="C26" s="91" t="s">
        <v>49</v>
      </c>
      <c r="D26" s="13">
        <v>129464.0</v>
      </c>
      <c r="E26" s="99">
        <v>50068.0</v>
      </c>
      <c r="F26" s="97">
        <f t="shared" si="11"/>
        <v>-79396</v>
      </c>
      <c r="G26" s="36"/>
      <c r="H26" s="18"/>
    </row>
    <row r="27">
      <c r="A27" s="12" t="s">
        <v>10</v>
      </c>
      <c r="B27" s="102"/>
      <c r="C27" s="91" t="s">
        <v>50</v>
      </c>
      <c r="D27" s="13">
        <v>129464.0</v>
      </c>
      <c r="E27" s="251"/>
      <c r="F27" s="97">
        <f t="shared" si="11"/>
        <v>-129464</v>
      </c>
      <c r="G27" s="36"/>
      <c r="H27" s="18"/>
    </row>
    <row r="28">
      <c r="A28" s="12" t="s">
        <v>12</v>
      </c>
      <c r="B28" s="102">
        <v>1.0</v>
      </c>
      <c r="C28" s="91" t="s">
        <v>51</v>
      </c>
      <c r="D28" s="13">
        <v>129464.0</v>
      </c>
      <c r="E28" s="99">
        <v>52804.0</v>
      </c>
      <c r="F28" s="97">
        <f t="shared" si="11"/>
        <v>-76660</v>
      </c>
      <c r="G28" s="36"/>
      <c r="H28" s="18"/>
    </row>
    <row r="29">
      <c r="A29" s="12" t="s">
        <v>14</v>
      </c>
      <c r="B29" s="102">
        <v>2.0</v>
      </c>
      <c r="C29" s="91" t="s">
        <v>52</v>
      </c>
      <c r="D29" s="13">
        <v>129464.0</v>
      </c>
      <c r="E29" s="99">
        <v>76568.0</v>
      </c>
      <c r="F29" s="97">
        <f t="shared" si="11"/>
        <v>-52896</v>
      </c>
      <c r="G29" s="36"/>
      <c r="H29" s="18"/>
    </row>
    <row r="30">
      <c r="A30" s="12" t="s">
        <v>16</v>
      </c>
      <c r="B30" s="102">
        <v>1.0</v>
      </c>
      <c r="C30" s="91" t="s">
        <v>53</v>
      </c>
      <c r="D30" s="13">
        <v>179120.0</v>
      </c>
      <c r="E30" s="99">
        <v>50601.0</v>
      </c>
      <c r="F30" s="97">
        <f t="shared" si="11"/>
        <v>-128519</v>
      </c>
      <c r="G30" s="36"/>
      <c r="H30" s="18"/>
    </row>
    <row r="31">
      <c r="A31" s="12" t="s">
        <v>18</v>
      </c>
      <c r="B31" s="102">
        <v>2.0</v>
      </c>
      <c r="C31" s="91"/>
      <c r="D31" s="13"/>
      <c r="E31" s="251"/>
      <c r="F31" s="97"/>
      <c r="G31" s="36"/>
      <c r="H31" s="18"/>
    </row>
    <row r="32">
      <c r="A32" s="12" t="s">
        <v>20</v>
      </c>
      <c r="B32" s="102"/>
      <c r="C32" s="91" t="s">
        <v>55</v>
      </c>
      <c r="D32" s="13">
        <v>93460.0</v>
      </c>
      <c r="E32" s="99">
        <v>115237.0</v>
      </c>
      <c r="F32" s="97">
        <f>E32-D32</f>
        <v>21777</v>
      </c>
      <c r="G32" s="36"/>
      <c r="H32" s="18"/>
    </row>
    <row r="33">
      <c r="A33" s="103" t="s">
        <v>79</v>
      </c>
      <c r="B33" s="206"/>
      <c r="C33" s="214"/>
      <c r="D33" s="215"/>
      <c r="E33" s="238"/>
      <c r="F33" s="239"/>
      <c r="G33" s="217"/>
      <c r="H33" s="18"/>
    </row>
    <row r="34">
      <c r="A34" s="104" t="s">
        <v>81</v>
      </c>
      <c r="B34" s="127">
        <v>3.0</v>
      </c>
      <c r="C34" s="218" t="s">
        <v>85</v>
      </c>
      <c r="D34" s="219">
        <v>237780.0</v>
      </c>
      <c r="E34" s="219">
        <f>52504+59040</f>
        <v>111544</v>
      </c>
      <c r="F34" s="97">
        <f>E34-D34</f>
        <v>-126236</v>
      </c>
      <c r="G34" s="36"/>
      <c r="H34" s="220" t="s">
        <v>86</v>
      </c>
    </row>
    <row r="35">
      <c r="A35" s="105" t="s">
        <v>66</v>
      </c>
      <c r="B35" s="106">
        <f>SUM(B26:B34)</f>
        <v>9</v>
      </c>
      <c r="C35" s="240"/>
      <c r="D35" s="240"/>
      <c r="E35" s="240"/>
      <c r="F35" s="240"/>
      <c r="G35" s="240"/>
      <c r="H35" s="240"/>
    </row>
    <row r="36">
      <c r="A36" s="115" t="s">
        <v>115</v>
      </c>
      <c r="B36" s="116"/>
      <c r="C36" s="116"/>
      <c r="D36" s="116"/>
      <c r="E36" s="116"/>
      <c r="F36" s="116"/>
      <c r="G36" s="116"/>
      <c r="H36" s="117"/>
    </row>
    <row r="37">
      <c r="A37" s="6"/>
      <c r="B37" s="7" t="s">
        <v>88</v>
      </c>
      <c r="C37" s="7" t="s">
        <v>89</v>
      </c>
      <c r="D37" s="7" t="s">
        <v>90</v>
      </c>
      <c r="E37" s="7" t="s">
        <v>91</v>
      </c>
      <c r="F37" s="7" t="s">
        <v>92</v>
      </c>
      <c r="G37" s="7" t="s">
        <v>93</v>
      </c>
      <c r="H37" s="34"/>
    </row>
    <row r="38">
      <c r="A38" s="91" t="s">
        <v>32</v>
      </c>
      <c r="B38" s="250" t="s">
        <v>94</v>
      </c>
      <c r="C38" s="221">
        <v>16.0</v>
      </c>
      <c r="D38" s="221"/>
      <c r="E38" s="221">
        <v>3.0</v>
      </c>
      <c r="F38" s="221">
        <v>386.0</v>
      </c>
      <c r="G38" s="222"/>
      <c r="H38" s="182"/>
    </row>
    <row r="39">
      <c r="A39" s="91" t="s">
        <v>34</v>
      </c>
      <c r="B39" s="250" t="s">
        <v>94</v>
      </c>
      <c r="C39" s="221">
        <v>3.0</v>
      </c>
      <c r="D39" s="221">
        <v>1.0</v>
      </c>
      <c r="E39" s="221">
        <v>2.0</v>
      </c>
      <c r="F39" s="221">
        <v>13.0</v>
      </c>
      <c r="G39" s="222"/>
      <c r="H39" s="182"/>
    </row>
    <row r="40">
      <c r="A40" s="91" t="s">
        <v>36</v>
      </c>
      <c r="B40" s="250" t="s">
        <v>94</v>
      </c>
      <c r="C40" s="221">
        <v>33.0</v>
      </c>
      <c r="D40" s="221"/>
      <c r="E40" s="221">
        <v>7.0</v>
      </c>
      <c r="F40" s="221">
        <v>48.0</v>
      </c>
      <c r="G40" s="222"/>
      <c r="H40" s="182"/>
    </row>
    <row r="41">
      <c r="A41" s="91" t="s">
        <v>38</v>
      </c>
      <c r="B41" s="250" t="s">
        <v>94</v>
      </c>
      <c r="C41" s="221">
        <v>13.0</v>
      </c>
      <c r="D41" s="221"/>
      <c r="E41" s="221">
        <v>3.0</v>
      </c>
      <c r="F41" s="221">
        <v>191.0</v>
      </c>
      <c r="G41" s="222"/>
      <c r="H41" s="182"/>
    </row>
    <row r="42">
      <c r="A42" s="91" t="s">
        <v>39</v>
      </c>
      <c r="B42" s="250" t="s">
        <v>94</v>
      </c>
      <c r="C42" s="222"/>
      <c r="D42" s="222"/>
      <c r="E42" s="222"/>
      <c r="F42" s="222"/>
      <c r="G42" s="222"/>
      <c r="H42" s="182"/>
    </row>
    <row r="43">
      <c r="A43" s="91" t="s">
        <v>41</v>
      </c>
      <c r="B43" s="250" t="s">
        <v>94</v>
      </c>
      <c r="C43" s="221">
        <v>7.0</v>
      </c>
      <c r="D43" s="221"/>
      <c r="E43" s="221">
        <v>2.0</v>
      </c>
      <c r="F43" s="221">
        <v>24.0</v>
      </c>
      <c r="G43" s="222"/>
      <c r="H43" s="182"/>
    </row>
    <row r="44">
      <c r="A44" s="91" t="s">
        <v>43</v>
      </c>
      <c r="B44" s="250" t="s">
        <v>94</v>
      </c>
      <c r="C44" s="221">
        <v>2.0</v>
      </c>
      <c r="D44" s="221">
        <v>3.0</v>
      </c>
      <c r="E44" s="221">
        <v>41.0</v>
      </c>
      <c r="F44" s="221">
        <v>148.0</v>
      </c>
      <c r="G44" s="222"/>
      <c r="H44" s="182"/>
    </row>
    <row r="45">
      <c r="A45" s="91" t="s">
        <v>45</v>
      </c>
      <c r="B45" s="250" t="s">
        <v>94</v>
      </c>
      <c r="C45" s="221"/>
      <c r="D45" s="221"/>
      <c r="E45" s="221"/>
      <c r="F45" s="221"/>
      <c r="G45" s="222"/>
      <c r="H45" s="182"/>
    </row>
    <row r="46">
      <c r="A46" s="91" t="s">
        <v>46</v>
      </c>
      <c r="B46" s="250" t="s">
        <v>94</v>
      </c>
      <c r="C46" s="221">
        <v>10.0</v>
      </c>
      <c r="D46" s="221">
        <v>1.0</v>
      </c>
      <c r="E46" s="221">
        <v>3.0</v>
      </c>
      <c r="F46" s="221">
        <v>998.0</v>
      </c>
      <c r="G46" s="222"/>
      <c r="H46" s="182"/>
    </row>
    <row r="47">
      <c r="A47" s="91" t="s">
        <v>47</v>
      </c>
      <c r="B47" s="250" t="s">
        <v>94</v>
      </c>
      <c r="C47" s="221">
        <v>6.0</v>
      </c>
      <c r="D47" s="221">
        <v>1.0</v>
      </c>
      <c r="E47" s="221">
        <v>6.0</v>
      </c>
      <c r="F47" s="221">
        <v>541.0</v>
      </c>
      <c r="G47" s="222"/>
      <c r="H47" s="182"/>
    </row>
    <row r="48">
      <c r="A48" s="91" t="s">
        <v>48</v>
      </c>
      <c r="B48" s="250" t="s">
        <v>94</v>
      </c>
      <c r="C48" s="221">
        <v>16.0</v>
      </c>
      <c r="D48" s="221">
        <v>3.0</v>
      </c>
      <c r="E48" s="221">
        <v>17.0</v>
      </c>
      <c r="F48" s="221">
        <v>340.0</v>
      </c>
      <c r="G48" s="222"/>
      <c r="H48" s="182"/>
    </row>
    <row r="49">
      <c r="A49" s="91" t="s">
        <v>49</v>
      </c>
      <c r="B49" s="250" t="s">
        <v>94</v>
      </c>
      <c r="C49" s="221">
        <v>8.0</v>
      </c>
      <c r="D49" s="221"/>
      <c r="E49" s="221">
        <v>3.0</v>
      </c>
      <c r="F49" s="221">
        <v>104.0</v>
      </c>
      <c r="G49" s="222"/>
      <c r="H49" s="182"/>
    </row>
    <row r="50">
      <c r="A50" s="91" t="s">
        <v>50</v>
      </c>
      <c r="B50" s="248"/>
      <c r="C50" s="221"/>
      <c r="D50" s="221"/>
      <c r="E50" s="221"/>
      <c r="F50" s="221"/>
      <c r="G50" s="222"/>
      <c r="H50" s="182"/>
    </row>
    <row r="51">
      <c r="A51" s="91" t="s">
        <v>51</v>
      </c>
      <c r="B51" s="250" t="s">
        <v>94</v>
      </c>
      <c r="C51" s="222"/>
      <c r="D51" s="222"/>
      <c r="E51" s="222"/>
      <c r="F51" s="222"/>
      <c r="G51" s="222"/>
      <c r="H51" s="182"/>
    </row>
    <row r="52">
      <c r="A52" s="91" t="s">
        <v>52</v>
      </c>
      <c r="B52" s="250" t="s">
        <v>94</v>
      </c>
      <c r="C52" s="221">
        <v>2.0</v>
      </c>
      <c r="D52" s="221"/>
      <c r="E52" s="221">
        <v>2.0</v>
      </c>
      <c r="F52" s="221">
        <v>20.0</v>
      </c>
      <c r="G52" s="222"/>
      <c r="H52" s="182"/>
    </row>
    <row r="53">
      <c r="A53" s="91" t="s">
        <v>53</v>
      </c>
      <c r="B53" s="250" t="s">
        <v>94</v>
      </c>
      <c r="C53" s="221">
        <v>26.0</v>
      </c>
      <c r="D53" s="221"/>
      <c r="E53" s="221">
        <v>3.0</v>
      </c>
      <c r="F53" s="221">
        <v>18.0</v>
      </c>
      <c r="G53" s="222"/>
      <c r="H53" s="182"/>
    </row>
    <row r="54">
      <c r="A54" s="91" t="s">
        <v>54</v>
      </c>
      <c r="B54" s="248"/>
      <c r="C54" s="222"/>
      <c r="D54" s="222"/>
      <c r="E54" s="222"/>
      <c r="F54" s="222"/>
      <c r="G54" s="222"/>
      <c r="H54" s="182"/>
    </row>
    <row r="55">
      <c r="A55" s="91" t="s">
        <v>55</v>
      </c>
      <c r="B55" s="121"/>
      <c r="C55" s="222"/>
      <c r="D55" s="222"/>
      <c r="E55" s="222"/>
      <c r="F55" s="222"/>
      <c r="G55" s="222"/>
      <c r="H55" s="182"/>
    </row>
    <row r="56">
      <c r="A56" s="131" t="s">
        <v>56</v>
      </c>
      <c r="B56" s="132"/>
      <c r="C56" s="185"/>
      <c r="D56" s="185"/>
      <c r="E56" s="185"/>
      <c r="F56" s="185"/>
      <c r="G56" s="185"/>
      <c r="H56" s="187"/>
    </row>
    <row r="57">
      <c r="A57" s="27" t="s">
        <v>121</v>
      </c>
      <c r="F57" s="28"/>
      <c r="H57" s="18"/>
    </row>
    <row r="58">
      <c r="A58" s="225" t="s">
        <v>25</v>
      </c>
      <c r="B58" s="138" t="s">
        <v>26</v>
      </c>
      <c r="C58" s="142" t="s">
        <v>27</v>
      </c>
      <c r="D58" s="142" t="s">
        <v>28</v>
      </c>
      <c r="E58" s="142" t="s">
        <v>29</v>
      </c>
      <c r="F58" s="226" t="s">
        <v>30</v>
      </c>
      <c r="H58" s="18"/>
    </row>
    <row r="59">
      <c r="A59" s="146" t="s">
        <v>32</v>
      </c>
      <c r="B59" s="241"/>
      <c r="C59" s="242"/>
      <c r="D59" s="87"/>
      <c r="E59" s="242"/>
      <c r="F59" s="243"/>
      <c r="H59" s="18"/>
    </row>
    <row r="60">
      <c r="A60" s="146" t="s">
        <v>34</v>
      </c>
      <c r="B60" s="151"/>
      <c r="C60" s="221">
        <v>1.0</v>
      </c>
      <c r="D60" s="221">
        <v>1.0</v>
      </c>
      <c r="E60" s="221"/>
      <c r="F60" s="102">
        <v>1.0</v>
      </c>
      <c r="H60" s="18"/>
    </row>
    <row r="61">
      <c r="A61" s="146" t="s">
        <v>36</v>
      </c>
      <c r="B61" s="151"/>
      <c r="C61" s="222"/>
      <c r="D61" s="221"/>
      <c r="E61" s="222"/>
      <c r="F61" s="102">
        <v>1.0</v>
      </c>
      <c r="H61" s="18"/>
    </row>
    <row r="62">
      <c r="A62" s="146" t="s">
        <v>38</v>
      </c>
      <c r="B62" s="151"/>
      <c r="C62" s="221"/>
      <c r="D62" s="221">
        <v>1.0</v>
      </c>
      <c r="E62" s="222"/>
      <c r="F62" s="102"/>
      <c r="H62" s="18"/>
    </row>
    <row r="63">
      <c r="A63" s="146" t="s">
        <v>39</v>
      </c>
      <c r="B63" s="151"/>
      <c r="C63" s="221"/>
      <c r="D63" s="222"/>
      <c r="E63" s="222"/>
      <c r="F63" s="102"/>
      <c r="H63" s="18"/>
    </row>
    <row r="64">
      <c r="A64" s="146" t="s">
        <v>41</v>
      </c>
      <c r="B64" s="151">
        <v>1.0</v>
      </c>
      <c r="C64" s="221"/>
      <c r="D64" s="222"/>
      <c r="E64" s="222"/>
      <c r="F64" s="102"/>
      <c r="H64" s="18"/>
    </row>
    <row r="65">
      <c r="A65" s="146" t="s">
        <v>43</v>
      </c>
      <c r="B65" s="151">
        <v>1.0</v>
      </c>
      <c r="C65" s="221"/>
      <c r="D65" s="222"/>
      <c r="E65" s="222"/>
      <c r="F65" s="102">
        <v>1.0</v>
      </c>
      <c r="H65" s="18"/>
    </row>
    <row r="66">
      <c r="A66" s="146" t="s">
        <v>45</v>
      </c>
      <c r="B66" s="151">
        <v>1.0</v>
      </c>
      <c r="C66" s="222"/>
      <c r="D66" s="221"/>
      <c r="E66" s="222"/>
      <c r="F66" s="102"/>
      <c r="H66" s="18"/>
    </row>
    <row r="67">
      <c r="A67" s="146" t="s">
        <v>46</v>
      </c>
      <c r="B67" s="151"/>
      <c r="C67" s="221">
        <v>1.0</v>
      </c>
      <c r="D67" s="222"/>
      <c r="E67" s="222"/>
      <c r="F67" s="182"/>
      <c r="H67" s="18"/>
    </row>
    <row r="68">
      <c r="A68" s="146" t="s">
        <v>47</v>
      </c>
      <c r="B68" s="151"/>
      <c r="C68" s="222"/>
      <c r="D68" s="221">
        <v>1.0</v>
      </c>
      <c r="E68" s="222"/>
      <c r="F68" s="102"/>
      <c r="H68" s="18"/>
    </row>
    <row r="69">
      <c r="A69" s="146" t="s">
        <v>48</v>
      </c>
      <c r="B69" s="151"/>
      <c r="C69" s="221"/>
      <c r="D69" s="221"/>
      <c r="E69" s="222"/>
      <c r="F69" s="102"/>
      <c r="H69" s="18"/>
    </row>
    <row r="70">
      <c r="A70" s="146" t="s">
        <v>49</v>
      </c>
      <c r="B70" s="151"/>
      <c r="C70" s="221"/>
      <c r="D70" s="222"/>
      <c r="E70" s="222"/>
      <c r="F70" s="102">
        <v>1.0</v>
      </c>
      <c r="H70" s="18"/>
    </row>
    <row r="71">
      <c r="A71" s="146" t="s">
        <v>50</v>
      </c>
      <c r="B71" s="244"/>
      <c r="C71" s="222"/>
      <c r="D71" s="222"/>
      <c r="E71" s="222"/>
      <c r="F71" s="182"/>
      <c r="H71" s="18"/>
    </row>
    <row r="72">
      <c r="A72" s="146" t="s">
        <v>51</v>
      </c>
      <c r="B72" s="151">
        <v>1.0</v>
      </c>
      <c r="C72" s="222"/>
      <c r="D72" s="222"/>
      <c r="E72" s="222"/>
      <c r="F72" s="182"/>
      <c r="H72" s="18"/>
    </row>
    <row r="73">
      <c r="A73" s="146" t="s">
        <v>52</v>
      </c>
      <c r="B73" s="151"/>
      <c r="C73" s="222"/>
      <c r="D73" s="221">
        <v>1.0</v>
      </c>
      <c r="E73" s="222"/>
      <c r="F73" s="102"/>
      <c r="H73" s="18"/>
    </row>
    <row r="74">
      <c r="A74" s="146" t="s">
        <v>53</v>
      </c>
      <c r="B74" s="151">
        <v>1.0</v>
      </c>
      <c r="C74" s="222"/>
      <c r="D74" s="221"/>
      <c r="E74" s="222"/>
      <c r="F74" s="102"/>
      <c r="H74" s="18"/>
    </row>
    <row r="75">
      <c r="A75" s="146" t="s">
        <v>54</v>
      </c>
      <c r="B75" s="244"/>
      <c r="C75" s="222"/>
      <c r="D75" s="222"/>
      <c r="E75" s="222"/>
      <c r="F75" s="182"/>
      <c r="H75" s="18"/>
    </row>
    <row r="76">
      <c r="A76" s="146" t="s">
        <v>55</v>
      </c>
      <c r="B76" s="245"/>
      <c r="C76" s="223"/>
      <c r="D76" s="223"/>
      <c r="E76" s="223"/>
      <c r="F76" s="206">
        <v>1.0</v>
      </c>
      <c r="H76" s="18"/>
    </row>
    <row r="77">
      <c r="A77" s="227" t="s">
        <v>56</v>
      </c>
      <c r="B77" s="244"/>
      <c r="C77" s="222"/>
      <c r="D77" s="222"/>
      <c r="E77" s="222"/>
      <c r="F77" s="182"/>
      <c r="H77" s="18"/>
    </row>
    <row r="78">
      <c r="A78" s="227" t="s">
        <v>103</v>
      </c>
      <c r="B78" s="151"/>
      <c r="C78" s="222"/>
      <c r="D78" s="221"/>
      <c r="E78" s="222"/>
      <c r="F78" s="102"/>
      <c r="H78" s="18"/>
    </row>
    <row r="79">
      <c r="A79" s="229" t="s">
        <v>118</v>
      </c>
      <c r="B79" s="245"/>
      <c r="C79" s="224"/>
      <c r="D79" s="223"/>
      <c r="E79" s="224"/>
      <c r="F79" s="184"/>
      <c r="H79" s="18"/>
    </row>
    <row r="80">
      <c r="A80" s="229" t="s">
        <v>21</v>
      </c>
      <c r="B80" s="246"/>
      <c r="C80" s="185"/>
      <c r="D80" s="185"/>
      <c r="E80" s="185"/>
      <c r="F80" s="158"/>
      <c r="H80" s="18"/>
    </row>
    <row r="81">
      <c r="A81" s="230" t="s">
        <v>66</v>
      </c>
      <c r="B81" s="163">
        <f t="shared" ref="B81:F81" si="12">SUM(B59:B80)</f>
        <v>5</v>
      </c>
      <c r="C81" s="163">
        <f t="shared" si="12"/>
        <v>2</v>
      </c>
      <c r="D81" s="163">
        <f t="shared" si="12"/>
        <v>4</v>
      </c>
      <c r="E81" s="163">
        <f t="shared" si="12"/>
        <v>0</v>
      </c>
      <c r="F81" s="165">
        <f t="shared" si="12"/>
        <v>5</v>
      </c>
      <c r="G81" s="47"/>
      <c r="H81" s="232"/>
    </row>
  </sheetData>
  <mergeCells count="5">
    <mergeCell ref="A1:G1"/>
    <mergeCell ref="C13:H13"/>
    <mergeCell ref="A24:B24"/>
    <mergeCell ref="A36:H36"/>
    <mergeCell ref="A57:F57"/>
  </mergeCells>
  <conditionalFormatting sqref="F15:F34">
    <cfRule type="cellIs" dxfId="0" priority="1" operator="lessThan">
      <formula>0</formula>
    </cfRule>
  </conditionalFormatting>
  <conditionalFormatting sqref="F15:F34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45898.0</v>
      </c>
    </row>
    <row r="2">
      <c r="A2" s="57" t="s">
        <v>1</v>
      </c>
      <c r="B2" s="197">
        <v>45898.0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2614416.0</v>
      </c>
      <c r="C3" s="12" t="s">
        <v>8</v>
      </c>
      <c r="D3" s="13">
        <v>384720.0</v>
      </c>
      <c r="E3" s="13">
        <v>352213.0</v>
      </c>
      <c r="F3" s="99">
        <v>212644.0</v>
      </c>
      <c r="G3" s="14">
        <f t="shared" ref="G3:H3" si="1">$F3/D3</f>
        <v>0.5527240591</v>
      </c>
      <c r="H3" s="15">
        <f t="shared" si="1"/>
        <v>0.6037369433</v>
      </c>
    </row>
    <row r="4">
      <c r="A4" s="10" t="s">
        <v>9</v>
      </c>
      <c r="B4" s="11">
        <v>2333565.0</v>
      </c>
      <c r="C4" s="12" t="s">
        <v>10</v>
      </c>
      <c r="D4" s="13">
        <v>251378.0</v>
      </c>
      <c r="E4" s="13">
        <v>297605.0</v>
      </c>
      <c r="F4" s="99">
        <v>109150.0</v>
      </c>
      <c r="G4" s="14">
        <f t="shared" ref="G4:H4" si="2">$F4/D4</f>
        <v>0.4342066529</v>
      </c>
      <c r="H4" s="15">
        <f t="shared" si="2"/>
        <v>0.3667613111</v>
      </c>
    </row>
    <row r="5">
      <c r="A5" s="10" t="s">
        <v>11</v>
      </c>
      <c r="B5" s="70">
        <v>1887671.0</v>
      </c>
      <c r="C5" s="12" t="s">
        <v>61</v>
      </c>
      <c r="E5" s="13">
        <v>348234.0</v>
      </c>
      <c r="F5" s="99">
        <v>391855.0</v>
      </c>
      <c r="G5" s="14" t="str">
        <f t="shared" ref="G5:H5" si="3">$F5/D5</f>
        <v>#DIV/0!</v>
      </c>
      <c r="H5" s="15">
        <f t="shared" si="3"/>
        <v>1.125263472</v>
      </c>
    </row>
    <row r="6">
      <c r="A6" s="10" t="s">
        <v>116</v>
      </c>
      <c r="B6" s="70">
        <v>64468.0</v>
      </c>
      <c r="C6" s="12" t="s">
        <v>12</v>
      </c>
      <c r="D6" s="13">
        <v>303209.0</v>
      </c>
      <c r="E6" s="13">
        <v>352213.0</v>
      </c>
      <c r="F6" s="99">
        <v>408393.0</v>
      </c>
      <c r="G6" s="14">
        <f t="shared" ref="G6:H6" si="4">$F6/D6</f>
        <v>1.346902632</v>
      </c>
      <c r="H6" s="15">
        <f t="shared" si="4"/>
        <v>1.159505754</v>
      </c>
    </row>
    <row r="7">
      <c r="A7" s="32" t="s">
        <v>63</v>
      </c>
      <c r="B7" s="72">
        <f>B5-B3</f>
        <v>-726745</v>
      </c>
      <c r="C7" s="12" t="s">
        <v>14</v>
      </c>
      <c r="D7" s="13">
        <v>468697.0</v>
      </c>
      <c r="E7" s="13">
        <v>369613.0</v>
      </c>
      <c r="F7" s="99">
        <v>376285.0</v>
      </c>
      <c r="G7" s="14">
        <f t="shared" ref="G7:H7" si="5">$F7/D7</f>
        <v>0.8028321069</v>
      </c>
      <c r="H7" s="15">
        <f t="shared" si="5"/>
        <v>1.018051313</v>
      </c>
    </row>
    <row r="8">
      <c r="A8" s="17" t="s">
        <v>15</v>
      </c>
      <c r="B8" s="18"/>
      <c r="C8" s="12" t="s">
        <v>16</v>
      </c>
      <c r="D8" s="13">
        <v>208087.0</v>
      </c>
      <c r="E8" s="13">
        <v>297605.0</v>
      </c>
      <c r="F8" s="99">
        <v>80667.0</v>
      </c>
      <c r="G8" s="14">
        <f t="shared" ref="G8:H8" si="6">$F8/D8</f>
        <v>0.3876599691</v>
      </c>
      <c r="H8" s="15">
        <f t="shared" si="6"/>
        <v>0.2710539137</v>
      </c>
    </row>
    <row r="9">
      <c r="A9" s="19" t="s">
        <v>17</v>
      </c>
      <c r="B9" s="20">
        <f>(B4-B5)/30</f>
        <v>14863.13333</v>
      </c>
      <c r="C9" s="12" t="s">
        <v>18</v>
      </c>
      <c r="D9" s="13">
        <v>232899.0</v>
      </c>
      <c r="E9" s="13">
        <v>297605.0</v>
      </c>
      <c r="F9" s="99">
        <v>125693.0</v>
      </c>
      <c r="G9" s="14">
        <f t="shared" ref="G9:H9" si="7">$F9/D9</f>
        <v>0.539688878</v>
      </c>
      <c r="H9" s="15">
        <f t="shared" si="7"/>
        <v>0.4223484148</v>
      </c>
    </row>
    <row r="10">
      <c r="A10" s="19" t="s">
        <v>19</v>
      </c>
      <c r="B10" s="21">
        <f>(B4-B6)/30</f>
        <v>75636.56667</v>
      </c>
      <c r="C10" s="12" t="s">
        <v>20</v>
      </c>
      <c r="D10" s="13">
        <v>0.0</v>
      </c>
      <c r="E10" s="13">
        <v>240080.0</v>
      </c>
      <c r="F10" s="99">
        <v>64468.0</v>
      </c>
      <c r="G10" s="14"/>
      <c r="H10" s="15">
        <f>$F10/E10</f>
        <v>0.2685271576</v>
      </c>
    </row>
    <row r="11">
      <c r="A11" s="17" t="s">
        <v>3</v>
      </c>
      <c r="B11" s="22"/>
      <c r="C11" s="23" t="s">
        <v>21</v>
      </c>
      <c r="D11" s="24">
        <v>196859.0</v>
      </c>
      <c r="E11" s="24">
        <v>153000.0</v>
      </c>
      <c r="F11" s="203">
        <v>117517.0</v>
      </c>
      <c r="G11" s="25">
        <f t="shared" ref="G11:H11" si="8">$F11/D11</f>
        <v>0.5969602609</v>
      </c>
      <c r="H11" s="26">
        <f t="shared" si="8"/>
        <v>0.7680849673</v>
      </c>
    </row>
    <row r="12">
      <c r="A12" s="19" t="s">
        <v>22</v>
      </c>
      <c r="B12" s="21">
        <f>B3/B18</f>
        <v>87147.2</v>
      </c>
      <c r="C12" s="29" t="s">
        <v>66</v>
      </c>
      <c r="D12" s="212">
        <f t="shared" ref="D12:F12" si="9">SUM(D3:D11)</f>
        <v>2045849</v>
      </c>
      <c r="E12" s="212">
        <f t="shared" si="9"/>
        <v>2708168</v>
      </c>
      <c r="F12" s="212">
        <f t="shared" si="9"/>
        <v>1886672</v>
      </c>
      <c r="G12" s="25">
        <f t="shared" ref="G12:H12" si="10">$F12/D12</f>
        <v>0.9221951376</v>
      </c>
      <c r="H12" s="26">
        <f t="shared" si="10"/>
        <v>0.6966598823</v>
      </c>
    </row>
    <row r="13">
      <c r="A13" s="19" t="s">
        <v>24</v>
      </c>
      <c r="B13" s="21">
        <f>(B3-B5)/(B18-B21)</f>
        <v>-12317.71186</v>
      </c>
      <c r="C13" s="27" t="s">
        <v>68</v>
      </c>
      <c r="H13" s="28"/>
    </row>
    <row r="14">
      <c r="A14" s="19" t="s">
        <v>31</v>
      </c>
      <c r="B14" s="20">
        <f>B21*B12</f>
        <v>7756100.8</v>
      </c>
      <c r="D14" s="30" t="s">
        <v>70</v>
      </c>
      <c r="E14" s="30" t="s">
        <v>71</v>
      </c>
      <c r="F14" s="30" t="s">
        <v>72</v>
      </c>
      <c r="G14" s="30" t="s">
        <v>113</v>
      </c>
      <c r="H14" s="18"/>
    </row>
    <row r="15">
      <c r="A15" s="19" t="s">
        <v>67</v>
      </c>
      <c r="B15" s="20">
        <f>B5-B14</f>
        <v>-5868429.8</v>
      </c>
      <c r="C15" s="91" t="s">
        <v>32</v>
      </c>
      <c r="D15" s="13">
        <v>79808.0</v>
      </c>
      <c r="E15" s="99">
        <v>9249.0</v>
      </c>
      <c r="F15" s="97">
        <f t="shared" ref="F15:F30" si="11">E15-D15</f>
        <v>-70559</v>
      </c>
      <c r="G15" s="36"/>
      <c r="H15" s="18"/>
    </row>
    <row r="16">
      <c r="A16" s="19" t="s">
        <v>69</v>
      </c>
      <c r="B16" s="20">
        <f>B5-B4</f>
        <v>-445894</v>
      </c>
      <c r="C16" s="91" t="s">
        <v>34</v>
      </c>
      <c r="D16" s="13">
        <v>129464.0</v>
      </c>
      <c r="E16" s="99">
        <v>55177.0</v>
      </c>
      <c r="F16" s="97">
        <f t="shared" si="11"/>
        <v>-74287</v>
      </c>
      <c r="G16" s="36"/>
      <c r="H16" s="18"/>
    </row>
    <row r="17">
      <c r="A17" s="19" t="s">
        <v>73</v>
      </c>
      <c r="B17" s="20">
        <f>(B5-B4)-B6</f>
        <v>-510362</v>
      </c>
      <c r="C17" s="91" t="s">
        <v>36</v>
      </c>
      <c r="D17" s="13">
        <v>120764.0</v>
      </c>
      <c r="E17" s="99">
        <v>133230.0</v>
      </c>
      <c r="F17" s="97">
        <f t="shared" si="11"/>
        <v>12466</v>
      </c>
      <c r="G17" s="36"/>
      <c r="H17" s="18"/>
    </row>
    <row r="18">
      <c r="A18" s="19" t="s">
        <v>35</v>
      </c>
      <c r="B18" s="38">
        <v>30.0</v>
      </c>
      <c r="C18" s="91" t="s">
        <v>38</v>
      </c>
      <c r="D18" s="13">
        <v>129464.0</v>
      </c>
      <c r="E18" s="99">
        <v>46835.0</v>
      </c>
      <c r="F18" s="97">
        <f t="shared" si="11"/>
        <v>-82629</v>
      </c>
      <c r="G18" s="36"/>
      <c r="H18" s="18"/>
    </row>
    <row r="19">
      <c r="A19" s="19" t="s">
        <v>37</v>
      </c>
      <c r="B19" s="39">
        <v>45870.0</v>
      </c>
      <c r="C19" s="91" t="s">
        <v>39</v>
      </c>
      <c r="D19" s="13"/>
      <c r="E19" s="99">
        <v>6675.0</v>
      </c>
      <c r="F19" s="97">
        <f t="shared" si="11"/>
        <v>6675</v>
      </c>
      <c r="G19" s="36"/>
      <c r="H19" s="18"/>
    </row>
    <row r="20">
      <c r="A20" s="19" t="s">
        <v>1</v>
      </c>
      <c r="B20" s="40">
        <f>Today()</f>
        <v>45959</v>
      </c>
      <c r="C20" s="91" t="s">
        <v>41</v>
      </c>
      <c r="D20" s="13">
        <v>238680.0</v>
      </c>
      <c r="E20" s="99">
        <v>156479.0</v>
      </c>
      <c r="F20" s="97">
        <f t="shared" si="11"/>
        <v>-82201</v>
      </c>
      <c r="G20" s="36"/>
      <c r="H20" s="18"/>
    </row>
    <row r="21">
      <c r="A21" s="19" t="s">
        <v>40</v>
      </c>
      <c r="B21" s="41">
        <f>B20-B19</f>
        <v>89</v>
      </c>
      <c r="C21" s="91" t="s">
        <v>43</v>
      </c>
      <c r="D21" s="13">
        <v>170420.0</v>
      </c>
      <c r="E21" s="99">
        <v>155288.0</v>
      </c>
      <c r="F21" s="97">
        <f t="shared" si="11"/>
        <v>-15132</v>
      </c>
      <c r="G21" s="36"/>
      <c r="H21" s="18"/>
    </row>
    <row r="22">
      <c r="A22" s="19" t="s">
        <v>42</v>
      </c>
      <c r="B22" s="42">
        <f>B21/B18</f>
        <v>2.966666667</v>
      </c>
      <c r="C22" s="91" t="s">
        <v>45</v>
      </c>
      <c r="D22" s="13">
        <v>93460.0</v>
      </c>
      <c r="E22" s="99">
        <v>102601.0</v>
      </c>
      <c r="F22" s="97">
        <f t="shared" si="11"/>
        <v>9141</v>
      </c>
      <c r="G22" s="36"/>
      <c r="H22" s="18"/>
    </row>
    <row r="23">
      <c r="A23" s="43" t="s">
        <v>44</v>
      </c>
      <c r="B23" s="44">
        <f>B5/B3</f>
        <v>0.7220239625</v>
      </c>
      <c r="C23" s="91" t="s">
        <v>46</v>
      </c>
      <c r="D23" s="13">
        <v>102160.0</v>
      </c>
      <c r="E23" s="99">
        <v>59437.0</v>
      </c>
      <c r="F23" s="97">
        <f t="shared" si="11"/>
        <v>-42723</v>
      </c>
      <c r="G23" s="36"/>
      <c r="H23" s="18"/>
    </row>
    <row r="24">
      <c r="A24" s="17" t="s">
        <v>75</v>
      </c>
      <c r="C24" s="91" t="s">
        <v>47</v>
      </c>
      <c r="D24" s="13">
        <v>102160.0</v>
      </c>
      <c r="E24" s="99">
        <v>178128.0</v>
      </c>
      <c r="F24" s="97">
        <f t="shared" si="11"/>
        <v>75968</v>
      </c>
      <c r="G24" s="36"/>
      <c r="H24" s="18"/>
    </row>
    <row r="25">
      <c r="A25" s="100" t="s">
        <v>76</v>
      </c>
      <c r="B25" s="101" t="s">
        <v>77</v>
      </c>
      <c r="C25" s="91" t="s">
        <v>48</v>
      </c>
      <c r="D25" s="13">
        <v>102160.0</v>
      </c>
      <c r="E25" s="99">
        <v>102689.0</v>
      </c>
      <c r="F25" s="97">
        <f t="shared" si="11"/>
        <v>529</v>
      </c>
      <c r="G25" s="36"/>
      <c r="H25" s="18"/>
    </row>
    <row r="26">
      <c r="A26" s="12" t="s">
        <v>8</v>
      </c>
      <c r="B26" s="102"/>
      <c r="C26" s="91" t="s">
        <v>49</v>
      </c>
      <c r="D26" s="13">
        <v>129464.0</v>
      </c>
      <c r="E26" s="99">
        <v>32727.0</v>
      </c>
      <c r="F26" s="97">
        <f t="shared" si="11"/>
        <v>-96737</v>
      </c>
      <c r="G26" s="36"/>
      <c r="H26" s="18"/>
    </row>
    <row r="27">
      <c r="A27" s="12" t="s">
        <v>10</v>
      </c>
      <c r="B27" s="102">
        <v>1.0</v>
      </c>
      <c r="C27" s="91" t="s">
        <v>50</v>
      </c>
      <c r="D27" s="13">
        <v>129464.0</v>
      </c>
      <c r="E27" s="251"/>
      <c r="F27" s="97">
        <f t="shared" si="11"/>
        <v>-129464</v>
      </c>
      <c r="G27" s="36"/>
      <c r="H27" s="18"/>
    </row>
    <row r="28">
      <c r="A28" s="12" t="s">
        <v>12</v>
      </c>
      <c r="B28" s="102">
        <v>5.0</v>
      </c>
      <c r="C28" s="91" t="s">
        <v>51</v>
      </c>
      <c r="D28" s="13">
        <v>129464.0</v>
      </c>
      <c r="E28" s="99">
        <v>52804.0</v>
      </c>
      <c r="F28" s="97">
        <f t="shared" si="11"/>
        <v>-76660</v>
      </c>
      <c r="G28" s="36"/>
      <c r="H28" s="18"/>
    </row>
    <row r="29">
      <c r="A29" s="12" t="s">
        <v>14</v>
      </c>
      <c r="B29" s="102">
        <v>3.0</v>
      </c>
      <c r="C29" s="91" t="s">
        <v>52</v>
      </c>
      <c r="D29" s="13">
        <v>129464.0</v>
      </c>
      <c r="E29" s="99">
        <v>76568.0</v>
      </c>
      <c r="F29" s="97">
        <f t="shared" si="11"/>
        <v>-52896</v>
      </c>
      <c r="G29" s="36"/>
      <c r="H29" s="18"/>
    </row>
    <row r="30">
      <c r="A30" s="12" t="s">
        <v>16</v>
      </c>
      <c r="B30" s="102">
        <v>2.0</v>
      </c>
      <c r="C30" s="91" t="s">
        <v>53</v>
      </c>
      <c r="D30" s="13">
        <v>179120.0</v>
      </c>
      <c r="E30" s="99">
        <v>50601.0</v>
      </c>
      <c r="F30" s="97">
        <f t="shared" si="11"/>
        <v>-128519</v>
      </c>
      <c r="G30" s="36"/>
      <c r="H30" s="18"/>
    </row>
    <row r="31">
      <c r="A31" s="12" t="s">
        <v>18</v>
      </c>
      <c r="B31" s="102">
        <v>1.0</v>
      </c>
      <c r="C31" s="91"/>
      <c r="D31" s="13"/>
      <c r="E31" s="251"/>
      <c r="F31" s="97"/>
      <c r="G31" s="36"/>
      <c r="H31" s="18"/>
    </row>
    <row r="32">
      <c r="A32" s="12" t="s">
        <v>20</v>
      </c>
      <c r="B32" s="102">
        <v>1.0</v>
      </c>
      <c r="C32" s="91" t="s">
        <v>55</v>
      </c>
      <c r="D32" s="13">
        <v>93460.0</v>
      </c>
      <c r="E32" s="99">
        <v>115237.0</v>
      </c>
      <c r="F32" s="97">
        <f>E32-D32</f>
        <v>21777</v>
      </c>
      <c r="G32" s="36"/>
      <c r="H32" s="18"/>
    </row>
    <row r="33">
      <c r="A33" s="103" t="s">
        <v>79</v>
      </c>
      <c r="B33" s="206"/>
      <c r="C33" s="214"/>
      <c r="D33" s="215"/>
      <c r="E33" s="238"/>
      <c r="F33" s="239"/>
      <c r="G33" s="217"/>
      <c r="H33" s="18"/>
    </row>
    <row r="34">
      <c r="A34" s="104" t="s">
        <v>81</v>
      </c>
      <c r="B34" s="127">
        <v>2.0</v>
      </c>
      <c r="C34" s="218" t="s">
        <v>85</v>
      </c>
      <c r="D34" s="219">
        <v>237780.0</v>
      </c>
      <c r="E34" s="219">
        <f>52504+59040</f>
        <v>111544</v>
      </c>
      <c r="F34" s="97">
        <f>E34-D34</f>
        <v>-126236</v>
      </c>
      <c r="G34" s="36"/>
      <c r="H34" s="220" t="s">
        <v>86</v>
      </c>
    </row>
    <row r="35">
      <c r="A35" s="105" t="s">
        <v>66</v>
      </c>
      <c r="B35" s="106">
        <f>SUM(B26:B34)</f>
        <v>15</v>
      </c>
      <c r="C35" s="240"/>
      <c r="D35" s="240"/>
      <c r="E35" s="240"/>
      <c r="F35" s="240"/>
      <c r="G35" s="240"/>
      <c r="H35" s="240"/>
    </row>
    <row r="36">
      <c r="A36" s="115" t="s">
        <v>115</v>
      </c>
      <c r="B36" s="116"/>
      <c r="C36" s="116"/>
      <c r="D36" s="116"/>
      <c r="E36" s="116"/>
      <c r="F36" s="116"/>
      <c r="G36" s="116"/>
      <c r="H36" s="117"/>
    </row>
    <row r="37">
      <c r="A37" s="6"/>
      <c r="B37" s="7" t="s">
        <v>88</v>
      </c>
      <c r="C37" s="7" t="s">
        <v>89</v>
      </c>
      <c r="D37" s="7" t="s">
        <v>90</v>
      </c>
      <c r="E37" s="7" t="s">
        <v>91</v>
      </c>
      <c r="F37" s="7" t="s">
        <v>92</v>
      </c>
      <c r="G37" s="7" t="s">
        <v>93</v>
      </c>
      <c r="H37" s="34"/>
    </row>
    <row r="38">
      <c r="A38" s="91" t="s">
        <v>32</v>
      </c>
      <c r="B38" s="121"/>
      <c r="C38" s="221"/>
      <c r="D38" s="221">
        <v>1.0</v>
      </c>
      <c r="E38" s="221"/>
      <c r="F38" s="221"/>
      <c r="G38" s="222"/>
      <c r="H38" s="182"/>
    </row>
    <row r="39">
      <c r="A39" s="91" t="s">
        <v>34</v>
      </c>
      <c r="B39" s="121"/>
      <c r="C39" s="221">
        <v>1.0</v>
      </c>
      <c r="D39" s="221">
        <v>3.0</v>
      </c>
      <c r="E39" s="221">
        <v>3.0</v>
      </c>
      <c r="F39" s="221">
        <v>10.0</v>
      </c>
      <c r="G39" s="222"/>
      <c r="H39" s="182"/>
    </row>
    <row r="40">
      <c r="A40" s="91" t="s">
        <v>36</v>
      </c>
      <c r="B40" s="254" t="s">
        <v>94</v>
      </c>
      <c r="C40" s="221">
        <v>7.0</v>
      </c>
      <c r="D40" s="221"/>
      <c r="E40" s="221">
        <v>3.0</v>
      </c>
      <c r="F40" s="221">
        <v>41.0</v>
      </c>
      <c r="G40" s="222"/>
      <c r="H40" s="182"/>
    </row>
    <row r="41">
      <c r="A41" s="91" t="s">
        <v>38</v>
      </c>
      <c r="B41" s="121"/>
      <c r="C41" s="221"/>
      <c r="D41" s="221"/>
      <c r="E41" s="221"/>
      <c r="F41" s="221"/>
      <c r="G41" s="222"/>
      <c r="H41" s="182"/>
    </row>
    <row r="42">
      <c r="A42" s="91" t="s">
        <v>39</v>
      </c>
      <c r="B42" s="254" t="s">
        <v>94</v>
      </c>
      <c r="C42" s="222"/>
      <c r="D42" s="222"/>
      <c r="E42" s="222"/>
      <c r="F42" s="222"/>
      <c r="G42" s="222"/>
      <c r="H42" s="182"/>
    </row>
    <row r="43">
      <c r="A43" s="91" t="s">
        <v>41</v>
      </c>
      <c r="B43" s="254" t="s">
        <v>94</v>
      </c>
      <c r="C43" s="221">
        <v>8.0</v>
      </c>
      <c r="D43" s="221">
        <v>1.0</v>
      </c>
      <c r="E43" s="221">
        <v>5.0</v>
      </c>
      <c r="F43" s="221">
        <v>15.0</v>
      </c>
      <c r="G43" s="222"/>
      <c r="H43" s="182"/>
    </row>
    <row r="44">
      <c r="A44" s="91" t="s">
        <v>43</v>
      </c>
      <c r="B44" s="121"/>
      <c r="C44" s="221">
        <v>1.0</v>
      </c>
      <c r="D44" s="221"/>
      <c r="E44" s="221"/>
      <c r="F44" s="221"/>
      <c r="G44" s="222"/>
      <c r="H44" s="182"/>
    </row>
    <row r="45">
      <c r="A45" s="91" t="s">
        <v>45</v>
      </c>
      <c r="B45" s="254" t="s">
        <v>94</v>
      </c>
      <c r="C45" s="221"/>
      <c r="D45" s="221"/>
      <c r="E45" s="221"/>
      <c r="F45" s="221"/>
      <c r="G45" s="222"/>
      <c r="H45" s="182"/>
    </row>
    <row r="46">
      <c r="A46" s="91" t="s">
        <v>46</v>
      </c>
      <c r="B46" s="254" t="s">
        <v>94</v>
      </c>
      <c r="C46" s="221">
        <v>11.0</v>
      </c>
      <c r="D46" s="221">
        <v>2.0</v>
      </c>
      <c r="E46" s="221">
        <v>12.0</v>
      </c>
      <c r="F46" s="221">
        <v>18.0</v>
      </c>
      <c r="G46" s="222"/>
      <c r="H46" s="182"/>
    </row>
    <row r="47">
      <c r="A47" s="91" t="s">
        <v>47</v>
      </c>
      <c r="B47" s="121"/>
      <c r="C47" s="221">
        <v>1.0</v>
      </c>
      <c r="D47" s="221">
        <v>1.0</v>
      </c>
      <c r="E47" s="221">
        <v>1.0</v>
      </c>
      <c r="F47" s="221">
        <v>3.0</v>
      </c>
      <c r="G47" s="222"/>
      <c r="H47" s="182"/>
    </row>
    <row r="48">
      <c r="A48" s="91" t="s">
        <v>48</v>
      </c>
      <c r="B48" s="254" t="s">
        <v>94</v>
      </c>
      <c r="C48" s="221">
        <v>13.0</v>
      </c>
      <c r="D48" s="221"/>
      <c r="E48" s="221">
        <v>10.0</v>
      </c>
      <c r="F48" s="221">
        <v>21.0</v>
      </c>
      <c r="G48" s="222"/>
      <c r="H48" s="182"/>
    </row>
    <row r="49">
      <c r="A49" s="91" t="s">
        <v>49</v>
      </c>
      <c r="B49" s="121"/>
      <c r="C49" s="221">
        <v>8.0</v>
      </c>
      <c r="D49" s="221">
        <v>1.0</v>
      </c>
      <c r="E49" s="221">
        <v>2.0</v>
      </c>
      <c r="F49" s="221">
        <v>38.0</v>
      </c>
      <c r="G49" s="222"/>
      <c r="H49" s="182"/>
    </row>
    <row r="50">
      <c r="A50" s="91" t="s">
        <v>50</v>
      </c>
      <c r="B50" s="248"/>
      <c r="C50" s="221"/>
      <c r="D50" s="221"/>
      <c r="E50" s="221"/>
      <c r="F50" s="221"/>
      <c r="G50" s="222"/>
      <c r="H50" s="182"/>
    </row>
    <row r="51">
      <c r="A51" s="91" t="s">
        <v>51</v>
      </c>
      <c r="B51" s="121"/>
      <c r="C51" s="222"/>
      <c r="D51" s="222"/>
      <c r="E51" s="222"/>
      <c r="F51" s="222"/>
      <c r="G51" s="222"/>
      <c r="H51" s="182"/>
    </row>
    <row r="52">
      <c r="A52" s="91" t="s">
        <v>52</v>
      </c>
      <c r="B52" s="254" t="s">
        <v>94</v>
      </c>
      <c r="C52" s="221">
        <v>1.0</v>
      </c>
      <c r="D52" s="221"/>
      <c r="E52" s="221">
        <v>6.0</v>
      </c>
      <c r="F52" s="221">
        <v>22.0</v>
      </c>
      <c r="G52" s="222"/>
      <c r="H52" s="182"/>
    </row>
    <row r="53">
      <c r="A53" s="91" t="s">
        <v>53</v>
      </c>
      <c r="B53" s="121"/>
      <c r="C53" s="221">
        <v>2.0</v>
      </c>
      <c r="D53" s="221"/>
      <c r="E53" s="221"/>
      <c r="F53" s="221"/>
      <c r="G53" s="222"/>
      <c r="H53" s="182"/>
    </row>
    <row r="54">
      <c r="A54" s="91" t="s">
        <v>54</v>
      </c>
      <c r="B54" s="248"/>
      <c r="C54" s="222"/>
      <c r="D54" s="222"/>
      <c r="E54" s="222"/>
      <c r="F54" s="222"/>
      <c r="G54" s="222"/>
      <c r="H54" s="182"/>
    </row>
    <row r="55">
      <c r="A55" s="91" t="s">
        <v>55</v>
      </c>
      <c r="B55" s="254" t="s">
        <v>94</v>
      </c>
      <c r="C55" s="222"/>
      <c r="D55" s="222"/>
      <c r="E55" s="222"/>
      <c r="F55" s="222"/>
      <c r="G55" s="222"/>
      <c r="H55" s="182"/>
    </row>
    <row r="56">
      <c r="A56" s="131" t="s">
        <v>56</v>
      </c>
      <c r="B56" s="132"/>
      <c r="C56" s="185"/>
      <c r="D56" s="185"/>
      <c r="E56" s="185"/>
      <c r="F56" s="185"/>
      <c r="G56" s="185"/>
      <c r="H56" s="187"/>
    </row>
    <row r="57">
      <c r="A57" s="27" t="s">
        <v>121</v>
      </c>
      <c r="F57" s="28"/>
      <c r="H57" s="18"/>
    </row>
    <row r="58">
      <c r="A58" s="225" t="s">
        <v>25</v>
      </c>
      <c r="B58" s="138" t="s">
        <v>26</v>
      </c>
      <c r="C58" s="142" t="s">
        <v>27</v>
      </c>
      <c r="D58" s="142" t="s">
        <v>28</v>
      </c>
      <c r="E58" s="142" t="s">
        <v>29</v>
      </c>
      <c r="F58" s="226" t="s">
        <v>30</v>
      </c>
      <c r="H58" s="18"/>
    </row>
    <row r="59">
      <c r="A59" s="146" t="s">
        <v>32</v>
      </c>
      <c r="B59" s="241"/>
      <c r="C59" s="242"/>
      <c r="D59" s="87"/>
      <c r="E59" s="242"/>
      <c r="F59" s="243"/>
      <c r="H59" s="18"/>
    </row>
    <row r="60">
      <c r="A60" s="146" t="s">
        <v>34</v>
      </c>
      <c r="B60" s="151"/>
      <c r="C60" s="222"/>
      <c r="D60" s="222"/>
      <c r="E60" s="221"/>
      <c r="F60" s="102"/>
      <c r="H60" s="18"/>
    </row>
    <row r="61">
      <c r="A61" s="146" t="s">
        <v>36</v>
      </c>
      <c r="B61" s="151"/>
      <c r="C61" s="222"/>
      <c r="D61" s="221"/>
      <c r="E61" s="222"/>
      <c r="F61" s="102"/>
      <c r="H61" s="18"/>
    </row>
    <row r="62">
      <c r="A62" s="146" t="s">
        <v>38</v>
      </c>
      <c r="B62" s="151"/>
      <c r="C62" s="221"/>
      <c r="D62" s="222"/>
      <c r="E62" s="222"/>
      <c r="F62" s="102"/>
      <c r="H62" s="18"/>
    </row>
    <row r="63">
      <c r="A63" s="146" t="s">
        <v>39</v>
      </c>
      <c r="B63" s="151">
        <v>1.0</v>
      </c>
      <c r="C63" s="221"/>
      <c r="D63" s="222"/>
      <c r="E63" s="222"/>
      <c r="F63" s="102"/>
      <c r="H63" s="18"/>
    </row>
    <row r="64">
      <c r="A64" s="146" t="s">
        <v>41</v>
      </c>
      <c r="B64" s="151"/>
      <c r="C64" s="221"/>
      <c r="D64" s="222"/>
      <c r="E64" s="222"/>
      <c r="F64" s="102"/>
      <c r="H64" s="18"/>
    </row>
    <row r="65">
      <c r="A65" s="146" t="s">
        <v>43</v>
      </c>
      <c r="B65" s="151"/>
      <c r="C65" s="221"/>
      <c r="D65" s="222"/>
      <c r="E65" s="222"/>
      <c r="F65" s="102"/>
      <c r="H65" s="18"/>
    </row>
    <row r="66">
      <c r="A66" s="146" t="s">
        <v>45</v>
      </c>
      <c r="B66" s="151"/>
      <c r="C66" s="222"/>
      <c r="D66" s="221">
        <v>1.0</v>
      </c>
      <c r="E66" s="222"/>
      <c r="F66" s="102">
        <v>1.0</v>
      </c>
      <c r="H66" s="18"/>
    </row>
    <row r="67">
      <c r="A67" s="146" t="s">
        <v>46</v>
      </c>
      <c r="B67" s="151"/>
      <c r="C67" s="222"/>
      <c r="D67" s="222"/>
      <c r="E67" s="222"/>
      <c r="F67" s="182"/>
      <c r="H67" s="18"/>
    </row>
    <row r="68">
      <c r="A68" s="146" t="s">
        <v>47</v>
      </c>
      <c r="B68" s="151"/>
      <c r="C68" s="222"/>
      <c r="D68" s="221"/>
      <c r="E68" s="222"/>
      <c r="F68" s="102"/>
      <c r="H68" s="18"/>
    </row>
    <row r="69">
      <c r="A69" s="146" t="s">
        <v>48</v>
      </c>
      <c r="B69" s="151"/>
      <c r="C69" s="221"/>
      <c r="D69" s="221"/>
      <c r="E69" s="222"/>
      <c r="F69" s="102"/>
      <c r="H69" s="18"/>
    </row>
    <row r="70">
      <c r="A70" s="146" t="s">
        <v>49</v>
      </c>
      <c r="B70" s="151"/>
      <c r="C70" s="221"/>
      <c r="D70" s="222"/>
      <c r="E70" s="222"/>
      <c r="F70" s="102"/>
      <c r="H70" s="18"/>
    </row>
    <row r="71">
      <c r="A71" s="146" t="s">
        <v>50</v>
      </c>
      <c r="B71" s="244"/>
      <c r="C71" s="222"/>
      <c r="D71" s="222"/>
      <c r="E71" s="222"/>
      <c r="F71" s="182"/>
      <c r="H71" s="18"/>
    </row>
    <row r="72">
      <c r="A72" s="146" t="s">
        <v>51</v>
      </c>
      <c r="B72" s="151"/>
      <c r="C72" s="222"/>
      <c r="D72" s="222"/>
      <c r="E72" s="222"/>
      <c r="F72" s="182"/>
      <c r="H72" s="18"/>
    </row>
    <row r="73">
      <c r="A73" s="146" t="s">
        <v>52</v>
      </c>
      <c r="B73" s="151">
        <v>2.0</v>
      </c>
      <c r="C73" s="222"/>
      <c r="D73" s="221"/>
      <c r="E73" s="222"/>
      <c r="F73" s="102"/>
      <c r="H73" s="18"/>
    </row>
    <row r="74">
      <c r="A74" s="146" t="s">
        <v>53</v>
      </c>
      <c r="B74" s="151"/>
      <c r="C74" s="222"/>
      <c r="D74" s="221"/>
      <c r="E74" s="222"/>
      <c r="F74" s="102"/>
      <c r="H74" s="18"/>
    </row>
    <row r="75">
      <c r="A75" s="146" t="s">
        <v>54</v>
      </c>
      <c r="B75" s="244"/>
      <c r="C75" s="222"/>
      <c r="D75" s="222"/>
      <c r="E75" s="222"/>
      <c r="F75" s="182"/>
      <c r="H75" s="18"/>
    </row>
    <row r="76">
      <c r="A76" s="146" t="s">
        <v>55</v>
      </c>
      <c r="B76" s="245"/>
      <c r="C76" s="223"/>
      <c r="D76" s="223">
        <v>1.0</v>
      </c>
      <c r="E76" s="223"/>
      <c r="F76" s="206"/>
      <c r="H76" s="18"/>
    </row>
    <row r="77">
      <c r="A77" s="227" t="s">
        <v>56</v>
      </c>
      <c r="B77" s="244"/>
      <c r="C77" s="222"/>
      <c r="D77" s="222"/>
      <c r="E77" s="222"/>
      <c r="F77" s="182"/>
      <c r="H77" s="18"/>
    </row>
    <row r="78">
      <c r="A78" s="227" t="s">
        <v>103</v>
      </c>
      <c r="B78" s="151"/>
      <c r="C78" s="222"/>
      <c r="D78" s="221"/>
      <c r="E78" s="222"/>
      <c r="F78" s="102">
        <v>1.0</v>
      </c>
      <c r="H78" s="18"/>
    </row>
    <row r="79">
      <c r="A79" s="229" t="s">
        <v>118</v>
      </c>
      <c r="B79" s="245"/>
      <c r="C79" s="224"/>
      <c r="D79" s="223"/>
      <c r="E79" s="224"/>
      <c r="F79" s="184"/>
      <c r="H79" s="18"/>
    </row>
    <row r="80">
      <c r="A80" s="229" t="s">
        <v>21</v>
      </c>
      <c r="B80" s="246"/>
      <c r="C80" s="185"/>
      <c r="D80" s="185"/>
      <c r="E80" s="185"/>
      <c r="F80" s="158"/>
      <c r="H80" s="18"/>
    </row>
    <row r="81">
      <c r="A81" s="230" t="s">
        <v>66</v>
      </c>
      <c r="B81" s="163">
        <f t="shared" ref="B81:F81" si="12">SUM(B59:B80)</f>
        <v>3</v>
      </c>
      <c r="C81" s="163">
        <f t="shared" si="12"/>
        <v>0</v>
      </c>
      <c r="D81" s="163">
        <f t="shared" si="12"/>
        <v>2</v>
      </c>
      <c r="E81" s="163">
        <f t="shared" si="12"/>
        <v>0</v>
      </c>
      <c r="F81" s="165">
        <f t="shared" si="12"/>
        <v>2</v>
      </c>
      <c r="G81" s="47"/>
      <c r="H81" s="232"/>
    </row>
  </sheetData>
  <mergeCells count="5">
    <mergeCell ref="A1:G1"/>
    <mergeCell ref="C13:H13"/>
    <mergeCell ref="A24:B24"/>
    <mergeCell ref="A36:H36"/>
    <mergeCell ref="A57:F57"/>
  </mergeCells>
  <conditionalFormatting sqref="F15:F34">
    <cfRule type="cellIs" dxfId="0" priority="1" operator="lessThan">
      <formula>0</formula>
    </cfRule>
  </conditionalFormatting>
  <conditionalFormatting sqref="F15:F34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1">
      <c r="A1" s="52" t="s">
        <v>0</v>
      </c>
      <c r="B1" s="53"/>
      <c r="C1" s="53"/>
      <c r="D1" s="53"/>
      <c r="E1" s="53"/>
      <c r="F1" s="53"/>
      <c r="G1" s="54"/>
      <c r="H1" s="247">
        <v>45897.0</v>
      </c>
    </row>
    <row r="2">
      <c r="A2" s="57" t="s">
        <v>1</v>
      </c>
      <c r="B2" s="197">
        <v>45897.0</v>
      </c>
      <c r="C2" s="208"/>
      <c r="D2" s="209" t="s">
        <v>2</v>
      </c>
      <c r="E2" s="209" t="s">
        <v>3</v>
      </c>
      <c r="F2" s="209" t="s">
        <v>4</v>
      </c>
      <c r="G2" s="210" t="s">
        <v>5</v>
      </c>
      <c r="H2" s="9" t="s">
        <v>6</v>
      </c>
    </row>
    <row r="3">
      <c r="A3" s="10" t="s">
        <v>7</v>
      </c>
      <c r="B3" s="11">
        <v>2614416.0</v>
      </c>
      <c r="C3" s="12" t="s">
        <v>8</v>
      </c>
      <c r="D3" s="13">
        <v>384720.0</v>
      </c>
      <c r="E3" s="13">
        <v>352213.0</v>
      </c>
      <c r="F3" s="99">
        <v>212365.0</v>
      </c>
      <c r="G3" s="14">
        <f t="shared" ref="G3:H3" si="1">$F3/D3</f>
        <v>0.5519988563</v>
      </c>
      <c r="H3" s="15">
        <f t="shared" si="1"/>
        <v>0.602944809</v>
      </c>
    </row>
    <row r="4">
      <c r="A4" s="10" t="s">
        <v>9</v>
      </c>
      <c r="B4" s="11">
        <v>2333565.0</v>
      </c>
      <c r="C4" s="12" t="s">
        <v>10</v>
      </c>
      <c r="D4" s="13">
        <v>251378.0</v>
      </c>
      <c r="E4" s="13">
        <v>297605.0</v>
      </c>
      <c r="F4" s="99">
        <v>109019.0</v>
      </c>
      <c r="G4" s="14">
        <f t="shared" ref="G4:H4" si="2">$F4/D4</f>
        <v>0.4336855254</v>
      </c>
      <c r="H4" s="15">
        <f t="shared" si="2"/>
        <v>0.3663211304</v>
      </c>
    </row>
    <row r="5">
      <c r="A5" s="10" t="s">
        <v>11</v>
      </c>
      <c r="B5" s="70">
        <v>1824796.0</v>
      </c>
      <c r="C5" s="12" t="s">
        <v>61</v>
      </c>
      <c r="E5" s="13">
        <v>348234.0</v>
      </c>
      <c r="F5" s="99">
        <v>373225.0</v>
      </c>
      <c r="G5" s="14" t="str">
        <f t="shared" ref="G5:H5" si="3">$F5/D5</f>
        <v>#DIV/0!</v>
      </c>
      <c r="H5" s="15">
        <f t="shared" si="3"/>
        <v>1.071764963</v>
      </c>
    </row>
    <row r="6">
      <c r="A6" s="10" t="s">
        <v>116</v>
      </c>
      <c r="B6" s="70">
        <v>53869.0</v>
      </c>
      <c r="C6" s="12" t="s">
        <v>12</v>
      </c>
      <c r="D6" s="13">
        <v>303209.0</v>
      </c>
      <c r="E6" s="13">
        <v>352213.0</v>
      </c>
      <c r="F6" s="99">
        <v>392288.0</v>
      </c>
      <c r="G6" s="14">
        <f t="shared" ref="G6:H6" si="4">$F6/D6</f>
        <v>1.293787454</v>
      </c>
      <c r="H6" s="15">
        <f t="shared" si="4"/>
        <v>1.113780582</v>
      </c>
    </row>
    <row r="7">
      <c r="A7" s="32" t="s">
        <v>63</v>
      </c>
      <c r="B7" s="72">
        <f>B5-B3</f>
        <v>-789620</v>
      </c>
      <c r="C7" s="12" t="s">
        <v>14</v>
      </c>
      <c r="D7" s="13">
        <v>468697.0</v>
      </c>
      <c r="E7" s="13">
        <v>369613.0</v>
      </c>
      <c r="F7" s="99">
        <v>376104.0</v>
      </c>
      <c r="G7" s="14">
        <f t="shared" ref="G7:H7" si="5">$F7/D7</f>
        <v>0.8024459299</v>
      </c>
      <c r="H7" s="15">
        <f t="shared" si="5"/>
        <v>1.017561612</v>
      </c>
    </row>
    <row r="8">
      <c r="A8" s="17" t="s">
        <v>15</v>
      </c>
      <c r="B8" s="18"/>
      <c r="C8" s="12" t="s">
        <v>16</v>
      </c>
      <c r="D8" s="13">
        <v>208087.0</v>
      </c>
      <c r="E8" s="13">
        <v>297605.0</v>
      </c>
      <c r="F8" s="99">
        <v>64811.0</v>
      </c>
      <c r="G8" s="14">
        <f t="shared" ref="G8:H8" si="6">$F8/D8</f>
        <v>0.3114610716</v>
      </c>
      <c r="H8" s="15">
        <f t="shared" si="6"/>
        <v>0.217775239</v>
      </c>
    </row>
    <row r="9">
      <c r="A9" s="19" t="s">
        <v>17</v>
      </c>
      <c r="B9" s="20">
        <f>(B4-B5)/30</f>
        <v>16958.96667</v>
      </c>
      <c r="C9" s="12" t="s">
        <v>18</v>
      </c>
      <c r="D9" s="13">
        <v>232899.0</v>
      </c>
      <c r="E9" s="13">
        <v>297605.0</v>
      </c>
      <c r="F9" s="99">
        <v>125595.0</v>
      </c>
      <c r="G9" s="14">
        <f t="shared" ref="G9:H9" si="7">$F9/D9</f>
        <v>0.5392680948</v>
      </c>
      <c r="H9" s="15">
        <f t="shared" si="7"/>
        <v>0.4220191193</v>
      </c>
    </row>
    <row r="10">
      <c r="A10" s="19" t="s">
        <v>19</v>
      </c>
      <c r="B10" s="21">
        <f>(B4-B6)/30</f>
        <v>75989.86667</v>
      </c>
      <c r="C10" s="12" t="s">
        <v>20</v>
      </c>
      <c r="D10" s="13">
        <v>0.0</v>
      </c>
      <c r="E10" s="13">
        <v>240080.0</v>
      </c>
      <c r="F10" s="99">
        <v>53869.0</v>
      </c>
      <c r="G10" s="14"/>
      <c r="H10" s="15">
        <f>$F10/E10</f>
        <v>0.2243793735</v>
      </c>
    </row>
    <row r="11">
      <c r="A11" s="17" t="s">
        <v>3</v>
      </c>
      <c r="B11" s="22"/>
      <c r="C11" s="23" t="s">
        <v>21</v>
      </c>
      <c r="D11" s="24">
        <v>196859.0</v>
      </c>
      <c r="E11" s="24">
        <v>153000.0</v>
      </c>
      <c r="F11" s="203">
        <v>117517.0</v>
      </c>
      <c r="G11" s="25">
        <f t="shared" ref="G11:H11" si="8">$F11/D11</f>
        <v>0.5969602609</v>
      </c>
      <c r="H11" s="26">
        <f t="shared" si="8"/>
        <v>0.7680849673</v>
      </c>
    </row>
    <row r="12">
      <c r="A12" s="19" t="s">
        <v>22</v>
      </c>
      <c r="B12" s="21">
        <f>B3/B18</f>
        <v>87147.2</v>
      </c>
      <c r="C12" s="29" t="s">
        <v>66</v>
      </c>
      <c r="D12" s="212">
        <f t="shared" ref="D12:F12" si="9">SUM(D3:D11)</f>
        <v>2045849</v>
      </c>
      <c r="E12" s="212">
        <f t="shared" si="9"/>
        <v>2708168</v>
      </c>
      <c r="F12" s="212">
        <f t="shared" si="9"/>
        <v>1824793</v>
      </c>
      <c r="G12" s="25">
        <f t="shared" ref="G12:H12" si="10">$F12/D12</f>
        <v>0.8919490148</v>
      </c>
      <c r="H12" s="26">
        <f t="shared" si="10"/>
        <v>0.6738108566</v>
      </c>
    </row>
    <row r="13">
      <c r="A13" s="19" t="s">
        <v>24</v>
      </c>
      <c r="B13" s="21">
        <f>(B3-B5)/(B18-B21)</f>
        <v>-13383.38983</v>
      </c>
      <c r="C13" s="27" t="s">
        <v>68</v>
      </c>
      <c r="H13" s="28"/>
    </row>
    <row r="14">
      <c r="A14" s="19" t="s">
        <v>31</v>
      </c>
      <c r="B14" s="20">
        <f>B21*B12</f>
        <v>7756100.8</v>
      </c>
      <c r="D14" s="30" t="s">
        <v>70</v>
      </c>
      <c r="E14" s="30" t="s">
        <v>71</v>
      </c>
      <c r="F14" s="30" t="s">
        <v>72</v>
      </c>
      <c r="G14" s="30" t="s">
        <v>113</v>
      </c>
      <c r="H14" s="18"/>
    </row>
    <row r="15">
      <c r="A15" s="19" t="s">
        <v>67</v>
      </c>
      <c r="B15" s="20">
        <f>B5-B14</f>
        <v>-5931304.8</v>
      </c>
      <c r="C15" s="91" t="s">
        <v>32</v>
      </c>
      <c r="D15" s="13">
        <v>79808.0</v>
      </c>
      <c r="E15" s="99">
        <v>9249.0</v>
      </c>
      <c r="F15" s="97">
        <f t="shared" ref="F15:F30" si="11">E15-D15</f>
        <v>-70559</v>
      </c>
      <c r="G15" s="36"/>
      <c r="H15" s="18"/>
    </row>
    <row r="16">
      <c r="A16" s="19" t="s">
        <v>69</v>
      </c>
      <c r="B16" s="20">
        <f>B5-B4</f>
        <v>-508769</v>
      </c>
      <c r="C16" s="91" t="s">
        <v>34</v>
      </c>
      <c r="D16" s="13">
        <v>129464.0</v>
      </c>
      <c r="E16" s="99">
        <v>55177.0</v>
      </c>
      <c r="F16" s="97">
        <f t="shared" si="11"/>
        <v>-74287</v>
      </c>
      <c r="G16" s="36"/>
      <c r="H16" s="18"/>
    </row>
    <row r="17">
      <c r="A17" s="19" t="s">
        <v>73</v>
      </c>
      <c r="B17" s="20">
        <f>(B5-B4)-B6</f>
        <v>-562638</v>
      </c>
      <c r="C17" s="91" t="s">
        <v>36</v>
      </c>
      <c r="D17" s="13">
        <v>120764.0</v>
      </c>
      <c r="E17" s="99">
        <v>133230.0</v>
      </c>
      <c r="F17" s="97">
        <f t="shared" si="11"/>
        <v>12466</v>
      </c>
      <c r="G17" s="36"/>
      <c r="H17" s="18"/>
    </row>
    <row r="18">
      <c r="A18" s="19" t="s">
        <v>35</v>
      </c>
      <c r="B18" s="38">
        <v>30.0</v>
      </c>
      <c r="C18" s="91" t="s">
        <v>38</v>
      </c>
      <c r="D18" s="13">
        <v>129464.0</v>
      </c>
      <c r="E18" s="99">
        <v>46835.0</v>
      </c>
      <c r="F18" s="97">
        <f t="shared" si="11"/>
        <v>-82629</v>
      </c>
      <c r="G18" s="36"/>
      <c r="H18" s="18"/>
    </row>
    <row r="19">
      <c r="A19" s="19" t="s">
        <v>37</v>
      </c>
      <c r="B19" s="39">
        <v>45870.0</v>
      </c>
      <c r="C19" s="91" t="s">
        <v>39</v>
      </c>
      <c r="D19" s="13"/>
      <c r="E19" s="99">
        <v>6675.0</v>
      </c>
      <c r="F19" s="97">
        <f t="shared" si="11"/>
        <v>6675</v>
      </c>
      <c r="G19" s="36"/>
      <c r="H19" s="18"/>
    </row>
    <row r="20">
      <c r="A20" s="19" t="s">
        <v>1</v>
      </c>
      <c r="B20" s="40">
        <f>Today()</f>
        <v>45959</v>
      </c>
      <c r="C20" s="91" t="s">
        <v>41</v>
      </c>
      <c r="D20" s="13">
        <v>238680.0</v>
      </c>
      <c r="E20" s="99">
        <v>156479.0</v>
      </c>
      <c r="F20" s="97">
        <f t="shared" si="11"/>
        <v>-82201</v>
      </c>
      <c r="G20" s="36"/>
      <c r="H20" s="18"/>
    </row>
    <row r="21">
      <c r="A21" s="19" t="s">
        <v>40</v>
      </c>
      <c r="B21" s="41">
        <f>B20-B19</f>
        <v>89</v>
      </c>
      <c r="C21" s="91" t="s">
        <v>43</v>
      </c>
      <c r="D21" s="13">
        <v>170420.0</v>
      </c>
      <c r="E21" s="99">
        <v>155288.0</v>
      </c>
      <c r="F21" s="97">
        <f t="shared" si="11"/>
        <v>-15132</v>
      </c>
      <c r="G21" s="36"/>
      <c r="H21" s="18"/>
    </row>
    <row r="22">
      <c r="A22" s="19" t="s">
        <v>42</v>
      </c>
      <c r="B22" s="42">
        <f>B21/B18</f>
        <v>2.966666667</v>
      </c>
      <c r="C22" s="91" t="s">
        <v>45</v>
      </c>
      <c r="D22" s="13">
        <v>93460.0</v>
      </c>
      <c r="E22" s="99">
        <v>87109.0</v>
      </c>
      <c r="F22" s="97">
        <f t="shared" si="11"/>
        <v>-6351</v>
      </c>
      <c r="G22" s="36"/>
      <c r="H22" s="18"/>
    </row>
    <row r="23">
      <c r="A23" s="43" t="s">
        <v>44</v>
      </c>
      <c r="B23" s="44">
        <f>B5/B3</f>
        <v>0.6979746146</v>
      </c>
      <c r="C23" s="91" t="s">
        <v>46</v>
      </c>
      <c r="D23" s="13">
        <v>102160.0</v>
      </c>
      <c r="E23" s="99">
        <v>59318.0</v>
      </c>
      <c r="F23" s="97">
        <f t="shared" si="11"/>
        <v>-42842</v>
      </c>
      <c r="G23" s="36"/>
      <c r="H23" s="18"/>
    </row>
    <row r="24">
      <c r="A24" s="17" t="s">
        <v>75</v>
      </c>
      <c r="C24" s="91" t="s">
        <v>47</v>
      </c>
      <c r="D24" s="13">
        <v>102160.0</v>
      </c>
      <c r="E24" s="99">
        <v>178128.0</v>
      </c>
      <c r="F24" s="97">
        <f t="shared" si="11"/>
        <v>75968</v>
      </c>
      <c r="G24" s="36"/>
      <c r="H24" s="18"/>
    </row>
    <row r="25">
      <c r="A25" s="100" t="s">
        <v>76</v>
      </c>
      <c r="B25" s="101" t="s">
        <v>77</v>
      </c>
      <c r="C25" s="91" t="s">
        <v>48</v>
      </c>
      <c r="D25" s="13">
        <v>102160.0</v>
      </c>
      <c r="E25" s="99">
        <v>102627.0</v>
      </c>
      <c r="F25" s="97">
        <f t="shared" si="11"/>
        <v>467</v>
      </c>
      <c r="G25" s="36"/>
      <c r="H25" s="18"/>
    </row>
    <row r="26">
      <c r="A26" s="12" t="s">
        <v>8</v>
      </c>
      <c r="B26" s="102">
        <v>2.0</v>
      </c>
      <c r="C26" s="91" t="s">
        <v>49</v>
      </c>
      <c r="D26" s="13">
        <v>129464.0</v>
      </c>
      <c r="E26" s="99">
        <v>32071.0</v>
      </c>
      <c r="F26" s="97">
        <f t="shared" si="11"/>
        <v>-97393</v>
      </c>
      <c r="G26" s="36"/>
      <c r="H26" s="18"/>
    </row>
    <row r="27">
      <c r="A27" s="12" t="s">
        <v>10</v>
      </c>
      <c r="B27" s="102"/>
      <c r="C27" s="91" t="s">
        <v>50</v>
      </c>
      <c r="D27" s="13">
        <v>129464.0</v>
      </c>
      <c r="E27" s="251"/>
      <c r="F27" s="97">
        <f t="shared" si="11"/>
        <v>-129464</v>
      </c>
      <c r="G27" s="36"/>
      <c r="H27" s="18"/>
    </row>
    <row r="28">
      <c r="A28" s="12" t="s">
        <v>12</v>
      </c>
      <c r="B28" s="102"/>
      <c r="C28" s="91" t="s">
        <v>51</v>
      </c>
      <c r="D28" s="13">
        <v>129464.0</v>
      </c>
      <c r="E28" s="99">
        <v>52804.0</v>
      </c>
      <c r="F28" s="97">
        <f t="shared" si="11"/>
        <v>-76660</v>
      </c>
      <c r="G28" s="36"/>
      <c r="H28" s="18"/>
    </row>
    <row r="29">
      <c r="A29" s="12" t="s">
        <v>14</v>
      </c>
      <c r="B29" s="102">
        <v>4.0</v>
      </c>
      <c r="C29" s="91" t="s">
        <v>52</v>
      </c>
      <c r="D29" s="13">
        <v>129464.0</v>
      </c>
      <c r="E29" s="99">
        <v>76568.0</v>
      </c>
      <c r="F29" s="97">
        <f t="shared" si="11"/>
        <v>-52896</v>
      </c>
      <c r="G29" s="36"/>
      <c r="H29" s="18"/>
    </row>
    <row r="30">
      <c r="A30" s="12" t="s">
        <v>16</v>
      </c>
      <c r="B30" s="102"/>
      <c r="C30" s="91" t="s">
        <v>53</v>
      </c>
      <c r="D30" s="13">
        <v>179120.0</v>
      </c>
      <c r="E30" s="99">
        <v>50601.0</v>
      </c>
      <c r="F30" s="97">
        <f t="shared" si="11"/>
        <v>-128519</v>
      </c>
      <c r="G30" s="36"/>
      <c r="H30" s="18"/>
    </row>
    <row r="31">
      <c r="A31" s="12" t="s">
        <v>18</v>
      </c>
      <c r="B31" s="102">
        <v>3.0</v>
      </c>
      <c r="C31" s="91"/>
      <c r="D31" s="13"/>
      <c r="E31" s="251"/>
      <c r="F31" s="97"/>
      <c r="G31" s="36"/>
      <c r="H31" s="18"/>
    </row>
    <row r="32">
      <c r="A32" s="12" t="s">
        <v>20</v>
      </c>
      <c r="B32" s="102">
        <v>2.0</v>
      </c>
      <c r="C32" s="91" t="s">
        <v>55</v>
      </c>
      <c r="D32" s="13">
        <v>93460.0</v>
      </c>
      <c r="E32" s="99">
        <v>104932.0</v>
      </c>
      <c r="F32" s="97">
        <f>E32-D32</f>
        <v>11472</v>
      </c>
      <c r="G32" s="36"/>
      <c r="H32" s="18"/>
    </row>
    <row r="33">
      <c r="A33" s="103" t="s">
        <v>79</v>
      </c>
      <c r="B33" s="206"/>
      <c r="C33" s="214"/>
      <c r="D33" s="215"/>
      <c r="E33" s="238"/>
      <c r="F33" s="239"/>
      <c r="G33" s="217"/>
      <c r="H33" s="18"/>
    </row>
    <row r="34">
      <c r="A34" s="104" t="s">
        <v>81</v>
      </c>
      <c r="B34" s="127">
        <v>1.0</v>
      </c>
      <c r="C34" s="218" t="s">
        <v>85</v>
      </c>
      <c r="D34" s="219">
        <v>237780.0</v>
      </c>
      <c r="E34" s="219">
        <f>51730+26571</f>
        <v>78301</v>
      </c>
      <c r="F34" s="97">
        <f>E34-D34</f>
        <v>-159479</v>
      </c>
      <c r="G34" s="36"/>
      <c r="H34" s="220" t="s">
        <v>86</v>
      </c>
    </row>
    <row r="35">
      <c r="A35" s="105" t="s">
        <v>66</v>
      </c>
      <c r="B35" s="106">
        <f>SUM(B26:B34)</f>
        <v>12</v>
      </c>
      <c r="C35" s="240"/>
      <c r="D35" s="240"/>
      <c r="E35" s="240"/>
      <c r="F35" s="240"/>
      <c r="G35" s="240"/>
      <c r="H35" s="240"/>
    </row>
    <row r="36">
      <c r="A36" s="115" t="s">
        <v>115</v>
      </c>
      <c r="B36" s="116"/>
      <c r="C36" s="116"/>
      <c r="D36" s="116"/>
      <c r="E36" s="116"/>
      <c r="F36" s="116"/>
      <c r="G36" s="116"/>
      <c r="H36" s="117"/>
    </row>
    <row r="37">
      <c r="A37" s="6"/>
      <c r="B37" s="7" t="s">
        <v>88</v>
      </c>
      <c r="C37" s="7" t="s">
        <v>89</v>
      </c>
      <c r="D37" s="7" t="s">
        <v>90</v>
      </c>
      <c r="E37" s="7" t="s">
        <v>91</v>
      </c>
      <c r="F37" s="7" t="s">
        <v>92</v>
      </c>
      <c r="G37" s="7" t="s">
        <v>93</v>
      </c>
      <c r="H37" s="34"/>
    </row>
    <row r="38">
      <c r="A38" s="91" t="s">
        <v>32</v>
      </c>
      <c r="B38" s="121"/>
      <c r="C38" s="221"/>
      <c r="D38" s="221"/>
      <c r="E38" s="221"/>
      <c r="F38" s="221"/>
      <c r="G38" s="222"/>
      <c r="H38" s="182"/>
    </row>
    <row r="39">
      <c r="A39" s="91" t="s">
        <v>34</v>
      </c>
      <c r="B39" s="121"/>
      <c r="C39" s="221"/>
      <c r="D39" s="221">
        <v>4.0</v>
      </c>
      <c r="E39" s="221">
        <v>4.0</v>
      </c>
      <c r="F39" s="221"/>
      <c r="G39" s="222"/>
      <c r="H39" s="182"/>
    </row>
    <row r="40">
      <c r="A40" s="91" t="s">
        <v>36</v>
      </c>
      <c r="B40" s="254" t="s">
        <v>94</v>
      </c>
      <c r="C40" s="221">
        <v>1.0</v>
      </c>
      <c r="D40" s="221"/>
      <c r="E40" s="221"/>
      <c r="F40" s="221">
        <v>13.0</v>
      </c>
      <c r="G40" s="222"/>
      <c r="H40" s="182"/>
    </row>
    <row r="41">
      <c r="A41" s="91" t="s">
        <v>38</v>
      </c>
      <c r="B41" s="121"/>
      <c r="C41" s="221"/>
      <c r="D41" s="221"/>
      <c r="E41" s="221"/>
      <c r="F41" s="221"/>
      <c r="G41" s="222"/>
      <c r="H41" s="182"/>
    </row>
    <row r="42">
      <c r="A42" s="91" t="s">
        <v>39</v>
      </c>
      <c r="B42" s="254" t="s">
        <v>94</v>
      </c>
      <c r="C42" s="222"/>
      <c r="D42" s="222"/>
      <c r="E42" s="222"/>
      <c r="F42" s="222"/>
      <c r="G42" s="222"/>
      <c r="H42" s="182"/>
    </row>
    <row r="43">
      <c r="A43" s="91" t="s">
        <v>41</v>
      </c>
      <c r="B43" s="254" t="s">
        <v>94</v>
      </c>
      <c r="C43" s="221">
        <v>1.0</v>
      </c>
      <c r="D43" s="221"/>
      <c r="E43" s="221">
        <v>1.0</v>
      </c>
      <c r="F43" s="221">
        <v>10.0</v>
      </c>
      <c r="G43" s="222"/>
      <c r="H43" s="182"/>
    </row>
    <row r="44">
      <c r="A44" s="91" t="s">
        <v>43</v>
      </c>
      <c r="B44" s="121"/>
      <c r="C44" s="221">
        <v>1.0</v>
      </c>
      <c r="D44" s="221"/>
      <c r="E44" s="221"/>
      <c r="F44" s="221"/>
      <c r="G44" s="222"/>
      <c r="H44" s="182"/>
    </row>
    <row r="45">
      <c r="A45" s="91" t="s">
        <v>45</v>
      </c>
      <c r="B45" s="254" t="s">
        <v>94</v>
      </c>
      <c r="C45" s="222"/>
      <c r="D45" s="222"/>
      <c r="E45" s="222"/>
      <c r="F45" s="222"/>
      <c r="G45" s="222"/>
      <c r="H45" s="182"/>
    </row>
    <row r="46">
      <c r="A46" s="91" t="s">
        <v>46</v>
      </c>
      <c r="B46" s="121" t="s">
        <v>94</v>
      </c>
      <c r="C46" s="221">
        <v>7.0</v>
      </c>
      <c r="D46" s="221"/>
      <c r="E46" s="221">
        <v>8.0</v>
      </c>
      <c r="F46" s="221">
        <v>18.0</v>
      </c>
      <c r="G46" s="222"/>
      <c r="H46" s="182"/>
    </row>
    <row r="47">
      <c r="A47" s="91" t="s">
        <v>47</v>
      </c>
      <c r="B47" s="254" t="s">
        <v>94</v>
      </c>
      <c r="C47" s="221"/>
      <c r="D47" s="221"/>
      <c r="E47" s="221"/>
      <c r="F47" s="221">
        <v>5.0</v>
      </c>
      <c r="G47" s="222"/>
      <c r="H47" s="182"/>
    </row>
    <row r="48">
      <c r="A48" s="91" t="s">
        <v>48</v>
      </c>
      <c r="B48" s="121"/>
      <c r="C48" s="221"/>
      <c r="D48" s="221">
        <v>1.0</v>
      </c>
      <c r="E48" s="221">
        <v>1.0</v>
      </c>
      <c r="F48" s="221">
        <v>2.0</v>
      </c>
      <c r="G48" s="222"/>
      <c r="H48" s="182"/>
    </row>
    <row r="49">
      <c r="A49" s="91" t="s">
        <v>49</v>
      </c>
      <c r="B49" s="121"/>
      <c r="C49" s="221"/>
      <c r="D49" s="221"/>
      <c r="E49" s="221"/>
      <c r="F49" s="221">
        <v>10.0</v>
      </c>
      <c r="G49" s="222"/>
      <c r="H49" s="182"/>
    </row>
    <row r="50">
      <c r="A50" s="91" t="s">
        <v>50</v>
      </c>
      <c r="B50" s="248"/>
      <c r="C50" s="221"/>
      <c r="D50" s="221"/>
      <c r="E50" s="221"/>
      <c r="F50" s="221"/>
      <c r="G50" s="222"/>
      <c r="H50" s="182"/>
    </row>
    <row r="51">
      <c r="A51" s="91" t="s">
        <v>51</v>
      </c>
      <c r="B51" s="121"/>
      <c r="C51" s="222"/>
      <c r="D51" s="222"/>
      <c r="E51" s="222"/>
      <c r="F51" s="222"/>
      <c r="G51" s="222"/>
      <c r="H51" s="182"/>
    </row>
    <row r="52">
      <c r="A52" s="91" t="s">
        <v>52</v>
      </c>
      <c r="B52" s="254" t="s">
        <v>94</v>
      </c>
      <c r="C52" s="221">
        <v>2.0</v>
      </c>
      <c r="D52" s="221"/>
      <c r="E52" s="221">
        <v>4.0</v>
      </c>
      <c r="F52" s="221">
        <v>23.0</v>
      </c>
      <c r="G52" s="222"/>
      <c r="H52" s="182"/>
    </row>
    <row r="53">
      <c r="A53" s="91" t="s">
        <v>53</v>
      </c>
      <c r="B53" s="121"/>
      <c r="C53" s="221"/>
      <c r="D53" s="221"/>
      <c r="E53" s="221"/>
      <c r="F53" s="221"/>
      <c r="G53" s="222"/>
      <c r="H53" s="182"/>
    </row>
    <row r="54">
      <c r="A54" s="91" t="s">
        <v>54</v>
      </c>
      <c r="B54" s="248"/>
      <c r="C54" s="222"/>
      <c r="D54" s="222"/>
      <c r="E54" s="222"/>
      <c r="F54" s="222"/>
      <c r="G54" s="222"/>
      <c r="H54" s="182"/>
    </row>
    <row r="55">
      <c r="A55" s="91" t="s">
        <v>55</v>
      </c>
      <c r="B55" s="254" t="s">
        <v>94</v>
      </c>
      <c r="C55" s="222"/>
      <c r="D55" s="222"/>
      <c r="E55" s="222"/>
      <c r="F55" s="222"/>
      <c r="G55" s="222"/>
      <c r="H55" s="182"/>
    </row>
    <row r="56">
      <c r="A56" s="131" t="s">
        <v>56</v>
      </c>
      <c r="B56" s="132"/>
      <c r="C56" s="185"/>
      <c r="D56" s="185"/>
      <c r="E56" s="185"/>
      <c r="F56" s="185"/>
      <c r="G56" s="185"/>
      <c r="H56" s="187"/>
    </row>
    <row r="57">
      <c r="A57" s="27" t="s">
        <v>121</v>
      </c>
      <c r="F57" s="28"/>
      <c r="H57" s="18"/>
    </row>
    <row r="58">
      <c r="A58" s="225" t="s">
        <v>25</v>
      </c>
      <c r="B58" s="138" t="s">
        <v>26</v>
      </c>
      <c r="C58" s="142" t="s">
        <v>27</v>
      </c>
      <c r="D58" s="142" t="s">
        <v>28</v>
      </c>
      <c r="E58" s="142" t="s">
        <v>29</v>
      </c>
      <c r="F58" s="226" t="s">
        <v>30</v>
      </c>
      <c r="H58" s="18"/>
    </row>
    <row r="59">
      <c r="A59" s="146" t="s">
        <v>32</v>
      </c>
      <c r="B59" s="241"/>
      <c r="C59" s="242"/>
      <c r="D59" s="87"/>
      <c r="E59" s="242"/>
      <c r="F59" s="243"/>
      <c r="H59" s="18"/>
    </row>
    <row r="60">
      <c r="A60" s="146" t="s">
        <v>34</v>
      </c>
      <c r="B60" s="151"/>
      <c r="C60" s="222"/>
      <c r="D60" s="222"/>
      <c r="E60" s="221"/>
      <c r="F60" s="102"/>
      <c r="H60" s="18"/>
    </row>
    <row r="61">
      <c r="A61" s="146" t="s">
        <v>36</v>
      </c>
      <c r="B61" s="151"/>
      <c r="C61" s="222"/>
      <c r="D61" s="221"/>
      <c r="E61" s="222"/>
      <c r="F61" s="102"/>
      <c r="H61" s="18"/>
    </row>
    <row r="62">
      <c r="A62" s="146" t="s">
        <v>38</v>
      </c>
      <c r="B62" s="151"/>
      <c r="C62" s="221"/>
      <c r="D62" s="222"/>
      <c r="E62" s="222"/>
      <c r="F62" s="102">
        <v>0.5</v>
      </c>
      <c r="H62" s="18"/>
    </row>
    <row r="63">
      <c r="A63" s="146" t="s">
        <v>39</v>
      </c>
      <c r="B63" s="151">
        <v>1.0</v>
      </c>
      <c r="C63" s="221">
        <v>1.0</v>
      </c>
      <c r="D63" s="222"/>
      <c r="E63" s="222"/>
      <c r="F63" s="102">
        <v>0.5</v>
      </c>
      <c r="H63" s="18"/>
    </row>
    <row r="64">
      <c r="A64" s="146" t="s">
        <v>41</v>
      </c>
      <c r="B64" s="151">
        <v>1.0</v>
      </c>
      <c r="C64" s="221"/>
      <c r="D64" s="222"/>
      <c r="E64" s="222"/>
      <c r="F64" s="102"/>
      <c r="H64" s="18"/>
    </row>
    <row r="65">
      <c r="A65" s="146" t="s">
        <v>43</v>
      </c>
      <c r="B65" s="151"/>
      <c r="C65" s="221"/>
      <c r="D65" s="222"/>
      <c r="E65" s="222"/>
      <c r="F65" s="102"/>
      <c r="H65" s="18"/>
    </row>
    <row r="66">
      <c r="A66" s="146" t="s">
        <v>45</v>
      </c>
      <c r="B66" s="151"/>
      <c r="C66" s="222"/>
      <c r="D66" s="222"/>
      <c r="E66" s="222"/>
      <c r="F66" s="102"/>
      <c r="H66" s="18"/>
    </row>
    <row r="67">
      <c r="A67" s="146" t="s">
        <v>46</v>
      </c>
      <c r="B67" s="151">
        <v>1.0</v>
      </c>
      <c r="C67" s="222"/>
      <c r="D67" s="222"/>
      <c r="E67" s="222"/>
      <c r="F67" s="182"/>
      <c r="H67" s="18"/>
    </row>
    <row r="68">
      <c r="A68" s="146" t="s">
        <v>47</v>
      </c>
      <c r="B68" s="151"/>
      <c r="C68" s="222"/>
      <c r="D68" s="221"/>
      <c r="E68" s="222"/>
      <c r="F68" s="102"/>
      <c r="H68" s="18"/>
    </row>
    <row r="69">
      <c r="A69" s="146" t="s">
        <v>48</v>
      </c>
      <c r="B69" s="151"/>
      <c r="C69" s="221"/>
      <c r="D69" s="221"/>
      <c r="E69" s="222"/>
      <c r="F69" s="102"/>
      <c r="H69" s="18"/>
    </row>
    <row r="70">
      <c r="A70" s="146" t="s">
        <v>49</v>
      </c>
      <c r="B70" s="151">
        <v>1.0</v>
      </c>
      <c r="C70" s="221"/>
      <c r="D70" s="222"/>
      <c r="E70" s="222"/>
      <c r="F70" s="102"/>
      <c r="H70" s="18"/>
    </row>
    <row r="71">
      <c r="A71" s="146" t="s">
        <v>50</v>
      </c>
      <c r="B71" s="244"/>
      <c r="C71" s="222"/>
      <c r="D71" s="222"/>
      <c r="E71" s="222"/>
      <c r="F71" s="182"/>
      <c r="H71" s="18"/>
    </row>
    <row r="72">
      <c r="A72" s="146" t="s">
        <v>51</v>
      </c>
      <c r="B72" s="151"/>
      <c r="C72" s="222"/>
      <c r="D72" s="222"/>
      <c r="E72" s="222"/>
      <c r="F72" s="182"/>
      <c r="H72" s="18"/>
    </row>
    <row r="73">
      <c r="A73" s="146" t="s">
        <v>52</v>
      </c>
      <c r="B73" s="151"/>
      <c r="C73" s="222"/>
      <c r="D73" s="221"/>
      <c r="E73" s="222"/>
      <c r="F73" s="102"/>
      <c r="H73" s="18"/>
    </row>
    <row r="74">
      <c r="A74" s="146" t="s">
        <v>53</v>
      </c>
      <c r="B74" s="151"/>
      <c r="C74" s="222"/>
      <c r="D74" s="221"/>
      <c r="E74" s="222"/>
      <c r="F74" s="102"/>
      <c r="H74" s="18"/>
    </row>
    <row r="75">
      <c r="A75" s="146" t="s">
        <v>54</v>
      </c>
      <c r="B75" s="244"/>
      <c r="C75" s="222"/>
      <c r="D75" s="222"/>
      <c r="E75" s="222"/>
      <c r="F75" s="182"/>
      <c r="H75" s="18"/>
    </row>
    <row r="76">
      <c r="A76" s="146" t="s">
        <v>55</v>
      </c>
      <c r="B76" s="245"/>
      <c r="C76" s="223">
        <v>1.0</v>
      </c>
      <c r="D76" s="223">
        <v>1.0</v>
      </c>
      <c r="E76" s="223"/>
      <c r="F76" s="206">
        <v>1.0</v>
      </c>
      <c r="H76" s="18"/>
    </row>
    <row r="77">
      <c r="A77" s="227" t="s">
        <v>56</v>
      </c>
      <c r="B77" s="244"/>
      <c r="C77" s="222"/>
      <c r="D77" s="222"/>
      <c r="E77" s="222"/>
      <c r="F77" s="182"/>
      <c r="H77" s="18"/>
    </row>
    <row r="78">
      <c r="A78" s="227" t="s">
        <v>103</v>
      </c>
      <c r="B78" s="151"/>
      <c r="C78" s="222"/>
      <c r="D78" s="221"/>
      <c r="E78" s="222"/>
      <c r="F78" s="102">
        <v>1.0</v>
      </c>
      <c r="H78" s="18"/>
    </row>
    <row r="79">
      <c r="A79" s="229" t="s">
        <v>118</v>
      </c>
      <c r="B79" s="245"/>
      <c r="C79" s="224"/>
      <c r="D79" s="223"/>
      <c r="E79" s="224"/>
      <c r="F79" s="184"/>
      <c r="H79" s="18"/>
    </row>
    <row r="80">
      <c r="A80" s="229" t="s">
        <v>21</v>
      </c>
      <c r="B80" s="246"/>
      <c r="C80" s="185"/>
      <c r="D80" s="185"/>
      <c r="E80" s="185"/>
      <c r="F80" s="158"/>
      <c r="H80" s="18"/>
    </row>
    <row r="81">
      <c r="A81" s="230" t="s">
        <v>66</v>
      </c>
      <c r="B81" s="163">
        <f t="shared" ref="B81:F81" si="12">SUM(B59:B80)</f>
        <v>4</v>
      </c>
      <c r="C81" s="163">
        <f t="shared" si="12"/>
        <v>2</v>
      </c>
      <c r="D81" s="163">
        <f t="shared" si="12"/>
        <v>1</v>
      </c>
      <c r="E81" s="163">
        <f t="shared" si="12"/>
        <v>0</v>
      </c>
      <c r="F81" s="165">
        <f t="shared" si="12"/>
        <v>3</v>
      </c>
      <c r="G81" s="47"/>
      <c r="H81" s="232"/>
    </row>
  </sheetData>
  <mergeCells count="5">
    <mergeCell ref="A1:G1"/>
    <mergeCell ref="C13:H13"/>
    <mergeCell ref="A24:B24"/>
    <mergeCell ref="A36:H36"/>
    <mergeCell ref="A57:F57"/>
  </mergeCells>
  <conditionalFormatting sqref="F15:F34">
    <cfRule type="cellIs" dxfId="0" priority="1" operator="lessThan">
      <formula>0</formula>
    </cfRule>
  </conditionalFormatting>
  <conditionalFormatting sqref="F15:F34">
    <cfRule type="cellIs" dxfId="3" priority="2" operator="greaterThan">
      <formula>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2">
      <c r="A2" s="52" t="s">
        <v>0</v>
      </c>
      <c r="B2" s="53"/>
      <c r="C2" s="53"/>
      <c r="D2" s="53"/>
      <c r="E2" s="53"/>
      <c r="F2" s="53"/>
      <c r="G2" s="54"/>
      <c r="H2" s="247">
        <v>45896.0</v>
      </c>
    </row>
    <row r="3">
      <c r="A3" s="57" t="s">
        <v>1</v>
      </c>
      <c r="B3" s="197">
        <v>45896.0</v>
      </c>
      <c r="C3" s="208"/>
      <c r="D3" s="209" t="s">
        <v>2</v>
      </c>
      <c r="E3" s="209" t="s">
        <v>3</v>
      </c>
      <c r="F3" s="209" t="s">
        <v>4</v>
      </c>
      <c r="G3" s="210" t="s">
        <v>5</v>
      </c>
      <c r="H3" s="9" t="s">
        <v>6</v>
      </c>
    </row>
    <row r="4">
      <c r="A4" s="10" t="s">
        <v>7</v>
      </c>
      <c r="B4" s="11">
        <v>2614416.0</v>
      </c>
      <c r="C4" s="12" t="s">
        <v>8</v>
      </c>
      <c r="D4" s="13">
        <v>384720.0</v>
      </c>
      <c r="E4" s="13">
        <v>352213.0</v>
      </c>
      <c r="F4" s="255">
        <v>191646.0</v>
      </c>
      <c r="G4" s="14">
        <f t="shared" ref="G4:H4" si="1">$F4/D4</f>
        <v>0.4981441048</v>
      </c>
      <c r="H4" s="15">
        <f t="shared" si="1"/>
        <v>0.5441196094</v>
      </c>
    </row>
    <row r="5">
      <c r="A5" s="10" t="s">
        <v>9</v>
      </c>
      <c r="B5" s="11">
        <v>2333565.0</v>
      </c>
      <c r="C5" s="12" t="s">
        <v>10</v>
      </c>
      <c r="D5" s="13">
        <v>251378.0</v>
      </c>
      <c r="E5" s="13">
        <v>297605.0</v>
      </c>
      <c r="F5" s="255">
        <v>94805.0</v>
      </c>
      <c r="G5" s="14">
        <f t="shared" ref="G5:H5" si="2">$F5/D5</f>
        <v>0.3771411977</v>
      </c>
      <c r="H5" s="15">
        <f t="shared" si="2"/>
        <v>0.318559836</v>
      </c>
    </row>
    <row r="6">
      <c r="A6" s="10" t="s">
        <v>11</v>
      </c>
      <c r="B6" s="256">
        <v>1719674.0</v>
      </c>
      <c r="C6" s="12" t="s">
        <v>61</v>
      </c>
      <c r="E6" s="13">
        <v>348234.0</v>
      </c>
      <c r="F6" s="255">
        <v>358435.0</v>
      </c>
      <c r="G6" s="14" t="str">
        <f t="shared" ref="G6:H6" si="3">$F6/D6</f>
        <v>#DIV/0!</v>
      </c>
      <c r="H6" s="15">
        <f t="shared" si="3"/>
        <v>1.029293521</v>
      </c>
    </row>
    <row r="7">
      <c r="A7" s="10" t="s">
        <v>116</v>
      </c>
      <c r="B7" s="256">
        <v>53757.0</v>
      </c>
      <c r="C7" s="12" t="s">
        <v>12</v>
      </c>
      <c r="D7" s="13">
        <v>303209.0</v>
      </c>
      <c r="E7" s="13">
        <v>352213.0</v>
      </c>
      <c r="F7" s="255">
        <v>373836.0</v>
      </c>
      <c r="G7" s="14">
        <f t="shared" ref="G7:H7" si="4">$F7/D7</f>
        <v>1.23293174</v>
      </c>
      <c r="H7" s="15">
        <f t="shared" si="4"/>
        <v>1.061391828</v>
      </c>
    </row>
    <row r="8">
      <c r="A8" s="17" t="s">
        <v>15</v>
      </c>
      <c r="B8" s="18"/>
      <c r="C8" s="12" t="s">
        <v>14</v>
      </c>
      <c r="D8" s="13">
        <v>468697.0</v>
      </c>
      <c r="E8" s="13">
        <v>369613.0</v>
      </c>
      <c r="F8" s="255">
        <v>350510.0</v>
      </c>
      <c r="G8" s="14">
        <f t="shared" ref="G8:H8" si="5">$F8/D8</f>
        <v>0.7478392224</v>
      </c>
      <c r="H8" s="15">
        <f t="shared" si="5"/>
        <v>0.9483162118</v>
      </c>
    </row>
    <row r="9">
      <c r="A9" s="19" t="s">
        <v>17</v>
      </c>
      <c r="B9" s="20">
        <f>(B5-B6)/30</f>
        <v>20463.03333</v>
      </c>
      <c r="C9" s="12" t="s">
        <v>16</v>
      </c>
      <c r="D9" s="13">
        <v>208087.0</v>
      </c>
      <c r="E9" s="13">
        <v>297605.0</v>
      </c>
      <c r="F9" s="255">
        <v>53570.0</v>
      </c>
      <c r="G9" s="14">
        <f t="shared" ref="G9:H9" si="6">$F9/D9</f>
        <v>0.2574403975</v>
      </c>
      <c r="H9" s="15">
        <f t="shared" si="6"/>
        <v>0.1800036962</v>
      </c>
    </row>
    <row r="10">
      <c r="A10" s="19" t="s">
        <v>19</v>
      </c>
      <c r="B10" s="21">
        <f>(B5-B7)/30</f>
        <v>75993.6</v>
      </c>
      <c r="C10" s="12" t="s">
        <v>18</v>
      </c>
      <c r="D10" s="13">
        <v>232899.0</v>
      </c>
      <c r="E10" s="13">
        <v>297605.0</v>
      </c>
      <c r="F10" s="255">
        <v>125595.0</v>
      </c>
      <c r="G10" s="14">
        <f t="shared" ref="G10:H10" si="7">$F10/D10</f>
        <v>0.5392680948</v>
      </c>
      <c r="H10" s="15">
        <f t="shared" si="7"/>
        <v>0.4220191193</v>
      </c>
    </row>
    <row r="11">
      <c r="A11" s="17" t="s">
        <v>3</v>
      </c>
      <c r="B11" s="22"/>
      <c r="C11" s="12" t="s">
        <v>20</v>
      </c>
      <c r="D11" s="13">
        <v>0.0</v>
      </c>
      <c r="E11" s="13">
        <v>240080.0</v>
      </c>
      <c r="F11" s="255">
        <v>53757.0</v>
      </c>
      <c r="G11" s="14"/>
      <c r="H11" s="15">
        <f>$F11/E11</f>
        <v>0.2239128624</v>
      </c>
    </row>
    <row r="12">
      <c r="A12" s="19" t="s">
        <v>22</v>
      </c>
      <c r="B12" s="21">
        <f>B4/B16</f>
        <v>87147.2</v>
      </c>
      <c r="C12" s="23" t="s">
        <v>21</v>
      </c>
      <c r="D12" s="24">
        <v>196859.0</v>
      </c>
      <c r="E12" s="24">
        <v>153000.0</v>
      </c>
      <c r="F12" s="257">
        <v>117517.0</v>
      </c>
      <c r="G12" s="25">
        <f t="shared" ref="G12:H12" si="8">$F12/D12</f>
        <v>0.5969602609</v>
      </c>
      <c r="H12" s="26">
        <f t="shared" si="8"/>
        <v>0.7680849673</v>
      </c>
    </row>
    <row r="13">
      <c r="A13" s="19" t="s">
        <v>24</v>
      </c>
      <c r="B13" s="21">
        <f>(B4-B6)/(B16-B19)</f>
        <v>-15165.11864</v>
      </c>
      <c r="C13" s="29" t="s">
        <v>66</v>
      </c>
      <c r="D13" s="212">
        <f t="shared" ref="D13:F13" si="9">SUM(D4:D12)</f>
        <v>2045849</v>
      </c>
      <c r="E13" s="212">
        <f t="shared" si="9"/>
        <v>2708168</v>
      </c>
      <c r="F13" s="212">
        <f t="shared" si="9"/>
        <v>1719671</v>
      </c>
      <c r="G13" s="25">
        <f t="shared" ref="G13:H13" si="10">$F13/D13</f>
        <v>0.840565946</v>
      </c>
      <c r="H13" s="26">
        <f t="shared" si="10"/>
        <v>0.6349942101</v>
      </c>
    </row>
    <row r="14">
      <c r="A14" s="19" t="s">
        <v>31</v>
      </c>
      <c r="B14" s="20">
        <f>B19*B12</f>
        <v>7756100.8</v>
      </c>
      <c r="C14" s="27" t="s">
        <v>68</v>
      </c>
      <c r="H14" s="28"/>
    </row>
    <row r="15">
      <c r="A15" s="19" t="s">
        <v>33</v>
      </c>
      <c r="B15" s="20">
        <f>B6-B14</f>
        <v>-6036426.8</v>
      </c>
      <c r="D15" s="30" t="s">
        <v>70</v>
      </c>
      <c r="E15" s="30" t="s">
        <v>71</v>
      </c>
      <c r="F15" s="30" t="s">
        <v>72</v>
      </c>
      <c r="G15" s="30" t="s">
        <v>113</v>
      </c>
      <c r="H15" s="18"/>
    </row>
    <row r="16">
      <c r="A16" s="19" t="s">
        <v>35</v>
      </c>
      <c r="B16" s="38">
        <v>30.0</v>
      </c>
      <c r="C16" s="91" t="s">
        <v>32</v>
      </c>
      <c r="D16" s="13">
        <v>79808.0</v>
      </c>
      <c r="E16" s="255">
        <v>9249.0</v>
      </c>
      <c r="F16" s="97">
        <f t="shared" ref="F16:F31" si="11">D16-E16</f>
        <v>70559</v>
      </c>
      <c r="G16" s="36"/>
      <c r="H16" s="18"/>
    </row>
    <row r="17">
      <c r="A17" s="19" t="s">
        <v>37</v>
      </c>
      <c r="B17" s="39">
        <v>45870.0</v>
      </c>
      <c r="C17" s="91" t="s">
        <v>34</v>
      </c>
      <c r="D17" s="13">
        <v>129464.0</v>
      </c>
      <c r="E17" s="255">
        <v>54677.0</v>
      </c>
      <c r="F17" s="97">
        <f t="shared" si="11"/>
        <v>74787</v>
      </c>
      <c r="G17" s="36"/>
      <c r="H17" s="18"/>
    </row>
    <row r="18">
      <c r="A18" s="19" t="s">
        <v>1</v>
      </c>
      <c r="B18" s="40">
        <f>Today()</f>
        <v>45959</v>
      </c>
      <c r="C18" s="91" t="s">
        <v>36</v>
      </c>
      <c r="D18" s="13">
        <v>120764.0</v>
      </c>
      <c r="E18" s="255">
        <v>113389.0</v>
      </c>
      <c r="F18" s="258">
        <f t="shared" si="11"/>
        <v>7375</v>
      </c>
      <c r="G18" s="36"/>
      <c r="H18" s="18"/>
    </row>
    <row r="19">
      <c r="A19" s="19" t="s">
        <v>40</v>
      </c>
      <c r="B19" s="41">
        <f>B18-B17</f>
        <v>89</v>
      </c>
      <c r="C19" s="91" t="s">
        <v>38</v>
      </c>
      <c r="D19" s="13">
        <v>129464.0</v>
      </c>
      <c r="E19" s="255">
        <v>40161.0</v>
      </c>
      <c r="F19" s="97">
        <f t="shared" si="11"/>
        <v>89303</v>
      </c>
      <c r="G19" s="36"/>
      <c r="H19" s="18"/>
    </row>
    <row r="20">
      <c r="A20" s="19" t="s">
        <v>42</v>
      </c>
      <c r="B20" s="42">
        <f>B19/B16</f>
        <v>2.966666667</v>
      </c>
      <c r="C20" s="91" t="s">
        <v>39</v>
      </c>
      <c r="D20" s="13"/>
      <c r="E20" s="259"/>
      <c r="F20" s="97">
        <f t="shared" si="11"/>
        <v>0</v>
      </c>
      <c r="G20" s="36"/>
      <c r="H20" s="18"/>
    </row>
    <row r="21">
      <c r="A21" s="43" t="s">
        <v>44</v>
      </c>
      <c r="B21" s="44">
        <f>B6/B4</f>
        <v>0.6577660173</v>
      </c>
      <c r="C21" s="91" t="s">
        <v>41</v>
      </c>
      <c r="D21" s="13">
        <v>238680.0</v>
      </c>
      <c r="E21" s="255">
        <v>156479.0</v>
      </c>
      <c r="F21" s="97">
        <f t="shared" si="11"/>
        <v>82201</v>
      </c>
      <c r="G21" s="36"/>
      <c r="H21" s="18"/>
    </row>
    <row r="22">
      <c r="A22" s="17" t="s">
        <v>75</v>
      </c>
      <c r="C22" s="91" t="s">
        <v>43</v>
      </c>
      <c r="D22" s="13">
        <v>170420.0</v>
      </c>
      <c r="E22" s="255">
        <v>155288.0</v>
      </c>
      <c r="F22" s="258">
        <f t="shared" si="11"/>
        <v>15132</v>
      </c>
      <c r="G22" s="36"/>
      <c r="H22" s="18"/>
    </row>
    <row r="23">
      <c r="A23" s="100" t="s">
        <v>76</v>
      </c>
      <c r="B23" s="101" t="s">
        <v>77</v>
      </c>
      <c r="C23" s="91" t="s">
        <v>45</v>
      </c>
      <c r="D23" s="13">
        <v>93460.0</v>
      </c>
      <c r="E23" s="255">
        <v>87109.0</v>
      </c>
      <c r="F23" s="258">
        <f t="shared" si="11"/>
        <v>6351</v>
      </c>
      <c r="G23" s="36"/>
      <c r="H23" s="18"/>
    </row>
    <row r="24">
      <c r="A24" s="12" t="s">
        <v>8</v>
      </c>
      <c r="B24" s="102">
        <v>1.0</v>
      </c>
      <c r="C24" s="91" t="s">
        <v>46</v>
      </c>
      <c r="D24" s="13">
        <v>102160.0</v>
      </c>
      <c r="E24" s="255">
        <v>59122.0</v>
      </c>
      <c r="F24" s="258">
        <f t="shared" si="11"/>
        <v>43038</v>
      </c>
      <c r="G24" s="36"/>
      <c r="H24" s="18"/>
    </row>
    <row r="25">
      <c r="A25" s="12" t="s">
        <v>10</v>
      </c>
      <c r="B25" s="102">
        <v>2.0</v>
      </c>
      <c r="C25" s="91" t="s">
        <v>47</v>
      </c>
      <c r="D25" s="13">
        <v>102160.0</v>
      </c>
      <c r="E25" s="255">
        <v>178128.0</v>
      </c>
      <c r="F25" s="259">
        <f t="shared" si="11"/>
        <v>-75968</v>
      </c>
      <c r="G25" s="36"/>
      <c r="H25" s="18"/>
    </row>
    <row r="26">
      <c r="A26" s="12" t="s">
        <v>12</v>
      </c>
      <c r="B26" s="102">
        <v>2.0</v>
      </c>
      <c r="C26" s="91" t="s">
        <v>48</v>
      </c>
      <c r="D26" s="13">
        <v>102160.0</v>
      </c>
      <c r="E26" s="255">
        <v>102627.0</v>
      </c>
      <c r="F26" s="259">
        <f t="shared" si="11"/>
        <v>-467</v>
      </c>
      <c r="G26" s="36"/>
      <c r="H26" s="18"/>
    </row>
    <row r="27">
      <c r="A27" s="12" t="s">
        <v>14</v>
      </c>
      <c r="B27" s="102">
        <v>2.0</v>
      </c>
      <c r="C27" s="91" t="s">
        <v>49</v>
      </c>
      <c r="D27" s="13">
        <v>129464.0</v>
      </c>
      <c r="E27" s="255">
        <v>31723.0</v>
      </c>
      <c r="F27" s="97">
        <f t="shared" si="11"/>
        <v>97741</v>
      </c>
      <c r="G27" s="36"/>
      <c r="H27" s="18"/>
    </row>
    <row r="28">
      <c r="A28" s="12" t="s">
        <v>16</v>
      </c>
      <c r="B28" s="102">
        <v>2.0</v>
      </c>
      <c r="C28" s="91" t="s">
        <v>50</v>
      </c>
      <c r="D28" s="13">
        <v>129464.0</v>
      </c>
      <c r="E28" s="259"/>
      <c r="F28" s="97">
        <f t="shared" si="11"/>
        <v>129464</v>
      </c>
      <c r="G28" s="36"/>
      <c r="H28" s="18"/>
    </row>
    <row r="29">
      <c r="A29" s="12" t="s">
        <v>18</v>
      </c>
      <c r="B29" s="102">
        <v>3.0</v>
      </c>
      <c r="C29" s="91" t="s">
        <v>51</v>
      </c>
      <c r="D29" s="13">
        <v>129464.0</v>
      </c>
      <c r="E29" s="255">
        <v>51043.0</v>
      </c>
      <c r="F29" s="97">
        <f t="shared" si="11"/>
        <v>78421</v>
      </c>
      <c r="G29" s="36"/>
      <c r="H29" s="18"/>
    </row>
    <row r="30">
      <c r="A30" s="12" t="s">
        <v>20</v>
      </c>
      <c r="B30" s="102"/>
      <c r="C30" s="91" t="s">
        <v>52</v>
      </c>
      <c r="D30" s="13">
        <v>129464.0</v>
      </c>
      <c r="E30" s="255">
        <v>76568.0</v>
      </c>
      <c r="F30" s="97">
        <f t="shared" si="11"/>
        <v>52896</v>
      </c>
      <c r="G30" s="36"/>
      <c r="H30" s="18"/>
    </row>
    <row r="31">
      <c r="A31" s="103" t="s">
        <v>79</v>
      </c>
      <c r="B31" s="206"/>
      <c r="C31" s="91" t="s">
        <v>53</v>
      </c>
      <c r="D31" s="13">
        <v>179120.0</v>
      </c>
      <c r="E31" s="255">
        <v>50601.0</v>
      </c>
      <c r="F31" s="97">
        <f t="shared" si="11"/>
        <v>128519</v>
      </c>
      <c r="G31" s="36"/>
      <c r="H31" s="18"/>
    </row>
    <row r="32">
      <c r="A32" s="104" t="s">
        <v>81</v>
      </c>
      <c r="B32" s="127">
        <v>1.0</v>
      </c>
      <c r="C32" s="91"/>
      <c r="D32" s="13"/>
      <c r="E32" s="259"/>
      <c r="F32" s="97"/>
      <c r="G32" s="36"/>
      <c r="H32" s="18"/>
    </row>
    <row r="33">
      <c r="A33" s="105" t="s">
        <v>66</v>
      </c>
      <c r="B33" s="106">
        <f>SUM(B24:B32)</f>
        <v>13</v>
      </c>
      <c r="C33" s="91" t="s">
        <v>55</v>
      </c>
      <c r="D33" s="13">
        <v>93460.0</v>
      </c>
      <c r="E33" s="255">
        <v>61212.0</v>
      </c>
      <c r="F33" s="258">
        <f>D33-E33</f>
        <v>32248</v>
      </c>
      <c r="G33" s="36"/>
      <c r="H33" s="18"/>
    </row>
    <row r="34">
      <c r="A34" s="260"/>
      <c r="B34" s="261"/>
      <c r="C34" s="214"/>
      <c r="D34" s="215"/>
      <c r="E34" s="262"/>
      <c r="F34" s="239"/>
      <c r="G34" s="217"/>
      <c r="H34" s="18"/>
    </row>
    <row r="35">
      <c r="A35" s="263"/>
      <c r="B35" s="264"/>
      <c r="C35" s="218" t="s">
        <v>85</v>
      </c>
      <c r="D35" s="219">
        <v>237780.0</v>
      </c>
      <c r="E35" s="219">
        <f>51730+26571</f>
        <v>78301</v>
      </c>
      <c r="F35" s="265">
        <f>D35-E35</f>
        <v>159479</v>
      </c>
      <c r="G35" s="36"/>
      <c r="H35" s="220" t="s">
        <v>86</v>
      </c>
    </row>
    <row r="36">
      <c r="A36" s="115" t="s">
        <v>115</v>
      </c>
      <c r="B36" s="116"/>
      <c r="C36" s="116"/>
      <c r="D36" s="116"/>
      <c r="E36" s="116"/>
      <c r="F36" s="116"/>
      <c r="G36" s="116"/>
      <c r="H36" s="117"/>
    </row>
    <row r="37">
      <c r="A37" s="6"/>
      <c r="B37" s="7" t="s">
        <v>88</v>
      </c>
      <c r="C37" s="7" t="s">
        <v>89</v>
      </c>
      <c r="D37" s="7" t="s">
        <v>90</v>
      </c>
      <c r="E37" s="7" t="s">
        <v>91</v>
      </c>
      <c r="F37" s="7" t="s">
        <v>92</v>
      </c>
      <c r="G37" s="7" t="s">
        <v>93</v>
      </c>
      <c r="H37" s="34"/>
    </row>
    <row r="38">
      <c r="A38" s="91" t="s">
        <v>32</v>
      </c>
      <c r="B38" s="121"/>
      <c r="C38" s="221"/>
      <c r="D38" s="221"/>
      <c r="E38" s="221"/>
      <c r="F38" s="221"/>
      <c r="G38" s="222"/>
      <c r="H38" s="182"/>
    </row>
    <row r="39">
      <c r="A39" s="91" t="s">
        <v>34</v>
      </c>
      <c r="B39" s="254" t="s">
        <v>94</v>
      </c>
      <c r="C39" s="221">
        <v>11.0</v>
      </c>
      <c r="D39" s="221">
        <v>1.0</v>
      </c>
      <c r="E39" s="221">
        <v>10.0</v>
      </c>
      <c r="F39" s="221">
        <v>4.0</v>
      </c>
      <c r="G39" s="222"/>
      <c r="H39" s="182"/>
    </row>
    <row r="40">
      <c r="A40" s="91" t="s">
        <v>36</v>
      </c>
      <c r="B40" s="121"/>
      <c r="C40" s="221">
        <v>2.0</v>
      </c>
      <c r="D40" s="221"/>
      <c r="E40" s="221"/>
      <c r="F40" s="221">
        <v>55.0</v>
      </c>
      <c r="G40" s="222"/>
      <c r="H40" s="182"/>
    </row>
    <row r="41">
      <c r="A41" s="91" t="s">
        <v>38</v>
      </c>
      <c r="B41" s="254" t="s">
        <v>94</v>
      </c>
      <c r="C41" s="221">
        <v>21.0</v>
      </c>
      <c r="D41" s="221">
        <v>1.0</v>
      </c>
      <c r="E41" s="221">
        <v>8.0</v>
      </c>
      <c r="F41" s="221">
        <v>27.0</v>
      </c>
      <c r="G41" s="222"/>
      <c r="H41" s="182"/>
    </row>
    <row r="42">
      <c r="A42" s="91" t="s">
        <v>39</v>
      </c>
      <c r="B42" s="121"/>
      <c r="C42" s="222"/>
      <c r="D42" s="222"/>
      <c r="E42" s="222"/>
      <c r="F42" s="222"/>
      <c r="G42" s="222"/>
      <c r="H42" s="182"/>
    </row>
    <row r="43">
      <c r="A43" s="91" t="s">
        <v>41</v>
      </c>
      <c r="B43" s="121"/>
      <c r="C43" s="221">
        <v>15.0</v>
      </c>
      <c r="D43" s="221">
        <v>2.0</v>
      </c>
      <c r="E43" s="221">
        <v>2.0</v>
      </c>
      <c r="F43" s="221">
        <v>11.0</v>
      </c>
      <c r="G43" s="222"/>
      <c r="H43" s="182"/>
    </row>
    <row r="44">
      <c r="A44" s="91" t="s">
        <v>43</v>
      </c>
      <c r="B44" s="254" t="s">
        <v>94</v>
      </c>
      <c r="C44" s="221">
        <v>2.0</v>
      </c>
      <c r="D44" s="221"/>
      <c r="E44" s="221">
        <v>7.0</v>
      </c>
      <c r="F44" s="221"/>
      <c r="G44" s="222"/>
      <c r="H44" s="182"/>
    </row>
    <row r="45">
      <c r="A45" s="91" t="s">
        <v>45</v>
      </c>
      <c r="B45" s="254" t="s">
        <v>94</v>
      </c>
      <c r="C45" s="222"/>
      <c r="D45" s="222"/>
      <c r="E45" s="222"/>
      <c r="F45" s="222"/>
      <c r="G45" s="222"/>
      <c r="H45" s="182"/>
    </row>
    <row r="46">
      <c r="A46" s="91" t="s">
        <v>46</v>
      </c>
      <c r="B46" s="121"/>
      <c r="C46" s="221"/>
      <c r="D46" s="221"/>
      <c r="E46" s="221"/>
      <c r="F46" s="221"/>
      <c r="G46" s="222"/>
      <c r="H46" s="182"/>
    </row>
    <row r="47">
      <c r="A47" s="91" t="s">
        <v>47</v>
      </c>
      <c r="B47" s="254" t="s">
        <v>94</v>
      </c>
      <c r="C47" s="221">
        <v>7.0</v>
      </c>
      <c r="D47" s="221"/>
      <c r="E47" s="221">
        <v>4.0</v>
      </c>
      <c r="F47" s="221">
        <v>23.0</v>
      </c>
      <c r="G47" s="222"/>
      <c r="H47" s="182"/>
    </row>
    <row r="48">
      <c r="A48" s="91" t="s">
        <v>48</v>
      </c>
      <c r="B48" s="121"/>
      <c r="C48" s="221"/>
      <c r="D48" s="221"/>
      <c r="E48" s="221"/>
      <c r="F48" s="221">
        <v>1.0</v>
      </c>
      <c r="G48" s="222"/>
      <c r="H48" s="182"/>
    </row>
    <row r="49">
      <c r="A49" s="91" t="s">
        <v>49</v>
      </c>
      <c r="B49" s="121"/>
      <c r="C49" s="221"/>
      <c r="D49" s="221"/>
      <c r="E49" s="221"/>
      <c r="F49" s="221">
        <v>39.0</v>
      </c>
      <c r="G49" s="222"/>
      <c r="H49" s="182"/>
    </row>
    <row r="50">
      <c r="A50" s="91" t="s">
        <v>50</v>
      </c>
      <c r="B50" s="248"/>
      <c r="C50" s="221"/>
      <c r="D50" s="221"/>
      <c r="E50" s="221"/>
      <c r="F50" s="221"/>
      <c r="G50" s="222"/>
      <c r="H50" s="182"/>
    </row>
    <row r="51">
      <c r="A51" s="91" t="s">
        <v>51</v>
      </c>
      <c r="B51" s="254" t="s">
        <v>94</v>
      </c>
      <c r="C51" s="222"/>
      <c r="D51" s="222"/>
      <c r="E51" s="222"/>
      <c r="F51" s="222"/>
      <c r="G51" s="222"/>
      <c r="H51" s="182"/>
    </row>
    <row r="52">
      <c r="A52" s="91" t="s">
        <v>52</v>
      </c>
      <c r="B52" s="121"/>
      <c r="C52" s="221"/>
      <c r="D52" s="221"/>
      <c r="E52" s="221"/>
      <c r="F52" s="221">
        <v>14.0</v>
      </c>
      <c r="G52" s="222"/>
      <c r="H52" s="182"/>
    </row>
    <row r="53">
      <c r="A53" s="91" t="s">
        <v>53</v>
      </c>
      <c r="B53" s="254" t="s">
        <v>94</v>
      </c>
      <c r="C53" s="221">
        <v>6.0</v>
      </c>
      <c r="D53" s="221"/>
      <c r="E53" s="221">
        <v>5.0</v>
      </c>
      <c r="F53" s="221">
        <v>2.0</v>
      </c>
      <c r="G53" s="222"/>
      <c r="H53" s="182"/>
    </row>
    <row r="54">
      <c r="A54" s="91" t="s">
        <v>54</v>
      </c>
      <c r="B54" s="248"/>
      <c r="C54" s="222"/>
      <c r="D54" s="222"/>
      <c r="E54" s="222"/>
      <c r="F54" s="222"/>
      <c r="G54" s="222"/>
      <c r="H54" s="182"/>
    </row>
    <row r="55">
      <c r="A55" s="91" t="s">
        <v>55</v>
      </c>
      <c r="B55" s="254" t="s">
        <v>94</v>
      </c>
      <c r="C55" s="222"/>
      <c r="D55" s="222"/>
      <c r="E55" s="222"/>
      <c r="F55" s="222"/>
      <c r="G55" s="222"/>
      <c r="H55" s="182"/>
    </row>
    <row r="56">
      <c r="A56" s="131" t="s">
        <v>56</v>
      </c>
      <c r="B56" s="132"/>
      <c r="C56" s="185"/>
      <c r="D56" s="185"/>
      <c r="E56" s="185"/>
      <c r="F56" s="185"/>
      <c r="G56" s="185"/>
      <c r="H56" s="187"/>
    </row>
    <row r="57">
      <c r="A57" s="27" t="s">
        <v>121</v>
      </c>
      <c r="F57" s="28"/>
      <c r="H57" s="18"/>
    </row>
    <row r="58">
      <c r="A58" s="225" t="s">
        <v>25</v>
      </c>
      <c r="B58" s="138" t="s">
        <v>26</v>
      </c>
      <c r="C58" s="142" t="s">
        <v>27</v>
      </c>
      <c r="D58" s="142" t="s">
        <v>28</v>
      </c>
      <c r="E58" s="142" t="s">
        <v>29</v>
      </c>
      <c r="F58" s="226" t="s">
        <v>30</v>
      </c>
      <c r="H58" s="18"/>
    </row>
    <row r="59">
      <c r="A59" s="146" t="s">
        <v>32</v>
      </c>
      <c r="B59" s="241"/>
      <c r="C59" s="242"/>
      <c r="D59" s="87"/>
      <c r="E59" s="242"/>
      <c r="F59" s="243">
        <v>1.0</v>
      </c>
      <c r="H59" s="18"/>
    </row>
    <row r="60">
      <c r="A60" s="146" t="s">
        <v>34</v>
      </c>
      <c r="B60" s="151"/>
      <c r="C60" s="222"/>
      <c r="D60" s="222"/>
      <c r="E60" s="221">
        <v>1.0</v>
      </c>
      <c r="F60" s="102">
        <v>1.0</v>
      </c>
      <c r="H60" s="18"/>
    </row>
    <row r="61">
      <c r="A61" s="146" t="s">
        <v>36</v>
      </c>
      <c r="B61" s="151"/>
      <c r="C61" s="222"/>
      <c r="D61" s="221"/>
      <c r="E61" s="222"/>
      <c r="F61" s="102"/>
      <c r="H61" s="18"/>
    </row>
    <row r="62">
      <c r="A62" s="146" t="s">
        <v>38</v>
      </c>
      <c r="B62" s="151"/>
      <c r="C62" s="221"/>
      <c r="D62" s="222"/>
      <c r="E62" s="222"/>
      <c r="F62" s="102"/>
      <c r="H62" s="18"/>
    </row>
    <row r="63">
      <c r="A63" s="146" t="s">
        <v>39</v>
      </c>
      <c r="B63" s="244"/>
      <c r="C63" s="222"/>
      <c r="D63" s="222"/>
      <c r="E63" s="222"/>
      <c r="F63" s="182"/>
      <c r="H63" s="18"/>
    </row>
    <row r="64">
      <c r="A64" s="146" t="s">
        <v>41</v>
      </c>
      <c r="B64" s="151"/>
      <c r="C64" s="221"/>
      <c r="D64" s="222"/>
      <c r="E64" s="222"/>
      <c r="F64" s="102"/>
      <c r="H64" s="18"/>
    </row>
    <row r="65">
      <c r="A65" s="146" t="s">
        <v>43</v>
      </c>
      <c r="B65" s="151"/>
      <c r="C65" s="221"/>
      <c r="D65" s="222"/>
      <c r="E65" s="222"/>
      <c r="F65" s="102"/>
      <c r="H65" s="18"/>
    </row>
    <row r="66">
      <c r="A66" s="146" t="s">
        <v>45</v>
      </c>
      <c r="B66" s="151">
        <v>1.0</v>
      </c>
      <c r="C66" s="222"/>
      <c r="D66" s="222"/>
      <c r="E66" s="222"/>
      <c r="F66" s="102"/>
      <c r="H66" s="18"/>
    </row>
    <row r="67">
      <c r="A67" s="146" t="s">
        <v>46</v>
      </c>
      <c r="B67" s="151"/>
      <c r="C67" s="222"/>
      <c r="D67" s="222"/>
      <c r="E67" s="222"/>
      <c r="F67" s="182"/>
      <c r="H67" s="18"/>
    </row>
    <row r="68">
      <c r="A68" s="146" t="s">
        <v>47</v>
      </c>
      <c r="B68" s="151"/>
      <c r="C68" s="222"/>
      <c r="D68" s="221">
        <v>1.0</v>
      </c>
      <c r="E68" s="222"/>
      <c r="F68" s="102"/>
      <c r="H68" s="18"/>
    </row>
    <row r="69">
      <c r="A69" s="146" t="s">
        <v>48</v>
      </c>
      <c r="B69" s="151"/>
      <c r="C69" s="221"/>
      <c r="D69" s="221"/>
      <c r="E69" s="222"/>
      <c r="F69" s="102"/>
      <c r="H69" s="18"/>
    </row>
    <row r="70">
      <c r="A70" s="146" t="s">
        <v>49</v>
      </c>
      <c r="B70" s="151">
        <v>1.0</v>
      </c>
      <c r="C70" s="221"/>
      <c r="D70" s="222"/>
      <c r="E70" s="222"/>
      <c r="F70" s="102"/>
      <c r="H70" s="18"/>
    </row>
    <row r="71">
      <c r="A71" s="146" t="s">
        <v>50</v>
      </c>
      <c r="B71" s="244"/>
      <c r="C71" s="222"/>
      <c r="D71" s="222"/>
      <c r="E71" s="222"/>
      <c r="F71" s="182"/>
      <c r="H71" s="18"/>
    </row>
    <row r="72">
      <c r="A72" s="146" t="s">
        <v>51</v>
      </c>
      <c r="B72" s="151"/>
      <c r="C72" s="222"/>
      <c r="D72" s="222"/>
      <c r="E72" s="222"/>
      <c r="F72" s="182"/>
      <c r="H72" s="18"/>
    </row>
    <row r="73">
      <c r="A73" s="146" t="s">
        <v>52</v>
      </c>
      <c r="B73" s="151"/>
      <c r="C73" s="222"/>
      <c r="D73" s="221"/>
      <c r="E73" s="222"/>
      <c r="F73" s="102"/>
      <c r="H73" s="18"/>
    </row>
    <row r="74">
      <c r="A74" s="146" t="s">
        <v>53</v>
      </c>
      <c r="B74" s="151"/>
      <c r="C74" s="222"/>
      <c r="D74" s="221"/>
      <c r="E74" s="222"/>
      <c r="F74" s="102"/>
      <c r="H74" s="18"/>
    </row>
    <row r="75">
      <c r="A75" s="146" t="s">
        <v>54</v>
      </c>
      <c r="B75" s="244"/>
      <c r="C75" s="222"/>
      <c r="D75" s="222"/>
      <c r="E75" s="222"/>
      <c r="F75" s="182"/>
      <c r="H75" s="18"/>
    </row>
    <row r="76">
      <c r="A76" s="146" t="s">
        <v>55</v>
      </c>
      <c r="B76" s="245"/>
      <c r="C76" s="224"/>
      <c r="D76" s="224"/>
      <c r="E76" s="223"/>
      <c r="F76" s="206"/>
      <c r="H76" s="18"/>
    </row>
    <row r="77">
      <c r="A77" s="227" t="s">
        <v>56</v>
      </c>
      <c r="B77" s="244"/>
      <c r="C77" s="222"/>
      <c r="D77" s="222"/>
      <c r="E77" s="222"/>
      <c r="F77" s="182"/>
      <c r="H77" s="18"/>
    </row>
    <row r="78">
      <c r="A78" s="227" t="s">
        <v>103</v>
      </c>
      <c r="B78" s="151"/>
      <c r="C78" s="222"/>
      <c r="D78" s="221"/>
      <c r="E78" s="222"/>
      <c r="F78" s="182"/>
      <c r="H78" s="18"/>
    </row>
    <row r="79">
      <c r="A79" s="229" t="s">
        <v>118</v>
      </c>
      <c r="B79" s="245"/>
      <c r="C79" s="224"/>
      <c r="D79" s="223"/>
      <c r="E79" s="224"/>
      <c r="F79" s="184"/>
      <c r="H79" s="18"/>
    </row>
    <row r="80">
      <c r="A80" s="229" t="s">
        <v>21</v>
      </c>
      <c r="B80" s="246"/>
      <c r="C80" s="185"/>
      <c r="D80" s="185"/>
      <c r="E80" s="185"/>
      <c r="F80" s="158"/>
      <c r="H80" s="18"/>
    </row>
    <row r="81">
      <c r="A81" s="230" t="s">
        <v>66</v>
      </c>
      <c r="B81" s="163">
        <f t="shared" ref="B81:F81" si="12">SUM(B59:B80)</f>
        <v>2</v>
      </c>
      <c r="C81" s="163">
        <f t="shared" si="12"/>
        <v>0</v>
      </c>
      <c r="D81" s="163">
        <f t="shared" si="12"/>
        <v>1</v>
      </c>
      <c r="E81" s="163">
        <f t="shared" si="12"/>
        <v>1</v>
      </c>
      <c r="F81" s="165">
        <f t="shared" si="12"/>
        <v>2</v>
      </c>
      <c r="G81" s="47"/>
      <c r="H81" s="232"/>
    </row>
  </sheetData>
  <mergeCells count="5">
    <mergeCell ref="A2:G2"/>
    <mergeCell ref="C14:H14"/>
    <mergeCell ref="A22:B22"/>
    <mergeCell ref="A36:H36"/>
    <mergeCell ref="A57:F57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2">
      <c r="A2" s="52" t="s">
        <v>0</v>
      </c>
      <c r="B2" s="53"/>
      <c r="C2" s="53"/>
      <c r="D2" s="53"/>
      <c r="E2" s="53"/>
      <c r="F2" s="53"/>
      <c r="G2" s="54"/>
      <c r="H2" s="247">
        <v>45895.0</v>
      </c>
    </row>
    <row r="3">
      <c r="A3" s="57" t="s">
        <v>1</v>
      </c>
      <c r="B3" s="197">
        <v>45895.0</v>
      </c>
      <c r="C3" s="208"/>
      <c r="D3" s="209" t="s">
        <v>2</v>
      </c>
      <c r="E3" s="209" t="s">
        <v>3</v>
      </c>
      <c r="F3" s="209" t="s">
        <v>4</v>
      </c>
      <c r="G3" s="210" t="s">
        <v>5</v>
      </c>
      <c r="H3" s="9" t="s">
        <v>6</v>
      </c>
    </row>
    <row r="4">
      <c r="A4" s="10" t="s">
        <v>7</v>
      </c>
      <c r="B4" s="11">
        <v>2614416.0</v>
      </c>
      <c r="C4" s="12" t="s">
        <v>8</v>
      </c>
      <c r="D4" s="13">
        <v>384720.0</v>
      </c>
      <c r="E4" s="13">
        <v>352213.0</v>
      </c>
      <c r="F4" s="255">
        <v>176799.0</v>
      </c>
      <c r="G4" s="14">
        <f t="shared" ref="G4:H4" si="1">$F4/D4</f>
        <v>0.4595524017</v>
      </c>
      <c r="H4" s="15">
        <f t="shared" si="1"/>
        <v>0.5019661398</v>
      </c>
    </row>
    <row r="5">
      <c r="A5" s="10" t="s">
        <v>9</v>
      </c>
      <c r="B5" s="11">
        <v>2333565.0</v>
      </c>
      <c r="C5" s="12" t="s">
        <v>10</v>
      </c>
      <c r="D5" s="13">
        <v>251378.0</v>
      </c>
      <c r="E5" s="13">
        <v>297605.0</v>
      </c>
      <c r="F5" s="255">
        <v>95454.0</v>
      </c>
      <c r="G5" s="14">
        <f t="shared" ref="G5:H5" si="2">$F5/D5</f>
        <v>0.379722967</v>
      </c>
      <c r="H5" s="15">
        <f t="shared" si="2"/>
        <v>0.320740579</v>
      </c>
    </row>
    <row r="6">
      <c r="A6" s="10" t="s">
        <v>11</v>
      </c>
      <c r="B6" s="256">
        <v>1681303.0</v>
      </c>
      <c r="C6" s="12" t="s">
        <v>61</v>
      </c>
      <c r="E6" s="13">
        <v>348234.0</v>
      </c>
      <c r="F6" s="255">
        <v>348906.0</v>
      </c>
      <c r="G6" s="14" t="str">
        <f t="shared" ref="G6:H6" si="3">$F6/D6</f>
        <v>#DIV/0!</v>
      </c>
      <c r="H6" s="15">
        <f t="shared" si="3"/>
        <v>1.001929737</v>
      </c>
    </row>
    <row r="7">
      <c r="A7" s="10" t="s">
        <v>116</v>
      </c>
      <c r="B7" s="256">
        <v>53757.0</v>
      </c>
      <c r="C7" s="12" t="s">
        <v>12</v>
      </c>
      <c r="D7" s="13">
        <v>303209.0</v>
      </c>
      <c r="E7" s="13">
        <v>352213.0</v>
      </c>
      <c r="F7" s="255">
        <v>373490.0</v>
      </c>
      <c r="G7" s="14">
        <f t="shared" ref="G7:H7" si="4">$F7/D7</f>
        <v>1.231790613</v>
      </c>
      <c r="H7" s="15">
        <f t="shared" si="4"/>
        <v>1.060409468</v>
      </c>
    </row>
    <row r="8">
      <c r="A8" s="17" t="s">
        <v>15</v>
      </c>
      <c r="B8" s="18"/>
      <c r="C8" s="12" t="s">
        <v>14</v>
      </c>
      <c r="D8" s="13">
        <v>468697.0</v>
      </c>
      <c r="E8" s="13">
        <v>369613.0</v>
      </c>
      <c r="F8" s="255">
        <v>350063.0</v>
      </c>
      <c r="G8" s="14">
        <f t="shared" ref="G8:H8" si="5">$F8/D8</f>
        <v>0.7468855145</v>
      </c>
      <c r="H8" s="15">
        <f t="shared" si="5"/>
        <v>0.9471068388</v>
      </c>
    </row>
    <row r="9">
      <c r="A9" s="19" t="s">
        <v>17</v>
      </c>
      <c r="B9" s="20">
        <f>(B5-B6)/30</f>
        <v>21742.06667</v>
      </c>
      <c r="C9" s="12" t="s">
        <v>16</v>
      </c>
      <c r="D9" s="13">
        <v>208087.0</v>
      </c>
      <c r="E9" s="13">
        <v>297605.0</v>
      </c>
      <c r="F9" s="255">
        <v>53570.0</v>
      </c>
      <c r="G9" s="14">
        <f t="shared" ref="G9:H9" si="6">$F9/D9</f>
        <v>0.2574403975</v>
      </c>
      <c r="H9" s="15">
        <f t="shared" si="6"/>
        <v>0.1800036962</v>
      </c>
    </row>
    <row r="10">
      <c r="A10" s="19" t="s">
        <v>19</v>
      </c>
      <c r="B10" s="21">
        <f>(B5-B7)/30</f>
        <v>75993.6</v>
      </c>
      <c r="C10" s="12" t="s">
        <v>18</v>
      </c>
      <c r="D10" s="13">
        <v>232899.0</v>
      </c>
      <c r="E10" s="13">
        <v>297605.0</v>
      </c>
      <c r="F10" s="255">
        <v>125595.0</v>
      </c>
      <c r="G10" s="14">
        <f t="shared" ref="G10:H10" si="7">$F10/D10</f>
        <v>0.5392680948</v>
      </c>
      <c r="H10" s="15">
        <f t="shared" si="7"/>
        <v>0.4220191193</v>
      </c>
    </row>
    <row r="11">
      <c r="A11" s="17" t="s">
        <v>3</v>
      </c>
      <c r="B11" s="22"/>
      <c r="C11" s="12" t="s">
        <v>20</v>
      </c>
      <c r="D11" s="13">
        <v>0.0</v>
      </c>
      <c r="E11" s="13">
        <v>240080.0</v>
      </c>
      <c r="F11" s="255">
        <v>53757.0</v>
      </c>
      <c r="G11" s="14"/>
      <c r="H11" s="15">
        <f>$F11/E11</f>
        <v>0.2239128624</v>
      </c>
    </row>
    <row r="12">
      <c r="A12" s="19" t="s">
        <v>22</v>
      </c>
      <c r="B12" s="21">
        <f>B4/B16</f>
        <v>87147.2</v>
      </c>
      <c r="C12" s="23" t="s">
        <v>21</v>
      </c>
      <c r="D12" s="24">
        <v>196859.0</v>
      </c>
      <c r="E12" s="24">
        <v>153000.0</v>
      </c>
      <c r="F12" s="257">
        <v>100666.0</v>
      </c>
      <c r="G12" s="25">
        <f t="shared" ref="G12:H12" si="8">$F12/D12</f>
        <v>0.5113609233</v>
      </c>
      <c r="H12" s="26">
        <f t="shared" si="8"/>
        <v>0.6579477124</v>
      </c>
    </row>
    <row r="13">
      <c r="A13" s="19" t="s">
        <v>24</v>
      </c>
      <c r="B13" s="21">
        <f>(B4-B6)/(B16-B19)</f>
        <v>-15815.47458</v>
      </c>
      <c r="C13" s="29" t="s">
        <v>66</v>
      </c>
      <c r="D13" s="212">
        <f t="shared" ref="D13:F13" si="9">SUM(D4:D12)</f>
        <v>2045849</v>
      </c>
      <c r="E13" s="212">
        <f t="shared" si="9"/>
        <v>2708168</v>
      </c>
      <c r="F13" s="212">
        <f t="shared" si="9"/>
        <v>1678300</v>
      </c>
      <c r="G13" s="25">
        <f t="shared" ref="G13:H13" si="10">$F13/D13</f>
        <v>0.8203440234</v>
      </c>
      <c r="H13" s="26">
        <f t="shared" si="10"/>
        <v>0.6197178314</v>
      </c>
    </row>
    <row r="14">
      <c r="A14" s="19" t="s">
        <v>31</v>
      </c>
      <c r="B14" s="20">
        <f>B19*B12</f>
        <v>7756100.8</v>
      </c>
      <c r="C14" s="27" t="s">
        <v>68</v>
      </c>
      <c r="H14" s="28"/>
    </row>
    <row r="15">
      <c r="A15" s="19" t="s">
        <v>33</v>
      </c>
      <c r="B15" s="20">
        <f>B6-B14</f>
        <v>-6074797.8</v>
      </c>
      <c r="D15" s="30" t="s">
        <v>70</v>
      </c>
      <c r="E15" s="30" t="s">
        <v>71</v>
      </c>
      <c r="F15" s="30" t="s">
        <v>72</v>
      </c>
      <c r="G15" s="30" t="s">
        <v>113</v>
      </c>
      <c r="H15" s="18"/>
    </row>
    <row r="16">
      <c r="A16" s="19" t="s">
        <v>35</v>
      </c>
      <c r="B16" s="38">
        <v>30.0</v>
      </c>
      <c r="C16" s="91" t="s">
        <v>32</v>
      </c>
      <c r="D16" s="13">
        <v>79808.0</v>
      </c>
      <c r="E16" s="255">
        <v>9249.0</v>
      </c>
      <c r="F16" s="97">
        <f t="shared" ref="F16:F31" si="11">D16-E16</f>
        <v>70559</v>
      </c>
      <c r="G16" s="36"/>
      <c r="H16" s="18"/>
    </row>
    <row r="17">
      <c r="A17" s="19" t="s">
        <v>37</v>
      </c>
      <c r="B17" s="39">
        <v>45870.0</v>
      </c>
      <c r="C17" s="91" t="s">
        <v>34</v>
      </c>
      <c r="D17" s="13">
        <v>129464.0</v>
      </c>
      <c r="E17" s="255">
        <v>40231.0</v>
      </c>
      <c r="F17" s="97">
        <f t="shared" si="11"/>
        <v>89233</v>
      </c>
      <c r="G17" s="36"/>
      <c r="H17" s="18"/>
    </row>
    <row r="18">
      <c r="A18" s="19" t="s">
        <v>1</v>
      </c>
      <c r="B18" s="40">
        <f>Today()</f>
        <v>45959</v>
      </c>
      <c r="C18" s="91" t="s">
        <v>36</v>
      </c>
      <c r="D18" s="13">
        <v>120764.0</v>
      </c>
      <c r="E18" s="255">
        <v>113389.0</v>
      </c>
      <c r="F18" s="258">
        <f t="shared" si="11"/>
        <v>7375</v>
      </c>
      <c r="G18" s="36"/>
      <c r="H18" s="18"/>
    </row>
    <row r="19">
      <c r="A19" s="19" t="s">
        <v>40</v>
      </c>
      <c r="B19" s="41">
        <f>B18-B17</f>
        <v>89</v>
      </c>
      <c r="C19" s="91" t="s">
        <v>38</v>
      </c>
      <c r="D19" s="13">
        <v>129464.0</v>
      </c>
      <c r="E19" s="255">
        <v>41011.0</v>
      </c>
      <c r="F19" s="97">
        <f t="shared" si="11"/>
        <v>88453</v>
      </c>
      <c r="G19" s="36"/>
      <c r="H19" s="18"/>
    </row>
    <row r="20">
      <c r="A20" s="19" t="s">
        <v>42</v>
      </c>
      <c r="B20" s="42">
        <f>B19/B16</f>
        <v>2.966666667</v>
      </c>
      <c r="C20" s="91" t="s">
        <v>39</v>
      </c>
      <c r="D20" s="13"/>
      <c r="E20" s="259"/>
      <c r="F20" s="97">
        <f t="shared" si="11"/>
        <v>0</v>
      </c>
      <c r="G20" s="36"/>
      <c r="H20" s="18"/>
    </row>
    <row r="21">
      <c r="A21" s="43" t="s">
        <v>44</v>
      </c>
      <c r="B21" s="44">
        <f>B6/B4</f>
        <v>0.6430893171</v>
      </c>
      <c r="C21" s="91" t="s">
        <v>41</v>
      </c>
      <c r="D21" s="13">
        <v>238680.0</v>
      </c>
      <c r="E21" s="255">
        <v>142628.0</v>
      </c>
      <c r="F21" s="97">
        <f t="shared" si="11"/>
        <v>96052</v>
      </c>
      <c r="G21" s="36"/>
      <c r="H21" s="18"/>
    </row>
    <row r="22">
      <c r="A22" s="17" t="s">
        <v>75</v>
      </c>
      <c r="C22" s="91" t="s">
        <v>43</v>
      </c>
      <c r="D22" s="13">
        <v>170420.0</v>
      </c>
      <c r="E22" s="255">
        <v>154899.0</v>
      </c>
      <c r="F22" s="258">
        <f t="shared" si="11"/>
        <v>15521</v>
      </c>
      <c r="G22" s="36"/>
      <c r="H22" s="18"/>
    </row>
    <row r="23">
      <c r="A23" s="100" t="s">
        <v>76</v>
      </c>
      <c r="B23" s="101" t="s">
        <v>77</v>
      </c>
      <c r="C23" s="91" t="s">
        <v>45</v>
      </c>
      <c r="D23" s="13">
        <v>93460.0</v>
      </c>
      <c r="E23" s="255">
        <v>87109.0</v>
      </c>
      <c r="F23" s="258">
        <f t="shared" si="11"/>
        <v>6351</v>
      </c>
      <c r="G23" s="36"/>
      <c r="H23" s="18"/>
    </row>
    <row r="24">
      <c r="A24" s="12" t="s">
        <v>8</v>
      </c>
      <c r="B24" s="102">
        <v>4.0</v>
      </c>
      <c r="C24" s="91" t="s">
        <v>46</v>
      </c>
      <c r="D24" s="13">
        <v>102160.0</v>
      </c>
      <c r="E24" s="255">
        <v>59122.0</v>
      </c>
      <c r="F24" s="258">
        <f t="shared" si="11"/>
        <v>43038</v>
      </c>
      <c r="G24" s="36"/>
      <c r="H24" s="18"/>
    </row>
    <row r="25">
      <c r="A25" s="12" t="s">
        <v>10</v>
      </c>
      <c r="B25" s="102">
        <v>3.0</v>
      </c>
      <c r="C25" s="91" t="s">
        <v>47</v>
      </c>
      <c r="D25" s="13">
        <v>102160.0</v>
      </c>
      <c r="E25" s="255">
        <v>177909.0</v>
      </c>
      <c r="F25" s="259">
        <f t="shared" si="11"/>
        <v>-75749</v>
      </c>
      <c r="G25" s="36"/>
      <c r="H25" s="18"/>
    </row>
    <row r="26">
      <c r="A26" s="12" t="s">
        <v>12</v>
      </c>
      <c r="B26" s="102"/>
      <c r="C26" s="91" t="s">
        <v>48</v>
      </c>
      <c r="D26" s="13">
        <v>102160.0</v>
      </c>
      <c r="E26" s="255">
        <v>102607.0</v>
      </c>
      <c r="F26" s="259">
        <f t="shared" si="11"/>
        <v>-447</v>
      </c>
      <c r="G26" s="36"/>
      <c r="H26" s="18"/>
    </row>
    <row r="27">
      <c r="A27" s="12" t="s">
        <v>14</v>
      </c>
      <c r="B27" s="102">
        <v>6.0</v>
      </c>
      <c r="C27" s="91" t="s">
        <v>49</v>
      </c>
      <c r="D27" s="13">
        <v>129464.0</v>
      </c>
      <c r="E27" s="255">
        <v>31723.0</v>
      </c>
      <c r="F27" s="97">
        <f t="shared" si="11"/>
        <v>97741</v>
      </c>
      <c r="G27" s="36"/>
      <c r="H27" s="18"/>
    </row>
    <row r="28">
      <c r="A28" s="12" t="s">
        <v>16</v>
      </c>
      <c r="B28" s="102">
        <v>3.0</v>
      </c>
      <c r="C28" s="91" t="s">
        <v>50</v>
      </c>
      <c r="D28" s="13">
        <v>129464.0</v>
      </c>
      <c r="E28" s="259"/>
      <c r="F28" s="97">
        <f t="shared" si="11"/>
        <v>129464</v>
      </c>
      <c r="G28" s="36"/>
      <c r="H28" s="18"/>
    </row>
    <row r="29">
      <c r="A29" s="12" t="s">
        <v>18</v>
      </c>
      <c r="B29" s="102">
        <v>3.0</v>
      </c>
      <c r="C29" s="91" t="s">
        <v>51</v>
      </c>
      <c r="D29" s="13">
        <v>129464.0</v>
      </c>
      <c r="E29" s="255">
        <v>51043.0</v>
      </c>
      <c r="F29" s="97">
        <f t="shared" si="11"/>
        <v>78421</v>
      </c>
      <c r="G29" s="36"/>
      <c r="H29" s="18"/>
    </row>
    <row r="30">
      <c r="A30" s="12" t="s">
        <v>20</v>
      </c>
      <c r="B30" s="102"/>
      <c r="C30" s="91" t="s">
        <v>52</v>
      </c>
      <c r="D30" s="13">
        <v>129464.0</v>
      </c>
      <c r="E30" s="255">
        <v>76568.0</v>
      </c>
      <c r="F30" s="97">
        <f t="shared" si="11"/>
        <v>52896</v>
      </c>
      <c r="G30" s="36"/>
      <c r="H30" s="18"/>
    </row>
    <row r="31">
      <c r="A31" s="103" t="s">
        <v>79</v>
      </c>
      <c r="B31" s="206"/>
      <c r="C31" s="91" t="s">
        <v>53</v>
      </c>
      <c r="D31" s="13">
        <v>179120.0</v>
      </c>
      <c r="E31" s="255">
        <v>50601.0</v>
      </c>
      <c r="F31" s="97">
        <f t="shared" si="11"/>
        <v>128519</v>
      </c>
      <c r="G31" s="36"/>
      <c r="H31" s="18"/>
    </row>
    <row r="32">
      <c r="A32" s="104" t="s">
        <v>81</v>
      </c>
      <c r="B32" s="127">
        <v>2.0</v>
      </c>
      <c r="C32" s="91"/>
      <c r="D32" s="13"/>
      <c r="E32" s="259"/>
      <c r="F32" s="97"/>
      <c r="G32" s="36"/>
      <c r="H32" s="18"/>
    </row>
    <row r="33">
      <c r="A33" s="105" t="s">
        <v>66</v>
      </c>
      <c r="B33" s="106">
        <f>SUM(B24:B32)</f>
        <v>21</v>
      </c>
      <c r="C33" s="91" t="s">
        <v>55</v>
      </c>
      <c r="D33" s="13">
        <v>93460.0</v>
      </c>
      <c r="E33" s="255">
        <v>60984.0</v>
      </c>
      <c r="F33" s="258">
        <f>D33-E33</f>
        <v>32476</v>
      </c>
      <c r="G33" s="36"/>
      <c r="H33" s="18"/>
    </row>
    <row r="34">
      <c r="A34" s="260"/>
      <c r="B34" s="261"/>
      <c r="C34" s="214"/>
      <c r="D34" s="215"/>
      <c r="E34" s="262"/>
      <c r="F34" s="239"/>
      <c r="G34" s="217"/>
      <c r="H34" s="18"/>
    </row>
    <row r="35">
      <c r="A35" s="263"/>
      <c r="B35" s="264"/>
      <c r="C35" s="218" t="s">
        <v>85</v>
      </c>
      <c r="D35" s="219">
        <v>237780.0</v>
      </c>
      <c r="E35" s="219">
        <f>51730+26571</f>
        <v>78301</v>
      </c>
      <c r="F35" s="265">
        <f>D35-E35</f>
        <v>159479</v>
      </c>
      <c r="G35" s="36"/>
      <c r="H35" s="220" t="s">
        <v>86</v>
      </c>
    </row>
    <row r="36">
      <c r="A36" s="115" t="s">
        <v>115</v>
      </c>
      <c r="B36" s="116"/>
      <c r="C36" s="116"/>
      <c r="D36" s="116"/>
      <c r="E36" s="116"/>
      <c r="F36" s="116"/>
      <c r="G36" s="116"/>
      <c r="H36" s="117"/>
    </row>
    <row r="37">
      <c r="A37" s="6"/>
      <c r="B37" s="7" t="s">
        <v>88</v>
      </c>
      <c r="C37" s="7" t="s">
        <v>89</v>
      </c>
      <c r="D37" s="7" t="s">
        <v>90</v>
      </c>
      <c r="E37" s="7" t="s">
        <v>91</v>
      </c>
      <c r="F37" s="7" t="s">
        <v>92</v>
      </c>
      <c r="G37" s="7" t="s">
        <v>93</v>
      </c>
      <c r="H37" s="34"/>
    </row>
    <row r="38">
      <c r="A38" s="91" t="s">
        <v>32</v>
      </c>
      <c r="B38" s="121"/>
      <c r="C38" s="221"/>
      <c r="D38" s="221"/>
      <c r="E38" s="221">
        <v>2.0</v>
      </c>
      <c r="F38" s="221"/>
      <c r="G38" s="222"/>
      <c r="H38" s="182"/>
    </row>
    <row r="39">
      <c r="A39" s="91" t="s">
        <v>34</v>
      </c>
      <c r="B39" s="254" t="s">
        <v>94</v>
      </c>
      <c r="C39" s="221">
        <v>7.0</v>
      </c>
      <c r="D39" s="221"/>
      <c r="E39" s="221">
        <v>4.0</v>
      </c>
      <c r="F39" s="221">
        <v>4.0</v>
      </c>
      <c r="G39" s="222"/>
      <c r="H39" s="182"/>
    </row>
    <row r="40">
      <c r="A40" s="91" t="s">
        <v>36</v>
      </c>
      <c r="B40" s="121"/>
      <c r="C40" s="221">
        <v>12.0</v>
      </c>
      <c r="D40" s="221"/>
      <c r="E40" s="221"/>
      <c r="F40" s="221">
        <v>39.0</v>
      </c>
      <c r="G40" s="222"/>
      <c r="H40" s="182"/>
    </row>
    <row r="41">
      <c r="A41" s="91" t="s">
        <v>38</v>
      </c>
      <c r="B41" s="254" t="s">
        <v>94</v>
      </c>
      <c r="C41" s="221">
        <v>19.0</v>
      </c>
      <c r="D41" s="221"/>
      <c r="E41" s="221">
        <v>1.0</v>
      </c>
      <c r="F41" s="221">
        <v>6.0</v>
      </c>
      <c r="G41" s="222"/>
      <c r="H41" s="182"/>
    </row>
    <row r="42">
      <c r="A42" s="91" t="s">
        <v>39</v>
      </c>
      <c r="B42" s="121"/>
      <c r="C42" s="222"/>
      <c r="D42" s="222"/>
      <c r="E42" s="222"/>
      <c r="F42" s="222"/>
      <c r="G42" s="222"/>
      <c r="H42" s="182"/>
    </row>
    <row r="43">
      <c r="A43" s="91" t="s">
        <v>41</v>
      </c>
      <c r="B43" s="121"/>
      <c r="C43" s="221">
        <v>3.0</v>
      </c>
      <c r="D43" s="221">
        <v>1.0</v>
      </c>
      <c r="E43" s="221"/>
      <c r="F43" s="221">
        <v>22.0</v>
      </c>
      <c r="G43" s="222"/>
      <c r="H43" s="182"/>
    </row>
    <row r="44">
      <c r="A44" s="91" t="s">
        <v>43</v>
      </c>
      <c r="B44" s="254" t="s">
        <v>94</v>
      </c>
      <c r="C44" s="221"/>
      <c r="D44" s="221">
        <v>1.0</v>
      </c>
      <c r="E44" s="221">
        <v>29.0</v>
      </c>
      <c r="F44" s="221"/>
      <c r="G44" s="222"/>
      <c r="H44" s="182"/>
    </row>
    <row r="45">
      <c r="A45" s="91" t="s">
        <v>45</v>
      </c>
      <c r="B45" s="121"/>
      <c r="C45" s="222"/>
      <c r="D45" s="222"/>
      <c r="E45" s="222"/>
      <c r="F45" s="222"/>
      <c r="G45" s="222"/>
      <c r="H45" s="182"/>
    </row>
    <row r="46">
      <c r="A46" s="91" t="s">
        <v>46</v>
      </c>
      <c r="B46" s="121"/>
      <c r="C46" s="221"/>
      <c r="D46" s="221"/>
      <c r="E46" s="221"/>
      <c r="F46" s="221"/>
      <c r="G46" s="222"/>
      <c r="H46" s="182"/>
    </row>
    <row r="47">
      <c r="A47" s="91" t="s">
        <v>47</v>
      </c>
      <c r="B47" s="121"/>
      <c r="C47" s="221">
        <v>2.0</v>
      </c>
      <c r="D47" s="221"/>
      <c r="E47" s="221">
        <v>5.0</v>
      </c>
      <c r="F47" s="221">
        <v>6.0</v>
      </c>
      <c r="G47" s="222"/>
      <c r="H47" s="182"/>
    </row>
    <row r="48">
      <c r="A48" s="91" t="s">
        <v>48</v>
      </c>
      <c r="B48" s="254" t="s">
        <v>94</v>
      </c>
      <c r="C48" s="221">
        <v>14.0</v>
      </c>
      <c r="D48" s="221"/>
      <c r="E48" s="221">
        <v>13.0</v>
      </c>
      <c r="F48" s="221">
        <v>24.0</v>
      </c>
      <c r="G48" s="222"/>
      <c r="H48" s="182"/>
    </row>
    <row r="49">
      <c r="A49" s="91" t="s">
        <v>49</v>
      </c>
      <c r="B49" s="121"/>
      <c r="C49" s="221"/>
      <c r="D49" s="221"/>
      <c r="E49" s="221"/>
      <c r="F49" s="221">
        <v>93.0</v>
      </c>
      <c r="G49" s="222"/>
      <c r="H49" s="182"/>
    </row>
    <row r="50">
      <c r="A50" s="91" t="s">
        <v>50</v>
      </c>
      <c r="B50" s="248"/>
      <c r="C50" s="221"/>
      <c r="D50" s="221"/>
      <c r="E50" s="221"/>
      <c r="F50" s="221"/>
      <c r="G50" s="222"/>
      <c r="H50" s="182"/>
    </row>
    <row r="51">
      <c r="A51" s="91" t="s">
        <v>51</v>
      </c>
      <c r="B51" s="254" t="s">
        <v>94</v>
      </c>
      <c r="C51" s="222"/>
      <c r="D51" s="222"/>
      <c r="E51" s="222"/>
      <c r="F51" s="222"/>
      <c r="G51" s="222"/>
      <c r="H51" s="182"/>
    </row>
    <row r="52">
      <c r="A52" s="91" t="s">
        <v>52</v>
      </c>
      <c r="B52" s="121"/>
      <c r="C52" s="221"/>
      <c r="D52" s="221"/>
      <c r="E52" s="221">
        <v>1.0</v>
      </c>
      <c r="F52" s="221">
        <v>26.0</v>
      </c>
      <c r="G52" s="222"/>
      <c r="H52" s="182"/>
    </row>
    <row r="53">
      <c r="A53" s="91" t="s">
        <v>53</v>
      </c>
      <c r="B53" s="254" t="s">
        <v>94</v>
      </c>
      <c r="C53" s="221">
        <v>25.0</v>
      </c>
      <c r="D53" s="221"/>
      <c r="E53" s="221">
        <v>3.0</v>
      </c>
      <c r="F53" s="221">
        <v>33.0</v>
      </c>
      <c r="G53" s="222"/>
      <c r="H53" s="182"/>
    </row>
    <row r="54">
      <c r="A54" s="91" t="s">
        <v>54</v>
      </c>
      <c r="B54" s="248"/>
      <c r="C54" s="222"/>
      <c r="D54" s="222"/>
      <c r="E54" s="222"/>
      <c r="F54" s="222"/>
      <c r="G54" s="222"/>
      <c r="H54" s="182"/>
    </row>
    <row r="55">
      <c r="A55" s="91" t="s">
        <v>55</v>
      </c>
      <c r="B55" s="254" t="s">
        <v>94</v>
      </c>
      <c r="C55" s="222"/>
      <c r="D55" s="222"/>
      <c r="E55" s="222"/>
      <c r="F55" s="222"/>
      <c r="G55" s="222"/>
      <c r="H55" s="182"/>
    </row>
    <row r="56">
      <c r="A56" s="131" t="s">
        <v>56</v>
      </c>
      <c r="B56" s="132"/>
      <c r="C56" s="185"/>
      <c r="D56" s="185"/>
      <c r="E56" s="185"/>
      <c r="F56" s="185"/>
      <c r="G56" s="185"/>
      <c r="H56" s="187"/>
    </row>
    <row r="57">
      <c r="A57" s="27" t="s">
        <v>121</v>
      </c>
      <c r="F57" s="28"/>
      <c r="H57" s="18"/>
    </row>
    <row r="58">
      <c r="A58" s="225" t="s">
        <v>25</v>
      </c>
      <c r="B58" s="138" t="s">
        <v>26</v>
      </c>
      <c r="C58" s="142" t="s">
        <v>27</v>
      </c>
      <c r="D58" s="142" t="s">
        <v>28</v>
      </c>
      <c r="E58" s="142" t="s">
        <v>29</v>
      </c>
      <c r="F58" s="226" t="s">
        <v>30</v>
      </c>
      <c r="H58" s="18"/>
    </row>
    <row r="59">
      <c r="A59" s="146" t="s">
        <v>32</v>
      </c>
      <c r="B59" s="241"/>
      <c r="C59" s="242"/>
      <c r="D59" s="87"/>
      <c r="E59" s="242"/>
      <c r="F59" s="266"/>
      <c r="H59" s="18"/>
    </row>
    <row r="60">
      <c r="A60" s="146" t="s">
        <v>34</v>
      </c>
      <c r="B60" s="151">
        <v>1.0</v>
      </c>
      <c r="C60" s="222"/>
      <c r="D60" s="222"/>
      <c r="E60" s="222"/>
      <c r="F60" s="102"/>
      <c r="H60" s="18"/>
    </row>
    <row r="61">
      <c r="A61" s="146" t="s">
        <v>36</v>
      </c>
      <c r="B61" s="151"/>
      <c r="C61" s="222"/>
      <c r="D61" s="221"/>
      <c r="E61" s="222"/>
      <c r="F61" s="102"/>
      <c r="H61" s="18"/>
    </row>
    <row r="62">
      <c r="A62" s="146" t="s">
        <v>38</v>
      </c>
      <c r="B62" s="151">
        <v>1.0</v>
      </c>
      <c r="C62" s="221"/>
      <c r="D62" s="222"/>
      <c r="E62" s="222"/>
      <c r="F62" s="102"/>
      <c r="H62" s="18"/>
    </row>
    <row r="63">
      <c r="A63" s="146" t="s">
        <v>39</v>
      </c>
      <c r="B63" s="244"/>
      <c r="C63" s="222"/>
      <c r="D63" s="222"/>
      <c r="E63" s="222"/>
      <c r="F63" s="182"/>
      <c r="H63" s="18"/>
    </row>
    <row r="64">
      <c r="A64" s="146" t="s">
        <v>41</v>
      </c>
      <c r="B64" s="151"/>
      <c r="C64" s="221"/>
      <c r="D64" s="222"/>
      <c r="E64" s="222"/>
      <c r="F64" s="102"/>
      <c r="H64" s="18"/>
    </row>
    <row r="65">
      <c r="A65" s="146" t="s">
        <v>43</v>
      </c>
      <c r="B65" s="151">
        <v>1.0</v>
      </c>
      <c r="C65" s="221"/>
      <c r="D65" s="222"/>
      <c r="E65" s="222"/>
      <c r="F65" s="102"/>
      <c r="H65" s="18"/>
    </row>
    <row r="66">
      <c r="A66" s="146" t="s">
        <v>45</v>
      </c>
      <c r="B66" s="151"/>
      <c r="C66" s="222"/>
      <c r="D66" s="222"/>
      <c r="E66" s="222"/>
      <c r="F66" s="102"/>
      <c r="H66" s="18"/>
    </row>
    <row r="67">
      <c r="A67" s="146" t="s">
        <v>46</v>
      </c>
      <c r="B67" s="151"/>
      <c r="C67" s="222"/>
      <c r="D67" s="222"/>
      <c r="E67" s="222"/>
      <c r="F67" s="182"/>
      <c r="H67" s="18"/>
    </row>
    <row r="68">
      <c r="A68" s="146" t="s">
        <v>47</v>
      </c>
      <c r="B68" s="151">
        <v>2.0</v>
      </c>
      <c r="C68" s="222"/>
      <c r="D68" s="221"/>
      <c r="E68" s="222"/>
      <c r="F68" s="102">
        <v>1.0</v>
      </c>
      <c r="H68" s="18"/>
    </row>
    <row r="69">
      <c r="A69" s="146" t="s">
        <v>48</v>
      </c>
      <c r="B69" s="151">
        <v>1.0</v>
      </c>
      <c r="C69" s="221"/>
      <c r="D69" s="221"/>
      <c r="E69" s="222"/>
      <c r="F69" s="102"/>
      <c r="H69" s="18"/>
    </row>
    <row r="70">
      <c r="A70" s="146" t="s">
        <v>49</v>
      </c>
      <c r="B70" s="151"/>
      <c r="C70" s="221"/>
      <c r="D70" s="222"/>
      <c r="E70" s="222"/>
      <c r="F70" s="102"/>
      <c r="H70" s="18"/>
    </row>
    <row r="71">
      <c r="A71" s="146" t="s">
        <v>50</v>
      </c>
      <c r="B71" s="244"/>
      <c r="C71" s="222"/>
      <c r="D71" s="222"/>
      <c r="E71" s="222"/>
      <c r="F71" s="182"/>
      <c r="H71" s="18"/>
    </row>
    <row r="72">
      <c r="A72" s="146" t="s">
        <v>51</v>
      </c>
      <c r="B72" s="151"/>
      <c r="C72" s="222"/>
      <c r="D72" s="222"/>
      <c r="E72" s="222"/>
      <c r="F72" s="182"/>
      <c r="H72" s="18"/>
    </row>
    <row r="73">
      <c r="A73" s="146" t="s">
        <v>52</v>
      </c>
      <c r="B73" s="151"/>
      <c r="C73" s="222"/>
      <c r="D73" s="221"/>
      <c r="E73" s="222"/>
      <c r="F73" s="102"/>
      <c r="H73" s="18"/>
    </row>
    <row r="74">
      <c r="A74" s="146" t="s">
        <v>53</v>
      </c>
      <c r="B74" s="151"/>
      <c r="C74" s="222"/>
      <c r="D74" s="221"/>
      <c r="E74" s="222"/>
      <c r="F74" s="102">
        <v>1.0</v>
      </c>
      <c r="H74" s="18"/>
    </row>
    <row r="75">
      <c r="A75" s="146" t="s">
        <v>54</v>
      </c>
      <c r="B75" s="244"/>
      <c r="C75" s="222"/>
      <c r="D75" s="222"/>
      <c r="E75" s="222"/>
      <c r="F75" s="182"/>
      <c r="H75" s="18"/>
    </row>
    <row r="76">
      <c r="A76" s="146" t="s">
        <v>55</v>
      </c>
      <c r="B76" s="245">
        <v>1.0</v>
      </c>
      <c r="C76" s="224"/>
      <c r="D76" s="224"/>
      <c r="E76" s="223"/>
      <c r="F76" s="206"/>
      <c r="H76" s="18"/>
    </row>
    <row r="77">
      <c r="A77" s="227" t="s">
        <v>56</v>
      </c>
      <c r="B77" s="244"/>
      <c r="C77" s="222"/>
      <c r="D77" s="222"/>
      <c r="E77" s="222"/>
      <c r="F77" s="182"/>
      <c r="H77" s="18"/>
    </row>
    <row r="78">
      <c r="A78" s="227" t="s">
        <v>103</v>
      </c>
      <c r="B78" s="151">
        <v>1.0</v>
      </c>
      <c r="C78" s="222"/>
      <c r="D78" s="221">
        <v>1.0</v>
      </c>
      <c r="E78" s="222"/>
      <c r="F78" s="182"/>
      <c r="H78" s="18"/>
    </row>
    <row r="79">
      <c r="A79" s="229" t="s">
        <v>118</v>
      </c>
      <c r="B79" s="245"/>
      <c r="C79" s="224"/>
      <c r="D79" s="223"/>
      <c r="E79" s="224"/>
      <c r="F79" s="184"/>
      <c r="H79" s="18"/>
    </row>
    <row r="80">
      <c r="A80" s="229" t="s">
        <v>21</v>
      </c>
      <c r="B80" s="246"/>
      <c r="C80" s="185"/>
      <c r="D80" s="185"/>
      <c r="E80" s="185"/>
      <c r="F80" s="158"/>
      <c r="H80" s="18"/>
    </row>
    <row r="81">
      <c r="A81" s="230" t="s">
        <v>66</v>
      </c>
      <c r="B81" s="163">
        <f t="shared" ref="B81:F81" si="12">SUM(B59:B80)</f>
        <v>8</v>
      </c>
      <c r="C81" s="163">
        <f t="shared" si="12"/>
        <v>0</v>
      </c>
      <c r="D81" s="163">
        <f t="shared" si="12"/>
        <v>1</v>
      </c>
      <c r="E81" s="163">
        <f t="shared" si="12"/>
        <v>0</v>
      </c>
      <c r="F81" s="165">
        <f t="shared" si="12"/>
        <v>2</v>
      </c>
      <c r="G81" s="47"/>
      <c r="H81" s="232"/>
    </row>
  </sheetData>
  <mergeCells count="5">
    <mergeCell ref="A2:G2"/>
    <mergeCell ref="C14:H14"/>
    <mergeCell ref="A22:B22"/>
    <mergeCell ref="A36:H36"/>
    <mergeCell ref="A57:F57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2">
      <c r="A2" s="52" t="s">
        <v>0</v>
      </c>
      <c r="B2" s="53"/>
      <c r="C2" s="53"/>
      <c r="D2" s="53"/>
      <c r="E2" s="53"/>
      <c r="F2" s="53"/>
      <c r="G2" s="54"/>
      <c r="H2" s="247">
        <v>45894.0</v>
      </c>
    </row>
    <row r="3">
      <c r="A3" s="57" t="s">
        <v>1</v>
      </c>
      <c r="B3" s="197">
        <v>45894.0</v>
      </c>
      <c r="C3" s="208"/>
      <c r="D3" s="209" t="s">
        <v>2</v>
      </c>
      <c r="E3" s="209" t="s">
        <v>3</v>
      </c>
      <c r="F3" s="209" t="s">
        <v>4</v>
      </c>
      <c r="G3" s="210" t="s">
        <v>5</v>
      </c>
      <c r="H3" s="9" t="s">
        <v>6</v>
      </c>
    </row>
    <row r="4">
      <c r="A4" s="10" t="s">
        <v>7</v>
      </c>
      <c r="B4" s="11">
        <v>2614416.0</v>
      </c>
      <c r="C4" s="12" t="s">
        <v>8</v>
      </c>
      <c r="D4" s="13">
        <v>384720.0</v>
      </c>
      <c r="E4" s="13">
        <v>352213.0</v>
      </c>
      <c r="F4" s="255">
        <v>176076.0</v>
      </c>
      <c r="G4" s="14">
        <f t="shared" ref="G4:H4" si="1">$F4/D4</f>
        <v>0.4576731129</v>
      </c>
      <c r="H4" s="15">
        <f t="shared" si="1"/>
        <v>0.4999134047</v>
      </c>
    </row>
    <row r="5">
      <c r="A5" s="10" t="s">
        <v>9</v>
      </c>
      <c r="B5" s="11">
        <v>2333565.0</v>
      </c>
      <c r="C5" s="12" t="s">
        <v>10</v>
      </c>
      <c r="D5" s="13">
        <v>251378.0</v>
      </c>
      <c r="E5" s="13">
        <v>297605.0</v>
      </c>
      <c r="F5" s="255">
        <v>102976.0</v>
      </c>
      <c r="G5" s="14">
        <f t="shared" ref="G5:H5" si="2">$F5/D5</f>
        <v>0.4096460311</v>
      </c>
      <c r="H5" s="15">
        <f t="shared" si="2"/>
        <v>0.3460156919</v>
      </c>
    </row>
    <row r="6">
      <c r="A6" s="10" t="s">
        <v>11</v>
      </c>
      <c r="B6" s="256">
        <v>1587993.0</v>
      </c>
      <c r="C6" s="12" t="s">
        <v>61</v>
      </c>
      <c r="E6" s="13">
        <v>348234.0</v>
      </c>
      <c r="F6" s="255">
        <v>323885.0</v>
      </c>
      <c r="G6" s="14" t="str">
        <f t="shared" ref="G6:H6" si="3">$F6/D6</f>
        <v>#DIV/0!</v>
      </c>
      <c r="H6" s="15">
        <f t="shared" si="3"/>
        <v>0.9300786253</v>
      </c>
    </row>
    <row r="7">
      <c r="A7" s="10" t="s">
        <v>116</v>
      </c>
      <c r="B7" s="256">
        <v>42237.0</v>
      </c>
      <c r="C7" s="12" t="s">
        <v>12</v>
      </c>
      <c r="D7" s="13">
        <v>303209.0</v>
      </c>
      <c r="E7" s="13">
        <v>352213.0</v>
      </c>
      <c r="F7" s="255">
        <v>349563.0</v>
      </c>
      <c r="G7" s="14">
        <f t="shared" ref="G7:H7" si="4">$F7/D7</f>
        <v>1.152878048</v>
      </c>
      <c r="H7" s="15">
        <f t="shared" si="4"/>
        <v>0.9924761437</v>
      </c>
    </row>
    <row r="8">
      <c r="A8" s="17" t="s">
        <v>15</v>
      </c>
      <c r="B8" s="18"/>
      <c r="C8" s="12" t="s">
        <v>14</v>
      </c>
      <c r="D8" s="13">
        <v>468697.0</v>
      </c>
      <c r="E8" s="13">
        <v>369613.0</v>
      </c>
      <c r="F8" s="255">
        <v>333085.0</v>
      </c>
      <c r="G8" s="14">
        <f t="shared" ref="G8:H8" si="5">$F8/D8</f>
        <v>0.7106616855</v>
      </c>
      <c r="H8" s="15">
        <f t="shared" si="5"/>
        <v>0.9011723073</v>
      </c>
    </row>
    <row r="9">
      <c r="A9" s="19" t="s">
        <v>17</v>
      </c>
      <c r="B9" s="20">
        <f>(B5-B6)/30</f>
        <v>24852.4</v>
      </c>
      <c r="C9" s="12" t="s">
        <v>16</v>
      </c>
      <c r="D9" s="13">
        <v>208087.0</v>
      </c>
      <c r="E9" s="13">
        <v>297605.0</v>
      </c>
      <c r="F9" s="255">
        <v>53257.0</v>
      </c>
      <c r="G9" s="14">
        <f t="shared" ref="G9:H9" si="6">$F9/D9</f>
        <v>0.255936219</v>
      </c>
      <c r="H9" s="15">
        <f t="shared" si="6"/>
        <v>0.1789519665</v>
      </c>
    </row>
    <row r="10">
      <c r="A10" s="19" t="s">
        <v>19</v>
      </c>
      <c r="B10" s="21">
        <f>(B5-B7)/30</f>
        <v>76377.6</v>
      </c>
      <c r="C10" s="12" t="s">
        <v>18</v>
      </c>
      <c r="D10" s="13">
        <v>232899.0</v>
      </c>
      <c r="E10" s="13">
        <v>297605.0</v>
      </c>
      <c r="F10" s="255">
        <v>125543.0</v>
      </c>
      <c r="G10" s="14">
        <f t="shared" ref="G10:H10" si="7">$F10/D10</f>
        <v>0.539044822</v>
      </c>
      <c r="H10" s="15">
        <f t="shared" si="7"/>
        <v>0.4218443911</v>
      </c>
    </row>
    <row r="11">
      <c r="A11" s="17" t="s">
        <v>3</v>
      </c>
      <c r="B11" s="22"/>
      <c r="C11" s="12" t="s">
        <v>20</v>
      </c>
      <c r="D11" s="13">
        <v>0.0</v>
      </c>
      <c r="E11" s="13">
        <v>240080.0</v>
      </c>
      <c r="F11" s="255">
        <v>42237.0</v>
      </c>
      <c r="G11" s="14"/>
      <c r="H11" s="15">
        <f>$F11/E11</f>
        <v>0.175928857</v>
      </c>
    </row>
    <row r="12">
      <c r="A12" s="19" t="s">
        <v>22</v>
      </c>
      <c r="B12" s="21">
        <f>B4/B16</f>
        <v>87147.2</v>
      </c>
      <c r="C12" s="23" t="s">
        <v>21</v>
      </c>
      <c r="D12" s="24">
        <v>196859.0</v>
      </c>
      <c r="E12" s="24">
        <v>153000.0</v>
      </c>
      <c r="F12" s="257">
        <v>81368.0</v>
      </c>
      <c r="G12" s="25">
        <f t="shared" ref="G12:H12" si="8">$F12/D12</f>
        <v>0.4133313692</v>
      </c>
      <c r="H12" s="26">
        <f t="shared" si="8"/>
        <v>0.5318169935</v>
      </c>
    </row>
    <row r="13">
      <c r="A13" s="19" t="s">
        <v>24</v>
      </c>
      <c r="B13" s="21">
        <f>(B4-B6)/(B16-B19)</f>
        <v>-17397</v>
      </c>
      <c r="C13" s="29" t="s">
        <v>66</v>
      </c>
      <c r="D13" s="212">
        <f t="shared" ref="D13:F13" si="9">SUM(D4:D12)</f>
        <v>2045849</v>
      </c>
      <c r="E13" s="212">
        <f t="shared" si="9"/>
        <v>2708168</v>
      </c>
      <c r="F13" s="212">
        <f t="shared" si="9"/>
        <v>1587990</v>
      </c>
      <c r="G13" s="25">
        <f t="shared" ref="G13:H13" si="10">$F13/D13</f>
        <v>0.7762009806</v>
      </c>
      <c r="H13" s="26">
        <f t="shared" si="10"/>
        <v>0.5863705649</v>
      </c>
    </row>
    <row r="14">
      <c r="A14" s="19" t="s">
        <v>31</v>
      </c>
      <c r="B14" s="20">
        <f>B19*B12</f>
        <v>7756100.8</v>
      </c>
      <c r="C14" s="27" t="s">
        <v>68</v>
      </c>
      <c r="H14" s="28"/>
    </row>
    <row r="15">
      <c r="A15" s="19" t="s">
        <v>33</v>
      </c>
      <c r="B15" s="20">
        <f>B6-B14</f>
        <v>-6168107.8</v>
      </c>
      <c r="D15" s="30" t="s">
        <v>70</v>
      </c>
      <c r="E15" s="30" t="s">
        <v>71</v>
      </c>
      <c r="F15" s="30" t="s">
        <v>72</v>
      </c>
      <c r="G15" s="30" t="s">
        <v>113</v>
      </c>
      <c r="H15" s="18"/>
    </row>
    <row r="16">
      <c r="A16" s="19" t="s">
        <v>35</v>
      </c>
      <c r="B16" s="38">
        <v>30.0</v>
      </c>
      <c r="C16" s="91" t="s">
        <v>32</v>
      </c>
      <c r="D16" s="13">
        <v>79808.0</v>
      </c>
      <c r="E16" s="255">
        <v>9249.0</v>
      </c>
      <c r="F16" s="97">
        <f t="shared" ref="F16:F19" si="11">D16-E16</f>
        <v>70559</v>
      </c>
      <c r="G16" s="36"/>
      <c r="H16" s="18"/>
    </row>
    <row r="17">
      <c r="A17" s="19" t="s">
        <v>37</v>
      </c>
      <c r="B17" s="39">
        <v>45870.0</v>
      </c>
      <c r="C17" s="91" t="s">
        <v>34</v>
      </c>
      <c r="D17" s="13">
        <v>129464.0</v>
      </c>
      <c r="E17" s="255">
        <v>40231.0</v>
      </c>
      <c r="F17" s="97">
        <f t="shared" si="11"/>
        <v>89233</v>
      </c>
      <c r="G17" s="36"/>
      <c r="H17" s="18"/>
    </row>
    <row r="18">
      <c r="A18" s="19" t="s">
        <v>1</v>
      </c>
      <c r="B18" s="40">
        <f>Today()</f>
        <v>45959</v>
      </c>
      <c r="C18" s="91" t="s">
        <v>36</v>
      </c>
      <c r="D18" s="13">
        <v>120764.0</v>
      </c>
      <c r="E18" s="255">
        <v>113389.0</v>
      </c>
      <c r="F18" s="258">
        <f t="shared" si="11"/>
        <v>7375</v>
      </c>
      <c r="G18" s="36"/>
      <c r="H18" s="18"/>
    </row>
    <row r="19">
      <c r="A19" s="19" t="s">
        <v>40</v>
      </c>
      <c r="B19" s="41">
        <f>B18-B17</f>
        <v>89</v>
      </c>
      <c r="C19" s="91" t="s">
        <v>38</v>
      </c>
      <c r="D19" s="13">
        <v>129464.0</v>
      </c>
      <c r="E19" s="255">
        <v>48848.0</v>
      </c>
      <c r="F19" s="97">
        <f t="shared" si="11"/>
        <v>80616</v>
      </c>
      <c r="G19" s="36"/>
      <c r="H19" s="18"/>
    </row>
    <row r="20">
      <c r="A20" s="19" t="s">
        <v>42</v>
      </c>
      <c r="B20" s="42">
        <f>B19/B16</f>
        <v>2.966666667</v>
      </c>
      <c r="C20" s="91" t="s">
        <v>39</v>
      </c>
      <c r="D20" s="13"/>
      <c r="E20" s="259"/>
      <c r="F20" s="97"/>
      <c r="G20" s="36"/>
      <c r="H20" s="18"/>
    </row>
    <row r="21">
      <c r="A21" s="43" t="s">
        <v>44</v>
      </c>
      <c r="B21" s="44">
        <f>B6/B4</f>
        <v>0.607398746</v>
      </c>
      <c r="C21" s="91" t="s">
        <v>41</v>
      </c>
      <c r="D21" s="13">
        <v>238680.0</v>
      </c>
      <c r="E21" s="255">
        <v>120330.0</v>
      </c>
      <c r="F21" s="97">
        <f t="shared" ref="F21:F28" si="12">D21-E21</f>
        <v>118350</v>
      </c>
      <c r="G21" s="36"/>
      <c r="H21" s="18"/>
    </row>
    <row r="22">
      <c r="A22" s="17" t="s">
        <v>75</v>
      </c>
      <c r="C22" s="91" t="s">
        <v>43</v>
      </c>
      <c r="D22" s="13">
        <v>170420.0</v>
      </c>
      <c r="E22" s="255">
        <v>143017.0</v>
      </c>
      <c r="F22" s="258">
        <f t="shared" si="12"/>
        <v>27403</v>
      </c>
      <c r="G22" s="36"/>
      <c r="H22" s="18"/>
    </row>
    <row r="23">
      <c r="A23" s="100" t="s">
        <v>76</v>
      </c>
      <c r="B23" s="101" t="s">
        <v>77</v>
      </c>
      <c r="C23" s="91" t="s">
        <v>45</v>
      </c>
      <c r="D23" s="13">
        <v>93460.0</v>
      </c>
      <c r="E23" s="255">
        <v>87109.0</v>
      </c>
      <c r="F23" s="258">
        <f t="shared" si="12"/>
        <v>6351</v>
      </c>
      <c r="G23" s="36"/>
      <c r="H23" s="18"/>
    </row>
    <row r="24">
      <c r="A24" s="12" t="s">
        <v>8</v>
      </c>
      <c r="B24" s="102"/>
      <c r="C24" s="91" t="s">
        <v>46</v>
      </c>
      <c r="D24" s="13">
        <v>102160.0</v>
      </c>
      <c r="E24" s="255">
        <v>59122.0</v>
      </c>
      <c r="F24" s="258">
        <f t="shared" si="12"/>
        <v>43038</v>
      </c>
      <c r="G24" s="36"/>
      <c r="H24" s="18"/>
    </row>
    <row r="25">
      <c r="A25" s="12" t="s">
        <v>10</v>
      </c>
      <c r="B25" s="102"/>
      <c r="C25" s="91" t="s">
        <v>47</v>
      </c>
      <c r="D25" s="13">
        <v>102160.0</v>
      </c>
      <c r="E25" s="255">
        <v>161162.0</v>
      </c>
      <c r="F25" s="259">
        <f t="shared" si="12"/>
        <v>-59002</v>
      </c>
      <c r="G25" s="36"/>
      <c r="H25" s="18"/>
    </row>
    <row r="26">
      <c r="A26" s="12" t="s">
        <v>12</v>
      </c>
      <c r="B26" s="102">
        <v>2.0</v>
      </c>
      <c r="C26" s="91" t="s">
        <v>48</v>
      </c>
      <c r="D26" s="13">
        <v>102160.0</v>
      </c>
      <c r="E26" s="255">
        <v>102396.0</v>
      </c>
      <c r="F26" s="259">
        <f t="shared" si="12"/>
        <v>-236</v>
      </c>
      <c r="G26" s="36"/>
      <c r="H26" s="18"/>
    </row>
    <row r="27">
      <c r="A27" s="12" t="s">
        <v>14</v>
      </c>
      <c r="B27" s="102">
        <v>2.0</v>
      </c>
      <c r="C27" s="91" t="s">
        <v>49</v>
      </c>
      <c r="D27" s="13">
        <v>129464.0</v>
      </c>
      <c r="E27" s="255">
        <v>31723.0</v>
      </c>
      <c r="F27" s="97">
        <f t="shared" si="12"/>
        <v>97741</v>
      </c>
      <c r="G27" s="36"/>
      <c r="H27" s="18"/>
    </row>
    <row r="28">
      <c r="A28" s="12" t="s">
        <v>16</v>
      </c>
      <c r="B28" s="102"/>
      <c r="C28" s="91" t="s">
        <v>50</v>
      </c>
      <c r="D28" s="13">
        <v>129464.0</v>
      </c>
      <c r="E28" s="259"/>
      <c r="F28" s="97">
        <f t="shared" si="12"/>
        <v>129464</v>
      </c>
      <c r="G28" s="36"/>
      <c r="H28" s="18"/>
    </row>
    <row r="29">
      <c r="A29" s="12" t="s">
        <v>18</v>
      </c>
      <c r="B29" s="102"/>
      <c r="C29" s="91" t="s">
        <v>51</v>
      </c>
      <c r="D29" s="13">
        <v>129464.0</v>
      </c>
      <c r="E29" s="255">
        <v>51043.0</v>
      </c>
      <c r="F29" s="97">
        <f>D30-E30</f>
        <v>52896</v>
      </c>
      <c r="G29" s="36"/>
      <c r="H29" s="18"/>
    </row>
    <row r="30">
      <c r="A30" s="12" t="s">
        <v>20</v>
      </c>
      <c r="B30" s="102"/>
      <c r="C30" s="91" t="s">
        <v>52</v>
      </c>
      <c r="D30" s="13">
        <v>129464.0</v>
      </c>
      <c r="E30" s="255">
        <v>76568.0</v>
      </c>
      <c r="F30" s="97">
        <f>D31-E30</f>
        <v>102552</v>
      </c>
      <c r="G30" s="36"/>
      <c r="H30" s="18"/>
    </row>
    <row r="31">
      <c r="A31" s="103" t="s">
        <v>79</v>
      </c>
      <c r="B31" s="206"/>
      <c r="C31" s="91" t="s">
        <v>53</v>
      </c>
      <c r="D31" s="13">
        <v>179120.0</v>
      </c>
      <c r="E31" s="255">
        <v>39080.0</v>
      </c>
      <c r="G31" s="36"/>
      <c r="H31" s="18"/>
    </row>
    <row r="32">
      <c r="A32" s="104" t="s">
        <v>81</v>
      </c>
      <c r="B32" s="127">
        <v>5.0</v>
      </c>
      <c r="C32" s="91" t="s">
        <v>54</v>
      </c>
      <c r="D32" s="13"/>
      <c r="E32" s="259"/>
      <c r="F32" s="97"/>
      <c r="G32" s="36"/>
      <c r="H32" s="18"/>
    </row>
    <row r="33">
      <c r="A33" s="105" t="s">
        <v>66</v>
      </c>
      <c r="B33" s="106">
        <f>SUM(B24:B32)</f>
        <v>9</v>
      </c>
      <c r="C33" s="91" t="s">
        <v>55</v>
      </c>
      <c r="D33" s="13">
        <v>93460.0</v>
      </c>
      <c r="E33" s="255">
        <v>48929.0</v>
      </c>
      <c r="F33" s="258">
        <f>D33-E33</f>
        <v>44531</v>
      </c>
      <c r="G33" s="36"/>
      <c r="H33" s="18"/>
    </row>
    <row r="34">
      <c r="A34" s="260"/>
      <c r="B34" s="261"/>
      <c r="C34" s="214" t="s">
        <v>56</v>
      </c>
      <c r="D34" s="215"/>
      <c r="E34" s="262"/>
      <c r="F34" s="239"/>
      <c r="G34" s="217"/>
      <c r="H34" s="18"/>
    </row>
    <row r="35">
      <c r="A35" s="263"/>
      <c r="B35" s="264"/>
      <c r="C35" s="218" t="s">
        <v>85</v>
      </c>
      <c r="D35" s="219">
        <v>237780.0</v>
      </c>
      <c r="E35" s="219">
        <f>51730+26571</f>
        <v>78301</v>
      </c>
      <c r="F35" s="265">
        <f>D35-E35</f>
        <v>159479</v>
      </c>
      <c r="G35" s="36"/>
      <c r="H35" s="220" t="s">
        <v>86</v>
      </c>
    </row>
    <row r="36">
      <c r="A36" s="115" t="s">
        <v>115</v>
      </c>
      <c r="B36" s="116"/>
      <c r="C36" s="116"/>
      <c r="D36" s="116"/>
      <c r="E36" s="116"/>
      <c r="F36" s="116"/>
      <c r="G36" s="116"/>
      <c r="H36" s="117"/>
    </row>
    <row r="37">
      <c r="A37" s="6"/>
      <c r="B37" s="7" t="s">
        <v>88</v>
      </c>
      <c r="C37" s="7" t="s">
        <v>89</v>
      </c>
      <c r="D37" s="7" t="s">
        <v>90</v>
      </c>
      <c r="E37" s="7" t="s">
        <v>91</v>
      </c>
      <c r="F37" s="7" t="s">
        <v>92</v>
      </c>
      <c r="G37" s="7" t="s">
        <v>93</v>
      </c>
      <c r="H37" s="34"/>
    </row>
    <row r="38">
      <c r="A38" s="91" t="s">
        <v>32</v>
      </c>
      <c r="B38" s="254" t="s">
        <v>94</v>
      </c>
      <c r="C38" s="221">
        <v>6.0</v>
      </c>
      <c r="D38" s="221">
        <v>3.0</v>
      </c>
      <c r="E38" s="221">
        <v>7.0</v>
      </c>
      <c r="F38" s="221"/>
      <c r="G38" s="222"/>
      <c r="H38" s="182"/>
    </row>
    <row r="39">
      <c r="A39" s="91" t="s">
        <v>34</v>
      </c>
      <c r="B39" s="254" t="s">
        <v>94</v>
      </c>
      <c r="C39" s="221">
        <v>3.0</v>
      </c>
      <c r="D39" s="221">
        <v>1.0</v>
      </c>
      <c r="E39" s="221">
        <v>2.0</v>
      </c>
      <c r="F39" s="221">
        <v>3.0</v>
      </c>
      <c r="G39" s="222"/>
      <c r="H39" s="182"/>
    </row>
    <row r="40">
      <c r="A40" s="91" t="s">
        <v>36</v>
      </c>
      <c r="B40" s="254" t="s">
        <v>94</v>
      </c>
      <c r="C40" s="221">
        <v>1.0</v>
      </c>
      <c r="D40" s="221"/>
      <c r="E40" s="221">
        <v>3.0</v>
      </c>
      <c r="F40" s="221">
        <v>13.0</v>
      </c>
      <c r="G40" s="222"/>
      <c r="H40" s="182"/>
    </row>
    <row r="41">
      <c r="A41" s="91" t="s">
        <v>38</v>
      </c>
      <c r="B41" s="254" t="s">
        <v>94</v>
      </c>
      <c r="C41" s="221">
        <v>10.0</v>
      </c>
      <c r="D41" s="221"/>
      <c r="E41" s="221">
        <v>2.0</v>
      </c>
      <c r="F41" s="221">
        <v>4.0</v>
      </c>
      <c r="G41" s="222"/>
      <c r="H41" s="182"/>
    </row>
    <row r="42">
      <c r="A42" s="91" t="s">
        <v>39</v>
      </c>
      <c r="B42" s="254" t="s">
        <v>94</v>
      </c>
      <c r="C42" s="222"/>
      <c r="D42" s="222"/>
      <c r="E42" s="222"/>
      <c r="F42" s="222"/>
      <c r="G42" s="222"/>
      <c r="H42" s="182"/>
    </row>
    <row r="43">
      <c r="A43" s="91" t="s">
        <v>41</v>
      </c>
      <c r="B43" s="254" t="s">
        <v>94</v>
      </c>
      <c r="C43" s="221">
        <v>1.0</v>
      </c>
      <c r="D43" s="221"/>
      <c r="E43" s="221">
        <v>2.0</v>
      </c>
      <c r="F43" s="221">
        <v>1.0</v>
      </c>
      <c r="G43" s="222"/>
      <c r="H43" s="182"/>
    </row>
    <row r="44">
      <c r="A44" s="91" t="s">
        <v>43</v>
      </c>
      <c r="B44" s="254" t="s">
        <v>94</v>
      </c>
      <c r="C44" s="221">
        <v>1.0</v>
      </c>
      <c r="D44" s="221">
        <v>1.0</v>
      </c>
      <c r="E44" s="221">
        <v>1.0</v>
      </c>
      <c r="F44" s="221"/>
      <c r="G44" s="222"/>
      <c r="H44" s="182"/>
    </row>
    <row r="45">
      <c r="A45" s="91" t="s">
        <v>45</v>
      </c>
      <c r="B45" s="121"/>
      <c r="C45" s="222"/>
      <c r="D45" s="222"/>
      <c r="E45" s="222"/>
      <c r="F45" s="222"/>
      <c r="G45" s="222"/>
      <c r="H45" s="182"/>
    </row>
    <row r="46">
      <c r="A46" s="91" t="s">
        <v>46</v>
      </c>
      <c r="B46" s="121"/>
      <c r="C46" s="221"/>
      <c r="D46" s="221"/>
      <c r="E46" s="221"/>
      <c r="F46" s="221"/>
      <c r="G46" s="222"/>
      <c r="H46" s="182"/>
    </row>
    <row r="47">
      <c r="A47" s="91" t="s">
        <v>47</v>
      </c>
      <c r="B47" s="254" t="s">
        <v>94</v>
      </c>
      <c r="C47" s="221">
        <v>1.0</v>
      </c>
      <c r="D47" s="221">
        <v>2.0</v>
      </c>
      <c r="E47" s="221">
        <v>7.0</v>
      </c>
      <c r="F47" s="221">
        <v>6.0</v>
      </c>
      <c r="G47" s="222"/>
      <c r="H47" s="182"/>
    </row>
    <row r="48">
      <c r="A48" s="91" t="s">
        <v>48</v>
      </c>
      <c r="B48" s="254" t="s">
        <v>94</v>
      </c>
      <c r="C48" s="221">
        <v>3.0</v>
      </c>
      <c r="D48" s="221">
        <v>1.0</v>
      </c>
      <c r="E48" s="221">
        <v>4.0</v>
      </c>
      <c r="F48" s="221">
        <v>8.0</v>
      </c>
      <c r="G48" s="222"/>
      <c r="H48" s="182"/>
    </row>
    <row r="49">
      <c r="A49" s="91" t="s">
        <v>49</v>
      </c>
      <c r="B49" s="254" t="s">
        <v>94</v>
      </c>
      <c r="C49" s="221">
        <v>1.0</v>
      </c>
      <c r="D49" s="221"/>
      <c r="E49" s="221"/>
      <c r="F49" s="221">
        <v>29.0</v>
      </c>
      <c r="G49" s="222"/>
      <c r="H49" s="182"/>
    </row>
    <row r="50">
      <c r="A50" s="91" t="s">
        <v>50</v>
      </c>
      <c r="B50" s="248"/>
      <c r="C50" s="221"/>
      <c r="D50" s="221"/>
      <c r="E50" s="221"/>
      <c r="F50" s="221"/>
      <c r="G50" s="222"/>
      <c r="H50" s="182"/>
    </row>
    <row r="51">
      <c r="A51" s="91" t="s">
        <v>51</v>
      </c>
      <c r="B51" s="254" t="s">
        <v>126</v>
      </c>
      <c r="C51" s="222"/>
      <c r="D51" s="222"/>
      <c r="E51" s="222"/>
      <c r="F51" s="222"/>
      <c r="G51" s="222"/>
      <c r="H51" s="182"/>
    </row>
    <row r="52">
      <c r="A52" s="91" t="s">
        <v>52</v>
      </c>
      <c r="B52" s="254" t="s">
        <v>94</v>
      </c>
      <c r="C52" s="221"/>
      <c r="D52" s="221">
        <v>1.0</v>
      </c>
      <c r="E52" s="221">
        <v>7.0</v>
      </c>
      <c r="F52" s="221">
        <v>9.0</v>
      </c>
      <c r="G52" s="222"/>
      <c r="H52" s="182"/>
    </row>
    <row r="53">
      <c r="A53" s="91" t="s">
        <v>53</v>
      </c>
      <c r="B53" s="254" t="s">
        <v>126</v>
      </c>
      <c r="C53" s="221">
        <v>10.0</v>
      </c>
      <c r="D53" s="221"/>
      <c r="E53" s="221">
        <v>6.0</v>
      </c>
      <c r="F53" s="221">
        <v>2.0</v>
      </c>
      <c r="G53" s="222"/>
      <c r="H53" s="182"/>
    </row>
    <row r="54">
      <c r="A54" s="91" t="s">
        <v>54</v>
      </c>
      <c r="B54" s="248"/>
      <c r="C54" s="222"/>
      <c r="D54" s="222"/>
      <c r="E54" s="222"/>
      <c r="F54" s="222"/>
      <c r="G54" s="222"/>
      <c r="H54" s="182"/>
    </row>
    <row r="55">
      <c r="A55" s="91" t="s">
        <v>55</v>
      </c>
      <c r="B55" s="121"/>
      <c r="C55" s="222"/>
      <c r="D55" s="222"/>
      <c r="E55" s="222"/>
      <c r="F55" s="222"/>
      <c r="G55" s="222"/>
      <c r="H55" s="182"/>
    </row>
    <row r="56">
      <c r="A56" s="131" t="s">
        <v>56</v>
      </c>
      <c r="B56" s="132"/>
      <c r="C56" s="185"/>
      <c r="D56" s="185"/>
      <c r="E56" s="185"/>
      <c r="F56" s="185"/>
      <c r="G56" s="185"/>
      <c r="H56" s="187"/>
    </row>
    <row r="57">
      <c r="A57" s="27" t="s">
        <v>121</v>
      </c>
      <c r="F57" s="28"/>
      <c r="H57" s="18"/>
    </row>
    <row r="58">
      <c r="A58" s="225" t="s">
        <v>25</v>
      </c>
      <c r="B58" s="138" t="s">
        <v>26</v>
      </c>
      <c r="C58" s="142" t="s">
        <v>27</v>
      </c>
      <c r="D58" s="142" t="s">
        <v>28</v>
      </c>
      <c r="E58" s="142" t="s">
        <v>29</v>
      </c>
      <c r="F58" s="226" t="s">
        <v>30</v>
      </c>
      <c r="H58" s="18"/>
    </row>
    <row r="59">
      <c r="A59" s="146" t="s">
        <v>32</v>
      </c>
      <c r="B59" s="241"/>
      <c r="C59" s="242"/>
      <c r="D59" s="87">
        <v>1.0</v>
      </c>
      <c r="E59" s="242"/>
      <c r="F59" s="266"/>
      <c r="H59" s="18"/>
    </row>
    <row r="60">
      <c r="A60" s="146" t="s">
        <v>34</v>
      </c>
      <c r="B60" s="151"/>
      <c r="C60" s="222"/>
      <c r="D60" s="222"/>
      <c r="E60" s="222"/>
      <c r="F60" s="102"/>
      <c r="H60" s="18"/>
    </row>
    <row r="61">
      <c r="A61" s="146" t="s">
        <v>36</v>
      </c>
      <c r="B61" s="151"/>
      <c r="C61" s="222"/>
      <c r="D61" s="221"/>
      <c r="E61" s="222"/>
      <c r="F61" s="102">
        <v>1.0</v>
      </c>
      <c r="H61" s="18"/>
    </row>
    <row r="62">
      <c r="A62" s="146" t="s">
        <v>38</v>
      </c>
      <c r="B62" s="151">
        <v>1.0</v>
      </c>
      <c r="C62" s="221">
        <v>1.0</v>
      </c>
      <c r="D62" s="222"/>
      <c r="E62" s="222"/>
      <c r="F62" s="102">
        <v>2.0</v>
      </c>
      <c r="H62" s="18"/>
    </row>
    <row r="63">
      <c r="A63" s="146" t="s">
        <v>39</v>
      </c>
      <c r="B63" s="244"/>
      <c r="C63" s="222"/>
      <c r="D63" s="222"/>
      <c r="E63" s="222"/>
      <c r="F63" s="182"/>
      <c r="H63" s="18"/>
    </row>
    <row r="64">
      <c r="A64" s="146" t="s">
        <v>41</v>
      </c>
      <c r="B64" s="151">
        <v>1.0</v>
      </c>
      <c r="C64" s="221"/>
      <c r="D64" s="222"/>
      <c r="E64" s="222"/>
      <c r="F64" s="102">
        <v>1.0</v>
      </c>
      <c r="H64" s="18"/>
    </row>
    <row r="65">
      <c r="A65" s="146" t="s">
        <v>43</v>
      </c>
      <c r="B65" s="151">
        <v>1.0</v>
      </c>
      <c r="C65" s="221"/>
      <c r="D65" s="222"/>
      <c r="E65" s="222"/>
      <c r="F65" s="102">
        <v>1.0</v>
      </c>
      <c r="H65" s="18"/>
    </row>
    <row r="66">
      <c r="A66" s="146" t="s">
        <v>45</v>
      </c>
      <c r="B66" s="151"/>
      <c r="C66" s="222"/>
      <c r="D66" s="222"/>
      <c r="E66" s="222"/>
      <c r="F66" s="102"/>
      <c r="H66" s="18"/>
    </row>
    <row r="67">
      <c r="A67" s="146" t="s">
        <v>46</v>
      </c>
      <c r="B67" s="151"/>
      <c r="C67" s="222"/>
      <c r="D67" s="222"/>
      <c r="E67" s="222"/>
      <c r="F67" s="182"/>
      <c r="H67" s="18"/>
    </row>
    <row r="68">
      <c r="A68" s="146" t="s">
        <v>47</v>
      </c>
      <c r="B68" s="151">
        <v>2.0</v>
      </c>
      <c r="C68" s="222"/>
      <c r="D68" s="221"/>
      <c r="E68" s="222"/>
      <c r="F68" s="102">
        <v>1.0</v>
      </c>
      <c r="H68" s="18"/>
    </row>
    <row r="69">
      <c r="A69" s="146" t="s">
        <v>48</v>
      </c>
      <c r="B69" s="151"/>
      <c r="C69" s="221"/>
      <c r="D69" s="221">
        <v>1.0</v>
      </c>
      <c r="E69" s="222"/>
      <c r="F69" s="102">
        <v>1.0</v>
      </c>
      <c r="H69" s="18"/>
    </row>
    <row r="70">
      <c r="A70" s="146" t="s">
        <v>49</v>
      </c>
      <c r="B70" s="151">
        <v>1.0</v>
      </c>
      <c r="C70" s="221"/>
      <c r="D70" s="222"/>
      <c r="E70" s="222"/>
      <c r="F70" s="102">
        <v>1.0</v>
      </c>
      <c r="H70" s="18"/>
    </row>
    <row r="71">
      <c r="A71" s="146" t="s">
        <v>50</v>
      </c>
      <c r="B71" s="244"/>
      <c r="C71" s="222"/>
      <c r="D71" s="222"/>
      <c r="E71" s="222"/>
      <c r="F71" s="182"/>
      <c r="H71" s="18"/>
    </row>
    <row r="72">
      <c r="A72" s="146" t="s">
        <v>51</v>
      </c>
      <c r="B72" s="151"/>
      <c r="C72" s="222"/>
      <c r="D72" s="222"/>
      <c r="E72" s="222"/>
      <c r="F72" s="182"/>
      <c r="H72" s="18"/>
    </row>
    <row r="73">
      <c r="A73" s="146" t="s">
        <v>52</v>
      </c>
      <c r="B73" s="151"/>
      <c r="C73" s="222"/>
      <c r="D73" s="221"/>
      <c r="E73" s="222"/>
      <c r="F73" s="102">
        <v>1.0</v>
      </c>
      <c r="H73" s="18"/>
    </row>
    <row r="74">
      <c r="A74" s="146" t="s">
        <v>53</v>
      </c>
      <c r="B74" s="151"/>
      <c r="C74" s="222"/>
      <c r="D74" s="221"/>
      <c r="E74" s="222"/>
      <c r="F74" s="102"/>
      <c r="H74" s="18"/>
    </row>
    <row r="75">
      <c r="A75" s="146" t="s">
        <v>54</v>
      </c>
      <c r="B75" s="244"/>
      <c r="C75" s="222"/>
      <c r="D75" s="222"/>
      <c r="E75" s="222"/>
      <c r="F75" s="182"/>
      <c r="H75" s="18"/>
    </row>
    <row r="76">
      <c r="A76" s="146" t="s">
        <v>55</v>
      </c>
      <c r="B76" s="245"/>
      <c r="C76" s="224"/>
      <c r="D76" s="224"/>
      <c r="E76" s="223"/>
      <c r="F76" s="206"/>
      <c r="H76" s="18"/>
    </row>
    <row r="77">
      <c r="A77" s="227" t="s">
        <v>56</v>
      </c>
      <c r="B77" s="244"/>
      <c r="C77" s="222"/>
      <c r="D77" s="222"/>
      <c r="E77" s="222"/>
      <c r="F77" s="182"/>
      <c r="H77" s="18"/>
    </row>
    <row r="78">
      <c r="A78" s="227" t="s">
        <v>103</v>
      </c>
      <c r="B78" s="151"/>
      <c r="C78" s="222"/>
      <c r="D78" s="221"/>
      <c r="E78" s="222"/>
      <c r="F78" s="182"/>
      <c r="H78" s="18"/>
    </row>
    <row r="79">
      <c r="A79" s="229" t="s">
        <v>118</v>
      </c>
      <c r="B79" s="245"/>
      <c r="C79" s="224"/>
      <c r="D79" s="223"/>
      <c r="E79" s="224"/>
      <c r="F79" s="184"/>
      <c r="H79" s="18"/>
    </row>
    <row r="80">
      <c r="A80" s="229" t="s">
        <v>21</v>
      </c>
      <c r="B80" s="246"/>
      <c r="C80" s="185"/>
      <c r="D80" s="185"/>
      <c r="E80" s="185"/>
      <c r="F80" s="158"/>
      <c r="H80" s="18"/>
    </row>
    <row r="81">
      <c r="A81" s="230" t="s">
        <v>66</v>
      </c>
      <c r="B81" s="163">
        <f t="shared" ref="B81:F81" si="13">SUM(B59:B80)</f>
        <v>6</v>
      </c>
      <c r="C81" s="163">
        <f t="shared" si="13"/>
        <v>1</v>
      </c>
      <c r="D81" s="163">
        <f t="shared" si="13"/>
        <v>2</v>
      </c>
      <c r="E81" s="163">
        <f t="shared" si="13"/>
        <v>0</v>
      </c>
      <c r="F81" s="165">
        <f t="shared" si="13"/>
        <v>9</v>
      </c>
      <c r="G81" s="47"/>
      <c r="H81" s="232"/>
    </row>
  </sheetData>
  <mergeCells count="5">
    <mergeCell ref="A2:G2"/>
    <mergeCell ref="C14:H14"/>
    <mergeCell ref="A22:B22"/>
    <mergeCell ref="A36:H36"/>
    <mergeCell ref="A57:F57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2">
      <c r="A2" s="52" t="s">
        <v>0</v>
      </c>
      <c r="B2" s="53"/>
      <c r="C2" s="53"/>
      <c r="D2" s="53"/>
      <c r="E2" s="53"/>
      <c r="F2" s="53"/>
      <c r="G2" s="54"/>
      <c r="H2" s="247">
        <v>45893.0</v>
      </c>
    </row>
    <row r="3">
      <c r="A3" s="57" t="s">
        <v>1</v>
      </c>
      <c r="B3" s="197">
        <v>45893.0</v>
      </c>
      <c r="C3" s="208"/>
      <c r="D3" s="209" t="s">
        <v>2</v>
      </c>
      <c r="E3" s="209" t="s">
        <v>3</v>
      </c>
      <c r="F3" s="209" t="s">
        <v>4</v>
      </c>
      <c r="G3" s="210" t="s">
        <v>5</v>
      </c>
      <c r="H3" s="9" t="s">
        <v>6</v>
      </c>
    </row>
    <row r="4">
      <c r="A4" s="10" t="s">
        <v>7</v>
      </c>
      <c r="B4" s="11">
        <v>2614416.0</v>
      </c>
      <c r="C4" s="12" t="s">
        <v>8</v>
      </c>
      <c r="D4" s="13">
        <v>384720.0</v>
      </c>
      <c r="E4" s="13">
        <v>352213.0</v>
      </c>
      <c r="F4" s="255">
        <v>162864.0</v>
      </c>
      <c r="G4" s="14">
        <f t="shared" ref="G4:H4" si="1">$F4/D4</f>
        <v>0.4233312539</v>
      </c>
      <c r="H4" s="15">
        <f t="shared" si="1"/>
        <v>0.4624020124</v>
      </c>
    </row>
    <row r="5">
      <c r="A5" s="10" t="s">
        <v>9</v>
      </c>
      <c r="B5" s="11">
        <v>2333565.0</v>
      </c>
      <c r="C5" s="12" t="s">
        <v>10</v>
      </c>
      <c r="D5" s="13">
        <v>251378.0</v>
      </c>
      <c r="E5" s="13">
        <v>297605.0</v>
      </c>
      <c r="F5" s="255">
        <v>69059.0</v>
      </c>
      <c r="G5" s="14">
        <f t="shared" ref="G5:H5" si="2">$F5/D5</f>
        <v>0.2747217338</v>
      </c>
      <c r="H5" s="15">
        <f t="shared" si="2"/>
        <v>0.2320491927</v>
      </c>
    </row>
    <row r="6">
      <c r="A6" s="10" t="s">
        <v>11</v>
      </c>
      <c r="B6" s="256">
        <v>1468210.0</v>
      </c>
      <c r="C6" s="12" t="s">
        <v>61</v>
      </c>
      <c r="E6" s="13">
        <v>348234.0</v>
      </c>
      <c r="F6" s="255">
        <v>323861.0</v>
      </c>
      <c r="G6" s="14" t="str">
        <f t="shared" ref="G6:H6" si="3">$F6/D6</f>
        <v>#DIV/0!</v>
      </c>
      <c r="H6" s="15">
        <f t="shared" si="3"/>
        <v>0.9300097061</v>
      </c>
    </row>
    <row r="7">
      <c r="A7" s="10" t="s">
        <v>116</v>
      </c>
      <c r="B7" s="256">
        <v>42237.0</v>
      </c>
      <c r="C7" s="12" t="s">
        <v>12</v>
      </c>
      <c r="D7" s="13">
        <v>303209.0</v>
      </c>
      <c r="E7" s="13">
        <v>352213.0</v>
      </c>
      <c r="F7" s="255">
        <v>303953.0</v>
      </c>
      <c r="G7" s="14">
        <f t="shared" ref="G7:H7" si="4">$F7/D7</f>
        <v>1.002453753</v>
      </c>
      <c r="H7" s="15">
        <f t="shared" si="4"/>
        <v>0.8629806396</v>
      </c>
    </row>
    <row r="8">
      <c r="A8" s="17" t="s">
        <v>15</v>
      </c>
      <c r="B8" s="18"/>
      <c r="C8" s="12" t="s">
        <v>14</v>
      </c>
      <c r="D8" s="13">
        <v>468697.0</v>
      </c>
      <c r="E8" s="13">
        <v>369613.0</v>
      </c>
      <c r="F8" s="255">
        <v>331781.0</v>
      </c>
      <c r="G8" s="14">
        <f t="shared" ref="G8:H8" si="5">$F8/D8</f>
        <v>0.7078795042</v>
      </c>
      <c r="H8" s="15">
        <f t="shared" si="5"/>
        <v>0.8976442928</v>
      </c>
    </row>
    <row r="9">
      <c r="A9" s="19" t="s">
        <v>17</v>
      </c>
      <c r="B9" s="20">
        <f>(B5-B6)/30</f>
        <v>28845.16667</v>
      </c>
      <c r="C9" s="12" t="s">
        <v>16</v>
      </c>
      <c r="D9" s="13">
        <v>208087.0</v>
      </c>
      <c r="E9" s="13">
        <v>297605.0</v>
      </c>
      <c r="F9" s="255">
        <v>37400.0</v>
      </c>
      <c r="G9" s="14">
        <f t="shared" ref="G9:H9" si="6">$F9/D9</f>
        <v>0.1797325157</v>
      </c>
      <c r="H9" s="15">
        <f t="shared" si="6"/>
        <v>0.1256699316</v>
      </c>
    </row>
    <row r="10">
      <c r="A10" s="19" t="s">
        <v>19</v>
      </c>
      <c r="B10" s="21">
        <f>(B5-B7)/30</f>
        <v>76377.6</v>
      </c>
      <c r="C10" s="12" t="s">
        <v>18</v>
      </c>
      <c r="D10" s="13">
        <v>232899.0</v>
      </c>
      <c r="E10" s="13">
        <v>297605.0</v>
      </c>
      <c r="F10" s="255">
        <v>114136.0</v>
      </c>
      <c r="G10" s="14">
        <f t="shared" ref="G10:H10" si="7">$F10/D10</f>
        <v>0.4900665095</v>
      </c>
      <c r="H10" s="15">
        <f t="shared" si="7"/>
        <v>0.3835150619</v>
      </c>
    </row>
    <row r="11">
      <c r="A11" s="17" t="s">
        <v>3</v>
      </c>
      <c r="B11" s="22"/>
      <c r="C11" s="12" t="s">
        <v>20</v>
      </c>
      <c r="D11" s="13">
        <v>0.0</v>
      </c>
      <c r="E11" s="13">
        <v>240080.0</v>
      </c>
      <c r="F11" s="255">
        <v>42237.0</v>
      </c>
      <c r="G11" s="14"/>
      <c r="H11" s="15">
        <f>$F11/E11</f>
        <v>0.175928857</v>
      </c>
    </row>
    <row r="12">
      <c r="A12" s="19" t="s">
        <v>22</v>
      </c>
      <c r="B12" s="21">
        <f>B4/B16</f>
        <v>87147.2</v>
      </c>
      <c r="C12" s="23" t="s">
        <v>21</v>
      </c>
      <c r="D12" s="24">
        <v>196859.0</v>
      </c>
      <c r="E12" s="24">
        <v>153000.0</v>
      </c>
      <c r="F12" s="257">
        <v>81368.0</v>
      </c>
      <c r="G12" s="25">
        <f t="shared" ref="G12:H12" si="8">$F12/D12</f>
        <v>0.4133313692</v>
      </c>
      <c r="H12" s="26">
        <f t="shared" si="8"/>
        <v>0.5318169935</v>
      </c>
    </row>
    <row r="13">
      <c r="A13" s="19" t="s">
        <v>24</v>
      </c>
      <c r="B13" s="21">
        <f>(B4-B6)/(B16-B19)</f>
        <v>-19427.22034</v>
      </c>
      <c r="C13" s="29" t="s">
        <v>66</v>
      </c>
      <c r="D13" s="212">
        <f t="shared" ref="D13:F13" si="9">SUM(D4:D12)</f>
        <v>2045849</v>
      </c>
      <c r="E13" s="212">
        <f t="shared" si="9"/>
        <v>2708168</v>
      </c>
      <c r="F13" s="212">
        <f t="shared" si="9"/>
        <v>1466659</v>
      </c>
      <c r="G13" s="25">
        <f t="shared" ref="G13:H13" si="10">$F13/D13</f>
        <v>0.7168950397</v>
      </c>
      <c r="H13" s="26">
        <f t="shared" si="10"/>
        <v>0.5415686915</v>
      </c>
    </row>
    <row r="14">
      <c r="A14" s="19" t="s">
        <v>31</v>
      </c>
      <c r="B14" s="20">
        <f>B19*B12</f>
        <v>7756100.8</v>
      </c>
      <c r="C14" s="27" t="s">
        <v>68</v>
      </c>
      <c r="H14" s="28"/>
    </row>
    <row r="15">
      <c r="A15" s="19" t="s">
        <v>33</v>
      </c>
      <c r="B15" s="20">
        <f>B6-B14</f>
        <v>-6287890.8</v>
      </c>
      <c r="D15" s="30" t="s">
        <v>70</v>
      </c>
      <c r="E15" s="30" t="s">
        <v>71</v>
      </c>
      <c r="F15" s="30" t="s">
        <v>72</v>
      </c>
      <c r="G15" s="30" t="s">
        <v>113</v>
      </c>
      <c r="H15" s="18"/>
    </row>
    <row r="16">
      <c r="A16" s="19" t="s">
        <v>35</v>
      </c>
      <c r="B16" s="38">
        <v>30.0</v>
      </c>
      <c r="C16" s="91" t="s">
        <v>32</v>
      </c>
      <c r="D16" s="13">
        <v>79808.0</v>
      </c>
      <c r="E16" s="255">
        <v>9249.0</v>
      </c>
      <c r="F16" s="97">
        <f t="shared" ref="F16:F19" si="11">D16-E16</f>
        <v>70559</v>
      </c>
      <c r="G16" s="36"/>
      <c r="H16" s="18"/>
    </row>
    <row r="17">
      <c r="A17" s="19" t="s">
        <v>37</v>
      </c>
      <c r="B17" s="39">
        <v>45870.0</v>
      </c>
      <c r="C17" s="91" t="s">
        <v>34</v>
      </c>
      <c r="D17" s="13">
        <v>129464.0</v>
      </c>
      <c r="E17" s="255">
        <v>40231.0</v>
      </c>
      <c r="F17" s="97">
        <f t="shared" si="11"/>
        <v>89233</v>
      </c>
      <c r="G17" s="36"/>
      <c r="H17" s="18"/>
    </row>
    <row r="18">
      <c r="A18" s="19" t="s">
        <v>1</v>
      </c>
      <c r="B18" s="40">
        <f>Today()</f>
        <v>45959</v>
      </c>
      <c r="C18" s="91" t="s">
        <v>36</v>
      </c>
      <c r="D18" s="13">
        <v>120764.0</v>
      </c>
      <c r="E18" s="255">
        <v>100389.0</v>
      </c>
      <c r="F18" s="258">
        <f t="shared" si="11"/>
        <v>20375</v>
      </c>
      <c r="G18" s="36"/>
      <c r="H18" s="18"/>
    </row>
    <row r="19">
      <c r="A19" s="19" t="s">
        <v>40</v>
      </c>
      <c r="B19" s="41">
        <f>B18-B17</f>
        <v>89</v>
      </c>
      <c r="C19" s="91" t="s">
        <v>38</v>
      </c>
      <c r="D19" s="13">
        <v>129464.0</v>
      </c>
      <c r="E19" s="255">
        <v>15122.0</v>
      </c>
      <c r="F19" s="97">
        <f t="shared" si="11"/>
        <v>114342</v>
      </c>
      <c r="G19" s="36"/>
      <c r="H19" s="18"/>
    </row>
    <row r="20">
      <c r="A20" s="19" t="s">
        <v>42</v>
      </c>
      <c r="B20" s="42">
        <f>B19/B16</f>
        <v>2.966666667</v>
      </c>
      <c r="C20" s="91" t="s">
        <v>39</v>
      </c>
      <c r="D20" s="13"/>
      <c r="E20" s="259"/>
      <c r="F20" s="97"/>
      <c r="G20" s="36"/>
      <c r="H20" s="18"/>
    </row>
    <row r="21">
      <c r="A21" s="43" t="s">
        <v>44</v>
      </c>
      <c r="B21" s="44">
        <f>B6/B4</f>
        <v>0.5615823955</v>
      </c>
      <c r="C21" s="91" t="s">
        <v>41</v>
      </c>
      <c r="D21" s="13">
        <v>238680.0</v>
      </c>
      <c r="E21" s="255">
        <v>94962.0</v>
      </c>
      <c r="F21" s="97">
        <f t="shared" ref="F21:F28" si="12">D21-E21</f>
        <v>143718</v>
      </c>
      <c r="G21" s="36"/>
      <c r="H21" s="18"/>
    </row>
    <row r="22">
      <c r="A22" s="17" t="s">
        <v>75</v>
      </c>
      <c r="C22" s="91" t="s">
        <v>43</v>
      </c>
      <c r="D22" s="13">
        <v>170420.0</v>
      </c>
      <c r="E22" s="255">
        <v>122920.0</v>
      </c>
      <c r="F22" s="258">
        <f t="shared" si="12"/>
        <v>47500</v>
      </c>
      <c r="G22" s="36"/>
      <c r="H22" s="18"/>
    </row>
    <row r="23">
      <c r="A23" s="100" t="s">
        <v>76</v>
      </c>
      <c r="B23" s="101" t="s">
        <v>77</v>
      </c>
      <c r="C23" s="91" t="s">
        <v>45</v>
      </c>
      <c r="D23" s="13">
        <v>93460.0</v>
      </c>
      <c r="E23" s="255">
        <v>87109.0</v>
      </c>
      <c r="F23" s="258">
        <f t="shared" si="12"/>
        <v>6351</v>
      </c>
      <c r="G23" s="36"/>
      <c r="H23" s="18"/>
    </row>
    <row r="24">
      <c r="A24" s="12" t="s">
        <v>8</v>
      </c>
      <c r="B24" s="102"/>
      <c r="C24" s="91" t="s">
        <v>46</v>
      </c>
      <c r="D24" s="13">
        <v>102160.0</v>
      </c>
      <c r="E24" s="255">
        <v>59122.0</v>
      </c>
      <c r="F24" s="258">
        <f t="shared" si="12"/>
        <v>43038</v>
      </c>
      <c r="G24" s="36"/>
      <c r="H24" s="18"/>
    </row>
    <row r="25">
      <c r="A25" s="12" t="s">
        <v>10</v>
      </c>
      <c r="B25" s="102"/>
      <c r="C25" s="91" t="s">
        <v>47</v>
      </c>
      <c r="D25" s="13">
        <v>102160.0</v>
      </c>
      <c r="E25" s="255">
        <v>149526.0</v>
      </c>
      <c r="F25" s="259">
        <f t="shared" si="12"/>
        <v>-47366</v>
      </c>
      <c r="G25" s="36"/>
      <c r="H25" s="18"/>
    </row>
    <row r="26">
      <c r="A26" s="12" t="s">
        <v>12</v>
      </c>
      <c r="B26" s="102">
        <v>1.0</v>
      </c>
      <c r="C26" s="91" t="s">
        <v>48</v>
      </c>
      <c r="D26" s="13">
        <v>102160.0</v>
      </c>
      <c r="E26" s="255">
        <v>112728.0</v>
      </c>
      <c r="F26" s="259">
        <f t="shared" si="12"/>
        <v>-10568</v>
      </c>
      <c r="G26" s="36"/>
      <c r="H26" s="18"/>
    </row>
    <row r="27">
      <c r="A27" s="12" t="s">
        <v>14</v>
      </c>
      <c r="B27" s="102">
        <v>4.0</v>
      </c>
      <c r="C27" s="91" t="s">
        <v>49</v>
      </c>
      <c r="D27" s="13">
        <v>129464.0</v>
      </c>
      <c r="E27" s="255">
        <v>15866.0</v>
      </c>
      <c r="F27" s="97">
        <f t="shared" si="12"/>
        <v>113598</v>
      </c>
      <c r="G27" s="36"/>
      <c r="H27" s="18"/>
    </row>
    <row r="28">
      <c r="A28" s="12" t="s">
        <v>16</v>
      </c>
      <c r="B28" s="102"/>
      <c r="C28" s="91" t="s">
        <v>50</v>
      </c>
      <c r="D28" s="13">
        <v>129464.0</v>
      </c>
      <c r="E28" s="259"/>
      <c r="F28" s="97">
        <f t="shared" si="12"/>
        <v>129464</v>
      </c>
      <c r="G28" s="36"/>
      <c r="H28" s="18"/>
    </row>
    <row r="29">
      <c r="A29" s="12" t="s">
        <v>18</v>
      </c>
      <c r="B29" s="102">
        <v>1.0</v>
      </c>
      <c r="C29" s="91" t="s">
        <v>51</v>
      </c>
      <c r="D29" s="13">
        <v>129464.0</v>
      </c>
      <c r="E29" s="255">
        <v>51043.0</v>
      </c>
      <c r="F29" s="97">
        <f>D30-E30</f>
        <v>64243</v>
      </c>
      <c r="G29" s="36"/>
      <c r="H29" s="18"/>
    </row>
    <row r="30">
      <c r="A30" s="12" t="s">
        <v>20</v>
      </c>
      <c r="B30" s="102">
        <v>3.0</v>
      </c>
      <c r="C30" s="91" t="s">
        <v>52</v>
      </c>
      <c r="D30" s="13">
        <v>129464.0</v>
      </c>
      <c r="E30" s="255">
        <v>65221.0</v>
      </c>
      <c r="F30" s="97">
        <f>D31-E30</f>
        <v>113899</v>
      </c>
      <c r="G30" s="36"/>
      <c r="H30" s="18"/>
    </row>
    <row r="31">
      <c r="A31" s="103" t="s">
        <v>79</v>
      </c>
      <c r="B31" s="206"/>
      <c r="C31" s="91" t="s">
        <v>53</v>
      </c>
      <c r="D31" s="13">
        <v>179120.0</v>
      </c>
      <c r="E31" s="255">
        <v>39080.0</v>
      </c>
      <c r="G31" s="36"/>
      <c r="H31" s="18"/>
    </row>
    <row r="32">
      <c r="A32" s="104" t="s">
        <v>81</v>
      </c>
      <c r="B32" s="127">
        <v>2.0</v>
      </c>
      <c r="C32" s="91" t="s">
        <v>54</v>
      </c>
      <c r="D32" s="13"/>
      <c r="E32" s="259"/>
      <c r="F32" s="97"/>
      <c r="G32" s="36"/>
      <c r="H32" s="18"/>
    </row>
    <row r="33">
      <c r="A33" s="105" t="s">
        <v>66</v>
      </c>
      <c r="B33" s="106">
        <f>SUM(B24:B32)</f>
        <v>11</v>
      </c>
      <c r="C33" s="91" t="s">
        <v>55</v>
      </c>
      <c r="D33" s="13">
        <v>93460.0</v>
      </c>
      <c r="E33" s="255">
        <v>48929.0</v>
      </c>
      <c r="F33" s="258">
        <f>D33-E33</f>
        <v>44531</v>
      </c>
      <c r="G33" s="36"/>
      <c r="H33" s="18"/>
    </row>
    <row r="34">
      <c r="A34" s="260"/>
      <c r="B34" s="261"/>
      <c r="C34" s="214" t="s">
        <v>56</v>
      </c>
      <c r="D34" s="215"/>
      <c r="E34" s="262"/>
      <c r="F34" s="239"/>
      <c r="G34" s="217"/>
      <c r="H34" s="18"/>
    </row>
    <row r="35">
      <c r="A35" s="263"/>
      <c r="B35" s="264"/>
      <c r="C35" s="218" t="s">
        <v>85</v>
      </c>
      <c r="D35" s="219">
        <v>237780.0</v>
      </c>
      <c r="E35" s="219">
        <f>51730+26571</f>
        <v>78301</v>
      </c>
      <c r="F35" s="265">
        <f>D35-E35</f>
        <v>159479</v>
      </c>
      <c r="G35" s="36"/>
      <c r="H35" s="220" t="s">
        <v>86</v>
      </c>
    </row>
    <row r="36">
      <c r="A36" s="115" t="s">
        <v>115</v>
      </c>
      <c r="B36" s="116"/>
      <c r="C36" s="116"/>
      <c r="D36" s="116"/>
      <c r="E36" s="116"/>
      <c r="F36" s="116"/>
      <c r="G36" s="116"/>
      <c r="H36" s="117"/>
    </row>
    <row r="37">
      <c r="A37" s="6"/>
      <c r="B37" s="7" t="s">
        <v>88</v>
      </c>
      <c r="C37" s="7" t="s">
        <v>89</v>
      </c>
      <c r="D37" s="7" t="s">
        <v>90</v>
      </c>
      <c r="E37" s="7" t="s">
        <v>91</v>
      </c>
      <c r="F37" s="7" t="s">
        <v>92</v>
      </c>
      <c r="G37" s="7" t="s">
        <v>93</v>
      </c>
      <c r="H37" s="34"/>
    </row>
    <row r="38">
      <c r="A38" s="91" t="s">
        <v>32</v>
      </c>
      <c r="B38" s="254" t="s">
        <v>94</v>
      </c>
      <c r="C38" s="221">
        <v>16.0</v>
      </c>
      <c r="D38" s="221"/>
      <c r="E38" s="221"/>
      <c r="F38" s="221">
        <v>1.0</v>
      </c>
      <c r="G38" s="222"/>
      <c r="H38" s="182"/>
    </row>
    <row r="39">
      <c r="A39" s="91" t="s">
        <v>34</v>
      </c>
      <c r="B39" s="254" t="s">
        <v>94</v>
      </c>
      <c r="C39" s="221">
        <v>6.0</v>
      </c>
      <c r="D39" s="221"/>
      <c r="E39" s="221">
        <v>1.0</v>
      </c>
      <c r="F39" s="221">
        <v>10.0</v>
      </c>
      <c r="G39" s="222"/>
      <c r="H39" s="182"/>
    </row>
    <row r="40">
      <c r="A40" s="91" t="s">
        <v>36</v>
      </c>
      <c r="B40" s="254" t="s">
        <v>94</v>
      </c>
      <c r="C40" s="221">
        <v>17.0</v>
      </c>
      <c r="D40" s="221">
        <v>0.0</v>
      </c>
      <c r="E40" s="221">
        <v>1.0</v>
      </c>
      <c r="F40" s="221">
        <v>41.0</v>
      </c>
      <c r="G40" s="222"/>
      <c r="H40" s="182"/>
    </row>
    <row r="41">
      <c r="A41" s="91" t="s">
        <v>38</v>
      </c>
      <c r="B41" s="254" t="s">
        <v>94</v>
      </c>
      <c r="C41" s="221">
        <v>20.0</v>
      </c>
      <c r="D41" s="221"/>
      <c r="E41" s="221">
        <v>10.0</v>
      </c>
      <c r="F41" s="221">
        <v>19.0</v>
      </c>
      <c r="G41" s="222"/>
      <c r="H41" s="182"/>
    </row>
    <row r="42">
      <c r="A42" s="91" t="s">
        <v>39</v>
      </c>
      <c r="B42" s="254" t="s">
        <v>94</v>
      </c>
      <c r="C42" s="222"/>
      <c r="D42" s="222"/>
      <c r="E42" s="222"/>
      <c r="F42" s="222"/>
      <c r="G42" s="222"/>
      <c r="H42" s="182"/>
    </row>
    <row r="43">
      <c r="A43" s="91" t="s">
        <v>41</v>
      </c>
      <c r="B43" s="254" t="s">
        <v>94</v>
      </c>
      <c r="C43" s="221">
        <v>8.0</v>
      </c>
      <c r="D43" s="221"/>
      <c r="E43" s="221">
        <v>2.0</v>
      </c>
      <c r="F43" s="221">
        <v>10.0</v>
      </c>
      <c r="G43" s="222"/>
      <c r="H43" s="182"/>
    </row>
    <row r="44">
      <c r="A44" s="91" t="s">
        <v>43</v>
      </c>
      <c r="B44" s="254" t="s">
        <v>94</v>
      </c>
      <c r="C44" s="221">
        <v>6.0</v>
      </c>
      <c r="D44" s="221">
        <v>1.0</v>
      </c>
      <c r="E44" s="221">
        <v>18.0</v>
      </c>
      <c r="F44" s="221"/>
      <c r="G44" s="222"/>
      <c r="H44" s="182"/>
    </row>
    <row r="45">
      <c r="A45" s="91" t="s">
        <v>45</v>
      </c>
      <c r="B45" s="254" t="s">
        <v>94</v>
      </c>
      <c r="C45" s="222"/>
      <c r="D45" s="222"/>
      <c r="E45" s="222"/>
      <c r="F45" s="222"/>
      <c r="G45" s="222"/>
      <c r="H45" s="182"/>
    </row>
    <row r="46">
      <c r="A46" s="91" t="s">
        <v>46</v>
      </c>
      <c r="B46" s="121"/>
      <c r="C46" s="221"/>
      <c r="D46" s="221"/>
      <c r="E46" s="221"/>
      <c r="F46" s="221"/>
      <c r="G46" s="222"/>
      <c r="H46" s="182"/>
    </row>
    <row r="47">
      <c r="A47" s="91" t="s">
        <v>47</v>
      </c>
      <c r="B47" s="254" t="s">
        <v>94</v>
      </c>
      <c r="C47" s="221">
        <v>8.0</v>
      </c>
      <c r="D47" s="221">
        <v>1.0</v>
      </c>
      <c r="E47" s="221">
        <v>3.0</v>
      </c>
      <c r="F47" s="221">
        <v>14.0</v>
      </c>
      <c r="G47" s="222"/>
      <c r="H47" s="182"/>
    </row>
    <row r="48">
      <c r="A48" s="91" t="s">
        <v>48</v>
      </c>
      <c r="B48" s="254" t="s">
        <v>94</v>
      </c>
      <c r="C48" s="221">
        <v>9.0</v>
      </c>
      <c r="D48" s="221"/>
      <c r="E48" s="221">
        <v>9.0</v>
      </c>
      <c r="F48" s="221">
        <v>9.0</v>
      </c>
      <c r="G48" s="222"/>
      <c r="H48" s="182"/>
    </row>
    <row r="49">
      <c r="A49" s="91" t="s">
        <v>49</v>
      </c>
      <c r="B49" s="254" t="s">
        <v>94</v>
      </c>
      <c r="C49" s="221"/>
      <c r="D49" s="221"/>
      <c r="E49" s="221">
        <v>1.0</v>
      </c>
      <c r="F49" s="221">
        <v>50.0</v>
      </c>
      <c r="G49" s="222"/>
      <c r="H49" s="182"/>
    </row>
    <row r="50">
      <c r="A50" s="91" t="s">
        <v>50</v>
      </c>
      <c r="B50" s="248"/>
      <c r="C50" s="221"/>
      <c r="D50" s="221"/>
      <c r="E50" s="221"/>
      <c r="F50" s="221"/>
      <c r="G50" s="222"/>
      <c r="H50" s="182"/>
    </row>
    <row r="51">
      <c r="A51" s="91" t="s">
        <v>51</v>
      </c>
      <c r="B51" s="121"/>
      <c r="C51" s="222"/>
      <c r="D51" s="222"/>
      <c r="E51" s="222"/>
      <c r="F51" s="222"/>
      <c r="G51" s="222"/>
      <c r="H51" s="182"/>
    </row>
    <row r="52">
      <c r="A52" s="91" t="s">
        <v>52</v>
      </c>
      <c r="B52" s="254" t="s">
        <v>94</v>
      </c>
      <c r="C52" s="221">
        <v>1.0</v>
      </c>
      <c r="D52" s="221"/>
      <c r="E52" s="221">
        <v>3.0</v>
      </c>
      <c r="F52" s="221">
        <v>21.0</v>
      </c>
      <c r="G52" s="222"/>
      <c r="H52" s="182"/>
    </row>
    <row r="53">
      <c r="A53" s="91" t="s">
        <v>53</v>
      </c>
      <c r="B53" s="121"/>
      <c r="C53" s="221"/>
      <c r="D53" s="221">
        <v>1.0</v>
      </c>
      <c r="E53" s="221"/>
      <c r="F53" s="221">
        <v>4.0</v>
      </c>
      <c r="G53" s="222"/>
      <c r="H53" s="182"/>
    </row>
    <row r="54">
      <c r="A54" s="91" t="s">
        <v>54</v>
      </c>
      <c r="B54" s="248"/>
      <c r="C54" s="222"/>
      <c r="D54" s="222"/>
      <c r="E54" s="222"/>
      <c r="F54" s="222"/>
      <c r="G54" s="222"/>
      <c r="H54" s="182"/>
    </row>
    <row r="55">
      <c r="A55" s="91" t="s">
        <v>55</v>
      </c>
      <c r="B55" s="254" t="s">
        <v>94</v>
      </c>
      <c r="C55" s="222"/>
      <c r="D55" s="222"/>
      <c r="E55" s="222"/>
      <c r="F55" s="222"/>
      <c r="G55" s="222"/>
      <c r="H55" s="182"/>
    </row>
    <row r="56">
      <c r="A56" s="131" t="s">
        <v>56</v>
      </c>
      <c r="B56" s="132"/>
      <c r="C56" s="185"/>
      <c r="D56" s="185"/>
      <c r="E56" s="185"/>
      <c r="F56" s="185"/>
      <c r="G56" s="185"/>
      <c r="H56" s="187"/>
    </row>
    <row r="57">
      <c r="A57" s="27" t="s">
        <v>121</v>
      </c>
      <c r="F57" s="28"/>
      <c r="H57" s="18"/>
    </row>
    <row r="58">
      <c r="A58" s="225" t="s">
        <v>25</v>
      </c>
      <c r="B58" s="138" t="s">
        <v>26</v>
      </c>
      <c r="C58" s="142" t="s">
        <v>27</v>
      </c>
      <c r="D58" s="142" t="s">
        <v>28</v>
      </c>
      <c r="E58" s="142" t="s">
        <v>29</v>
      </c>
      <c r="F58" s="226" t="s">
        <v>30</v>
      </c>
      <c r="H58" s="18"/>
    </row>
    <row r="59">
      <c r="A59" s="146" t="s">
        <v>32</v>
      </c>
      <c r="B59" s="241">
        <v>3.0</v>
      </c>
      <c r="C59" s="242"/>
      <c r="D59" s="242"/>
      <c r="E59" s="242"/>
      <c r="F59" s="266"/>
      <c r="H59" s="18"/>
    </row>
    <row r="60">
      <c r="A60" s="146" t="s">
        <v>34</v>
      </c>
      <c r="B60" s="151">
        <v>2.0</v>
      </c>
      <c r="C60" s="222"/>
      <c r="D60" s="222"/>
      <c r="E60" s="222"/>
      <c r="F60" s="102">
        <v>2.0</v>
      </c>
      <c r="H60" s="18"/>
    </row>
    <row r="61">
      <c r="A61" s="146" t="s">
        <v>36</v>
      </c>
      <c r="B61" s="151">
        <v>2.0</v>
      </c>
      <c r="C61" s="222"/>
      <c r="D61" s="221"/>
      <c r="E61" s="222"/>
      <c r="F61" s="102"/>
      <c r="H61" s="18"/>
    </row>
    <row r="62">
      <c r="A62" s="146" t="s">
        <v>38</v>
      </c>
      <c r="B62" s="151">
        <v>2.0</v>
      </c>
      <c r="C62" s="222"/>
      <c r="D62" s="222"/>
      <c r="E62" s="222"/>
      <c r="F62" s="182"/>
      <c r="H62" s="18"/>
    </row>
    <row r="63">
      <c r="A63" s="146" t="s">
        <v>39</v>
      </c>
      <c r="B63" s="244"/>
      <c r="C63" s="222"/>
      <c r="D63" s="222"/>
      <c r="E63" s="222"/>
      <c r="F63" s="182"/>
      <c r="H63" s="18"/>
    </row>
    <row r="64">
      <c r="A64" s="146" t="s">
        <v>41</v>
      </c>
      <c r="B64" s="151">
        <v>2.0</v>
      </c>
      <c r="C64" s="221"/>
      <c r="D64" s="222"/>
      <c r="E64" s="222"/>
      <c r="F64" s="102">
        <v>1.0</v>
      </c>
      <c r="H64" s="18"/>
    </row>
    <row r="65">
      <c r="A65" s="146" t="s">
        <v>43</v>
      </c>
      <c r="B65" s="151">
        <v>1.0</v>
      </c>
      <c r="C65" s="221">
        <v>1.0</v>
      </c>
      <c r="D65" s="222"/>
      <c r="E65" s="222"/>
      <c r="F65" s="102"/>
      <c r="H65" s="18"/>
    </row>
    <row r="66">
      <c r="A66" s="146" t="s">
        <v>45</v>
      </c>
      <c r="B66" s="151">
        <v>1.0</v>
      </c>
      <c r="C66" s="222"/>
      <c r="D66" s="222"/>
      <c r="E66" s="222"/>
      <c r="F66" s="102">
        <v>1.0</v>
      </c>
      <c r="H66" s="18"/>
    </row>
    <row r="67">
      <c r="A67" s="146" t="s">
        <v>46</v>
      </c>
      <c r="B67" s="151"/>
      <c r="C67" s="222"/>
      <c r="D67" s="222"/>
      <c r="E67" s="222"/>
      <c r="F67" s="182"/>
      <c r="H67" s="18"/>
    </row>
    <row r="68">
      <c r="A68" s="146" t="s">
        <v>47</v>
      </c>
      <c r="B68" s="151">
        <v>1.0</v>
      </c>
      <c r="C68" s="222"/>
      <c r="D68" s="221">
        <v>1.0</v>
      </c>
      <c r="E68" s="222"/>
      <c r="F68" s="102">
        <v>1.0</v>
      </c>
      <c r="H68" s="18"/>
    </row>
    <row r="69">
      <c r="A69" s="146" t="s">
        <v>48</v>
      </c>
      <c r="B69" s="151">
        <v>2.0</v>
      </c>
      <c r="C69" s="221">
        <v>1.0</v>
      </c>
      <c r="D69" s="222"/>
      <c r="E69" s="222"/>
      <c r="F69" s="102">
        <v>1.0</v>
      </c>
      <c r="H69" s="18"/>
    </row>
    <row r="70">
      <c r="A70" s="146" t="s">
        <v>49</v>
      </c>
      <c r="B70" s="151">
        <v>1.0</v>
      </c>
      <c r="C70" s="221">
        <v>1.0</v>
      </c>
      <c r="D70" s="222"/>
      <c r="E70" s="222"/>
      <c r="F70" s="182"/>
      <c r="H70" s="18"/>
    </row>
    <row r="71">
      <c r="A71" s="146" t="s">
        <v>50</v>
      </c>
      <c r="B71" s="244"/>
      <c r="C71" s="222"/>
      <c r="D71" s="222"/>
      <c r="E71" s="222"/>
      <c r="F71" s="182"/>
      <c r="H71" s="18"/>
    </row>
    <row r="72">
      <c r="A72" s="146" t="s">
        <v>51</v>
      </c>
      <c r="B72" s="151"/>
      <c r="C72" s="222"/>
      <c r="D72" s="222"/>
      <c r="E72" s="222"/>
      <c r="F72" s="182"/>
      <c r="H72" s="18"/>
    </row>
    <row r="73">
      <c r="A73" s="146" t="s">
        <v>52</v>
      </c>
      <c r="B73" s="151">
        <v>1.0</v>
      </c>
      <c r="C73" s="222"/>
      <c r="D73" s="221">
        <v>1.0</v>
      </c>
      <c r="E73" s="222"/>
      <c r="F73" s="102"/>
      <c r="H73" s="18"/>
    </row>
    <row r="74">
      <c r="A74" s="146" t="s">
        <v>53</v>
      </c>
      <c r="B74" s="151"/>
      <c r="C74" s="222"/>
      <c r="D74" s="221"/>
      <c r="E74" s="222"/>
      <c r="F74" s="102"/>
      <c r="H74" s="18"/>
    </row>
    <row r="75">
      <c r="A75" s="146" t="s">
        <v>54</v>
      </c>
      <c r="B75" s="244"/>
      <c r="C75" s="222"/>
      <c r="D75" s="222"/>
      <c r="E75" s="222"/>
      <c r="F75" s="182"/>
      <c r="H75" s="18"/>
    </row>
    <row r="76">
      <c r="A76" s="146" t="s">
        <v>55</v>
      </c>
      <c r="B76" s="245">
        <v>1.0</v>
      </c>
      <c r="C76" s="224"/>
      <c r="D76" s="224"/>
      <c r="E76" s="223"/>
      <c r="F76" s="206"/>
      <c r="H76" s="18"/>
    </row>
    <row r="77">
      <c r="A77" s="227" t="s">
        <v>56</v>
      </c>
      <c r="B77" s="244"/>
      <c r="C77" s="222"/>
      <c r="D77" s="222"/>
      <c r="E77" s="222"/>
      <c r="F77" s="182"/>
      <c r="H77" s="18"/>
    </row>
    <row r="78">
      <c r="A78" s="227" t="s">
        <v>103</v>
      </c>
      <c r="B78" s="151"/>
      <c r="C78" s="222"/>
      <c r="D78" s="221"/>
      <c r="E78" s="222"/>
      <c r="F78" s="182"/>
      <c r="H78" s="18"/>
    </row>
    <row r="79">
      <c r="A79" s="229" t="s">
        <v>118</v>
      </c>
      <c r="B79" s="245"/>
      <c r="C79" s="224"/>
      <c r="D79" s="223"/>
      <c r="E79" s="224"/>
      <c r="F79" s="184"/>
      <c r="H79" s="18"/>
    </row>
    <row r="80">
      <c r="A80" s="229" t="s">
        <v>21</v>
      </c>
      <c r="B80" s="246"/>
      <c r="C80" s="185"/>
      <c r="D80" s="185"/>
      <c r="E80" s="185"/>
      <c r="F80" s="158"/>
      <c r="H80" s="18"/>
    </row>
    <row r="81">
      <c r="A81" s="230" t="s">
        <v>66</v>
      </c>
      <c r="B81" s="163">
        <f t="shared" ref="B81:F81" si="13">SUM(B59:B80)</f>
        <v>19</v>
      </c>
      <c r="C81" s="163">
        <f t="shared" si="13"/>
        <v>3</v>
      </c>
      <c r="D81" s="163">
        <f t="shared" si="13"/>
        <v>2</v>
      </c>
      <c r="E81" s="163">
        <f t="shared" si="13"/>
        <v>0</v>
      </c>
      <c r="F81" s="165">
        <f t="shared" si="13"/>
        <v>6</v>
      </c>
      <c r="G81" s="47"/>
      <c r="H81" s="232"/>
    </row>
  </sheetData>
  <mergeCells count="5">
    <mergeCell ref="A2:G2"/>
    <mergeCell ref="C14:H14"/>
    <mergeCell ref="A22:B22"/>
    <mergeCell ref="A36:H36"/>
    <mergeCell ref="A57:F57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6" max="7" width="7.38"/>
    <col customWidth="1" min="8" max="8" width="11.0"/>
    <col customWidth="1" min="9" max="9" width="7.5"/>
    <col customWidth="1" min="10" max="10" width="7.38"/>
    <col customWidth="1" min="11" max="11" width="8.88"/>
    <col customWidth="1" min="12" max="12" width="18.63"/>
    <col customWidth="1" min="13" max="13" width="17.13"/>
  </cols>
  <sheetData>
    <row r="1">
      <c r="A1" s="52" t="s">
        <v>0</v>
      </c>
      <c r="B1" s="53"/>
      <c r="C1" s="53"/>
      <c r="D1" s="53"/>
      <c r="E1" s="53"/>
      <c r="F1" s="53"/>
      <c r="G1" s="53"/>
      <c r="H1" s="54"/>
      <c r="I1" s="55"/>
      <c r="J1" s="55"/>
      <c r="K1" s="55"/>
      <c r="L1" s="55"/>
      <c r="M1" s="56" t="s">
        <v>57</v>
      </c>
    </row>
    <row r="2">
      <c r="A2" s="57" t="s">
        <v>58</v>
      </c>
      <c r="B2" s="58">
        <v>45953.0</v>
      </c>
      <c r="C2" s="6"/>
      <c r="D2" s="7" t="s">
        <v>2</v>
      </c>
      <c r="E2" s="7" t="s">
        <v>3</v>
      </c>
      <c r="F2" s="59" t="s">
        <v>4</v>
      </c>
      <c r="G2" s="54"/>
      <c r="H2" s="60" t="s">
        <v>5</v>
      </c>
      <c r="I2" s="59" t="s">
        <v>59</v>
      </c>
      <c r="J2" s="53"/>
      <c r="K2" s="54"/>
      <c r="L2" s="61" t="s">
        <v>60</v>
      </c>
      <c r="M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63">
        <v>109415.95</v>
      </c>
      <c r="G3" s="64"/>
      <c r="H3" s="65">
        <f t="shared" ref="H3:H8" si="1">$F3/D3</f>
        <v>0.3865768907</v>
      </c>
      <c r="I3" s="66">
        <f t="shared" ref="I3:I13" si="2">F3-L3</f>
        <v>-185712.45</v>
      </c>
      <c r="J3" s="67"/>
      <c r="K3" s="64"/>
      <c r="L3" s="68">
        <f t="shared" ref="L3:L13" si="3">E3*$B$23</f>
        <v>295128.4</v>
      </c>
      <c r="M3" s="69">
        <f t="shared" ref="M3:M14" si="4">$F3/E3</f>
        <v>0.3460241486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63">
        <v>127744.69</v>
      </c>
      <c r="G4" s="64"/>
      <c r="H4" s="65">
        <f t="shared" si="1"/>
        <v>0.6337359481</v>
      </c>
      <c r="I4" s="66">
        <f t="shared" si="2"/>
        <v>-116416.2433</v>
      </c>
      <c r="J4" s="67"/>
      <c r="K4" s="64"/>
      <c r="L4" s="68">
        <f t="shared" si="3"/>
        <v>244160.9333</v>
      </c>
      <c r="M4" s="69">
        <f t="shared" si="4"/>
        <v>0.4883188138</v>
      </c>
    </row>
    <row r="5">
      <c r="A5" s="10" t="s">
        <v>11</v>
      </c>
      <c r="B5" s="70">
        <v>1615651.74</v>
      </c>
      <c r="C5" s="12" t="s">
        <v>61</v>
      </c>
      <c r="D5" s="71">
        <v>402427.0</v>
      </c>
      <c r="E5" s="13">
        <v>501170.0</v>
      </c>
      <c r="F5" s="63">
        <v>342684.74</v>
      </c>
      <c r="G5" s="64"/>
      <c r="H5" s="65">
        <f t="shared" si="1"/>
        <v>0.8515451001</v>
      </c>
      <c r="I5" s="66">
        <f t="shared" si="2"/>
        <v>-125073.9267</v>
      </c>
      <c r="J5" s="67"/>
      <c r="K5" s="64"/>
      <c r="L5" s="68">
        <f t="shared" si="3"/>
        <v>467758.6667</v>
      </c>
      <c r="M5" s="69">
        <f t="shared" si="4"/>
        <v>0.6837694595</v>
      </c>
    </row>
    <row r="6">
      <c r="A6" s="10" t="s">
        <v>62</v>
      </c>
      <c r="B6" s="70">
        <v>222773.65</v>
      </c>
      <c r="C6" s="12" t="s">
        <v>12</v>
      </c>
      <c r="D6" s="13">
        <v>360402.0</v>
      </c>
      <c r="E6" s="13">
        <v>316209.0</v>
      </c>
      <c r="F6" s="63">
        <v>174220.01</v>
      </c>
      <c r="G6" s="64"/>
      <c r="H6" s="65">
        <f t="shared" si="1"/>
        <v>0.4834046703</v>
      </c>
      <c r="I6" s="66">
        <f t="shared" si="2"/>
        <v>-120908.39</v>
      </c>
      <c r="J6" s="67"/>
      <c r="K6" s="64"/>
      <c r="L6" s="68">
        <f t="shared" si="3"/>
        <v>295128.4</v>
      </c>
      <c r="M6" s="69">
        <f t="shared" si="4"/>
        <v>0.5509647417</v>
      </c>
    </row>
    <row r="7">
      <c r="A7" s="32" t="s">
        <v>63</v>
      </c>
      <c r="B7" s="72">
        <f>B5-B3</f>
        <v>-824564.26</v>
      </c>
      <c r="C7" s="12" t="s">
        <v>14</v>
      </c>
      <c r="D7" s="13">
        <v>467711.0</v>
      </c>
      <c r="E7" s="13">
        <v>302557.0</v>
      </c>
      <c r="F7" s="63">
        <v>285482.44</v>
      </c>
      <c r="G7" s="64"/>
      <c r="H7" s="65">
        <f t="shared" si="1"/>
        <v>0.6103821377</v>
      </c>
      <c r="I7" s="66">
        <f t="shared" si="2"/>
        <v>3095.906667</v>
      </c>
      <c r="J7" s="67"/>
      <c r="K7" s="64"/>
      <c r="L7" s="68">
        <f t="shared" si="3"/>
        <v>282386.5333</v>
      </c>
      <c r="M7" s="69">
        <f t="shared" si="4"/>
        <v>0.9435658074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63">
        <v>161626.3</v>
      </c>
      <c r="G8" s="64"/>
      <c r="H8" s="65">
        <f t="shared" si="1"/>
        <v>1.273811513</v>
      </c>
      <c r="I8" s="66">
        <f t="shared" si="2"/>
        <v>-82534.63333</v>
      </c>
      <c r="J8" s="67"/>
      <c r="K8" s="64"/>
      <c r="L8" s="68">
        <f t="shared" si="3"/>
        <v>244160.9333</v>
      </c>
      <c r="M8" s="69">
        <f t="shared" si="4"/>
        <v>0.6178351765</v>
      </c>
    </row>
    <row r="9">
      <c r="A9" s="19" t="s">
        <v>17</v>
      </c>
      <c r="B9" s="20">
        <f>(B4-B5)/30</f>
        <v>16555.73433</v>
      </c>
      <c r="C9" s="12" t="s">
        <v>18</v>
      </c>
      <c r="D9" s="13">
        <v>175140.0</v>
      </c>
      <c r="E9" s="13">
        <v>261601.0</v>
      </c>
      <c r="F9" s="63">
        <v>177853.99</v>
      </c>
      <c r="G9" s="64"/>
      <c r="H9" s="65">
        <f t="shared" ref="H9:H13" si="5">$F9/$D$9</f>
        <v>1.015496117</v>
      </c>
      <c r="I9" s="66">
        <f t="shared" si="2"/>
        <v>-66306.94333</v>
      </c>
      <c r="J9" s="67"/>
      <c r="K9" s="64"/>
      <c r="L9" s="68">
        <f t="shared" si="3"/>
        <v>244160.9333</v>
      </c>
      <c r="M9" s="69">
        <f t="shared" si="4"/>
        <v>0.6798673935</v>
      </c>
    </row>
    <row r="10">
      <c r="A10" s="19" t="s">
        <v>19</v>
      </c>
      <c r="B10" s="21">
        <f>(B4-B6)/30</f>
        <v>62985.004</v>
      </c>
      <c r="C10" s="12" t="s">
        <v>20</v>
      </c>
      <c r="D10" s="13">
        <v>0.0</v>
      </c>
      <c r="E10" s="13">
        <v>192680.0</v>
      </c>
      <c r="F10" s="63">
        <v>82582.28</v>
      </c>
      <c r="G10" s="64"/>
      <c r="H10" s="65">
        <f t="shared" si="5"/>
        <v>0.4715215256</v>
      </c>
      <c r="I10" s="66">
        <f t="shared" si="2"/>
        <v>-97252.38667</v>
      </c>
      <c r="J10" s="67"/>
      <c r="K10" s="64"/>
      <c r="L10" s="68">
        <f t="shared" si="3"/>
        <v>179834.6667</v>
      </c>
      <c r="M10" s="69">
        <f t="shared" si="4"/>
        <v>0.4285980901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63">
        <v>86714.17</v>
      </c>
      <c r="G11" s="64"/>
      <c r="H11" s="65">
        <f t="shared" si="5"/>
        <v>0.4951134521</v>
      </c>
      <c r="I11" s="66">
        <f t="shared" si="2"/>
        <v>40747.50333</v>
      </c>
      <c r="J11" s="67"/>
      <c r="K11" s="64"/>
      <c r="L11" s="68">
        <f t="shared" si="3"/>
        <v>45966.66667</v>
      </c>
      <c r="M11" s="73">
        <f t="shared" si="4"/>
        <v>1.760693807</v>
      </c>
    </row>
    <row r="12">
      <c r="A12" s="17"/>
      <c r="B12" s="74"/>
      <c r="C12" s="12" t="s">
        <v>65</v>
      </c>
      <c r="D12" s="13">
        <v>0.0</v>
      </c>
      <c r="E12" s="13">
        <v>49520.0</v>
      </c>
      <c r="F12" s="63">
        <v>53477.2</v>
      </c>
      <c r="G12" s="64"/>
      <c r="H12" s="65">
        <f t="shared" si="5"/>
        <v>0.3053397282</v>
      </c>
      <c r="I12" s="66">
        <f t="shared" si="2"/>
        <v>7258.533333</v>
      </c>
      <c r="J12" s="67"/>
      <c r="K12" s="64"/>
      <c r="L12" s="68">
        <f t="shared" si="3"/>
        <v>46218.66667</v>
      </c>
      <c r="M12" s="69">
        <f t="shared" si="4"/>
        <v>1.079911147</v>
      </c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63">
        <v>13849.97</v>
      </c>
      <c r="G13" s="64"/>
      <c r="H13" s="76">
        <f t="shared" si="5"/>
        <v>0.07907942218</v>
      </c>
      <c r="I13" s="77">
        <f t="shared" si="2"/>
        <v>-33750.03</v>
      </c>
      <c r="J13" s="78"/>
      <c r="K13" s="79"/>
      <c r="L13" s="80">
        <f t="shared" si="3"/>
        <v>47600</v>
      </c>
      <c r="M13" s="81">
        <f t="shared" si="4"/>
        <v>0.2715680392</v>
      </c>
    </row>
    <row r="14">
      <c r="A14" s="19" t="s">
        <v>24</v>
      </c>
      <c r="B14" s="21">
        <f>(B3-B5)/(B19-B22)</f>
        <v>412282.13</v>
      </c>
      <c r="C14" s="29" t="s">
        <v>66</v>
      </c>
      <c r="D14" s="82">
        <f t="shared" ref="D14:F14" si="6">SUM(D3:D13)</f>
        <v>2122320</v>
      </c>
      <c r="E14" s="82">
        <f t="shared" si="6"/>
        <v>2563398</v>
      </c>
      <c r="F14" s="82">
        <f t="shared" si="6"/>
        <v>1615651.74</v>
      </c>
      <c r="G14" s="2"/>
      <c r="H14" s="83">
        <f>$F14/D14</f>
        <v>0.7612667929</v>
      </c>
      <c r="I14" s="83"/>
      <c r="J14" s="83"/>
      <c r="K14" s="83"/>
      <c r="L14" s="83"/>
      <c r="M14" s="84">
        <f t="shared" si="4"/>
        <v>0.6302773662</v>
      </c>
    </row>
    <row r="15">
      <c r="A15" s="19" t="s">
        <v>31</v>
      </c>
      <c r="B15" s="20">
        <f>B3*B23</f>
        <v>2277534.933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</row>
    <row r="16">
      <c r="A16" s="19" t="s">
        <v>67</v>
      </c>
      <c r="B16" s="20">
        <f>B5-B15</f>
        <v>-661883.1933</v>
      </c>
      <c r="C16" s="27" t="s">
        <v>68</v>
      </c>
      <c r="M16" s="28"/>
    </row>
    <row r="17">
      <c r="A17" s="19" t="s">
        <v>69</v>
      </c>
      <c r="B17" s="20">
        <f>B5-B4</f>
        <v>-496672.03</v>
      </c>
      <c r="C17" s="86"/>
      <c r="D17" s="87" t="s">
        <v>70</v>
      </c>
      <c r="E17" s="87" t="s">
        <v>71</v>
      </c>
      <c r="F17" s="88" t="s">
        <v>72</v>
      </c>
      <c r="G17" s="54"/>
      <c r="H17" s="89" t="s">
        <v>59</v>
      </c>
      <c r="I17" s="53"/>
      <c r="J17" s="53"/>
      <c r="K17" s="54"/>
      <c r="L17" s="61" t="s">
        <v>60</v>
      </c>
      <c r="M17" s="90" t="s">
        <v>6</v>
      </c>
    </row>
    <row r="18">
      <c r="A18" s="19" t="s">
        <v>73</v>
      </c>
      <c r="B18" s="20">
        <f>(B5-B4)-B6</f>
        <v>-719445.68</v>
      </c>
      <c r="C18" s="91" t="s">
        <v>32</v>
      </c>
      <c r="D18" s="92">
        <v>79808.0</v>
      </c>
      <c r="E18" s="93">
        <v>33131.0</v>
      </c>
      <c r="F18" s="94">
        <f t="shared" ref="F18:F38" si="7">E18-D18</f>
        <v>-46677</v>
      </c>
      <c r="G18" s="95"/>
      <c r="H18" s="96">
        <f t="shared" ref="H18:H37" si="8">E18-L18</f>
        <v>-41356.46667</v>
      </c>
      <c r="I18" s="67"/>
      <c r="J18" s="67"/>
      <c r="K18" s="67"/>
      <c r="L18" s="97">
        <f t="shared" ref="L18:L37" si="9">D18*$B$23</f>
        <v>74487.46667</v>
      </c>
      <c r="M18" s="98">
        <f t="shared" ref="M18:M37" si="10">E18/D18</f>
        <v>0.4151338212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34021.0</v>
      </c>
      <c r="F19" s="96">
        <f t="shared" si="7"/>
        <v>-109092</v>
      </c>
      <c r="G19" s="64"/>
      <c r="H19" s="96">
        <f t="shared" si="8"/>
        <v>-99551.13333</v>
      </c>
      <c r="I19" s="67"/>
      <c r="J19" s="67"/>
      <c r="K19" s="67"/>
      <c r="L19" s="97">
        <f t="shared" si="9"/>
        <v>133572.1333</v>
      </c>
      <c r="M19" s="15">
        <f t="shared" si="10"/>
        <v>0.2377212413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33546.0</v>
      </c>
      <c r="F20" s="96">
        <f t="shared" si="7"/>
        <v>-46262</v>
      </c>
      <c r="G20" s="64"/>
      <c r="H20" s="96">
        <f t="shared" si="8"/>
        <v>-40941.46667</v>
      </c>
      <c r="I20" s="67"/>
      <c r="J20" s="67"/>
      <c r="K20" s="67"/>
      <c r="L20" s="97">
        <f t="shared" si="9"/>
        <v>74487.46667</v>
      </c>
      <c r="M20" s="15">
        <f t="shared" si="10"/>
        <v>0.4203338011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39613.0</v>
      </c>
      <c r="F21" s="96">
        <f t="shared" si="7"/>
        <v>-76199</v>
      </c>
      <c r="G21" s="64"/>
      <c r="H21" s="96">
        <f t="shared" si="8"/>
        <v>-68478.2</v>
      </c>
      <c r="I21" s="67"/>
      <c r="J21" s="67"/>
      <c r="K21" s="67"/>
      <c r="L21" s="97">
        <f t="shared" si="9"/>
        <v>108091.2</v>
      </c>
      <c r="M21" s="15">
        <f t="shared" si="10"/>
        <v>0.3420457293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82591.0</v>
      </c>
      <c r="F22" s="96">
        <f t="shared" si="7"/>
        <v>14331</v>
      </c>
      <c r="G22" s="64"/>
      <c r="H22" s="96">
        <f t="shared" si="8"/>
        <v>18881.66667</v>
      </c>
      <c r="I22" s="67"/>
      <c r="J22" s="67"/>
      <c r="K22" s="67"/>
      <c r="L22" s="97">
        <f t="shared" si="9"/>
        <v>63709.33333</v>
      </c>
      <c r="M22" s="15">
        <f t="shared" si="10"/>
        <v>1.20994726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>
        <v>20354.0</v>
      </c>
      <c r="F23" s="96">
        <f t="shared" si="7"/>
        <v>-40850</v>
      </c>
      <c r="G23" s="64"/>
      <c r="H23" s="96">
        <f t="shared" si="8"/>
        <v>-36769.73333</v>
      </c>
      <c r="I23" s="67"/>
      <c r="J23" s="67"/>
      <c r="K23" s="67"/>
      <c r="L23" s="97">
        <f t="shared" si="9"/>
        <v>57123.73333</v>
      </c>
      <c r="M23" s="15">
        <f t="shared" si="10"/>
        <v>0.3325599634</v>
      </c>
    </row>
    <row r="24">
      <c r="A24" s="43" t="s">
        <v>44</v>
      </c>
      <c r="B24" s="44">
        <f>B5/B3</f>
        <v>0.6620937409</v>
      </c>
      <c r="C24" s="91" t="s">
        <v>43</v>
      </c>
      <c r="D24" s="13">
        <v>120764.0</v>
      </c>
      <c r="E24" s="99">
        <v>66229.0</v>
      </c>
      <c r="F24" s="96">
        <f t="shared" si="7"/>
        <v>-54535</v>
      </c>
      <c r="G24" s="64"/>
      <c r="H24" s="96">
        <f t="shared" si="8"/>
        <v>-46484.06667</v>
      </c>
      <c r="I24" s="67"/>
      <c r="J24" s="67"/>
      <c r="K24" s="67"/>
      <c r="L24" s="97">
        <f t="shared" si="9"/>
        <v>112713.0667</v>
      </c>
      <c r="M24" s="15">
        <f t="shared" si="10"/>
        <v>0.5484167467</v>
      </c>
    </row>
    <row r="25">
      <c r="A25" s="17" t="s">
        <v>75</v>
      </c>
      <c r="C25" s="91" t="s">
        <v>45</v>
      </c>
      <c r="D25" s="13">
        <v>120764.0</v>
      </c>
      <c r="E25" s="99">
        <v>33730.0</v>
      </c>
      <c r="F25" s="96">
        <f t="shared" si="7"/>
        <v>-87034</v>
      </c>
      <c r="G25" s="64"/>
      <c r="H25" s="96">
        <f t="shared" si="8"/>
        <v>-78983.06667</v>
      </c>
      <c r="I25" s="67"/>
      <c r="J25" s="67"/>
      <c r="K25" s="67"/>
      <c r="L25" s="97">
        <f t="shared" si="9"/>
        <v>112713.0667</v>
      </c>
      <c r="M25" s="15">
        <f t="shared" si="10"/>
        <v>0.2793050909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153734.0</v>
      </c>
      <c r="F26" s="96">
        <f t="shared" si="7"/>
        <v>51574</v>
      </c>
      <c r="G26" s="64"/>
      <c r="H26" s="96">
        <f t="shared" si="8"/>
        <v>58384.66667</v>
      </c>
      <c r="I26" s="67"/>
      <c r="J26" s="67"/>
      <c r="K26" s="67"/>
      <c r="L26" s="97">
        <f t="shared" si="9"/>
        <v>95349.33333</v>
      </c>
      <c r="M26" s="15">
        <f t="shared" si="10"/>
        <v>1.504835552</v>
      </c>
    </row>
    <row r="27">
      <c r="A27" s="12" t="s">
        <v>8</v>
      </c>
      <c r="B27" s="102">
        <v>1.0</v>
      </c>
      <c r="C27" s="91" t="s">
        <v>47</v>
      </c>
      <c r="D27" s="13">
        <v>102160.0</v>
      </c>
      <c r="E27" s="99">
        <v>101906.0</v>
      </c>
      <c r="F27" s="96">
        <f t="shared" si="7"/>
        <v>-254</v>
      </c>
      <c r="G27" s="64"/>
      <c r="H27" s="96">
        <f t="shared" si="8"/>
        <v>6556.666667</v>
      </c>
      <c r="I27" s="67"/>
      <c r="J27" s="67"/>
      <c r="K27" s="67"/>
      <c r="L27" s="97">
        <f t="shared" si="9"/>
        <v>95349.33333</v>
      </c>
      <c r="M27" s="15">
        <f t="shared" si="10"/>
        <v>0.997513704</v>
      </c>
    </row>
    <row r="28">
      <c r="A28" s="12" t="s">
        <v>10</v>
      </c>
      <c r="B28" s="102">
        <v>1.0</v>
      </c>
      <c r="C28" s="91" t="s">
        <v>48</v>
      </c>
      <c r="D28" s="13">
        <v>102160.0</v>
      </c>
      <c r="E28" s="99">
        <v>37636.0</v>
      </c>
      <c r="F28" s="96">
        <f t="shared" si="7"/>
        <v>-64524</v>
      </c>
      <c r="G28" s="64"/>
      <c r="H28" s="96">
        <f t="shared" si="8"/>
        <v>-57713.33333</v>
      </c>
      <c r="I28" s="67"/>
      <c r="J28" s="67"/>
      <c r="K28" s="67"/>
      <c r="L28" s="97">
        <f t="shared" si="9"/>
        <v>95349.33333</v>
      </c>
      <c r="M28" s="15">
        <f t="shared" si="10"/>
        <v>0.3684025059</v>
      </c>
    </row>
    <row r="29">
      <c r="A29" s="12" t="s">
        <v>12</v>
      </c>
      <c r="B29" s="102">
        <v>1.0</v>
      </c>
      <c r="C29" s="91" t="s">
        <v>49</v>
      </c>
      <c r="D29" s="13">
        <v>115812.0</v>
      </c>
      <c r="E29" s="99">
        <v>120124.0</v>
      </c>
      <c r="F29" s="96">
        <f t="shared" si="7"/>
        <v>4312</v>
      </c>
      <c r="G29" s="64"/>
      <c r="H29" s="96">
        <f t="shared" si="8"/>
        <v>12032.8</v>
      </c>
      <c r="I29" s="67"/>
      <c r="J29" s="67"/>
      <c r="K29" s="67"/>
      <c r="L29" s="97">
        <f t="shared" si="9"/>
        <v>108091.2</v>
      </c>
      <c r="M29" s="15">
        <f t="shared" si="10"/>
        <v>1.037232757</v>
      </c>
    </row>
    <row r="30">
      <c r="A30" s="12" t="s">
        <v>14</v>
      </c>
      <c r="B30" s="102">
        <v>1.0</v>
      </c>
      <c r="C30" s="32" t="s">
        <v>78</v>
      </c>
      <c r="D30" s="13">
        <v>54608.0</v>
      </c>
      <c r="E30" s="99">
        <v>34447.0</v>
      </c>
      <c r="F30" s="96">
        <f t="shared" si="7"/>
        <v>-20161</v>
      </c>
      <c r="G30" s="64"/>
      <c r="H30" s="96">
        <f t="shared" si="8"/>
        <v>-16520.46667</v>
      </c>
      <c r="I30" s="67"/>
      <c r="J30" s="67"/>
      <c r="K30" s="67"/>
      <c r="L30" s="97">
        <f t="shared" si="9"/>
        <v>50967.46667</v>
      </c>
      <c r="M30" s="15">
        <f t="shared" si="10"/>
        <v>0.6308050103</v>
      </c>
    </row>
    <row r="31">
      <c r="A31" s="12" t="s">
        <v>16</v>
      </c>
      <c r="B31" s="102"/>
      <c r="C31" s="91" t="s">
        <v>51</v>
      </c>
      <c r="D31" s="13">
        <v>115812.0</v>
      </c>
      <c r="E31" s="99">
        <v>78074.0</v>
      </c>
      <c r="F31" s="96">
        <f t="shared" si="7"/>
        <v>-37738</v>
      </c>
      <c r="G31" s="64"/>
      <c r="H31" s="96">
        <f t="shared" si="8"/>
        <v>-30017.2</v>
      </c>
      <c r="I31" s="67"/>
      <c r="J31" s="67"/>
      <c r="K31" s="67"/>
      <c r="L31" s="97">
        <f t="shared" si="9"/>
        <v>108091.2</v>
      </c>
      <c r="M31" s="15">
        <f t="shared" si="10"/>
        <v>0.6741443028</v>
      </c>
    </row>
    <row r="32">
      <c r="A32" s="12" t="s">
        <v>18</v>
      </c>
      <c r="B32" s="102"/>
      <c r="C32" s="91" t="s">
        <v>52</v>
      </c>
      <c r="D32" s="13">
        <v>115812.0</v>
      </c>
      <c r="E32" s="99">
        <v>74772.0</v>
      </c>
      <c r="F32" s="96">
        <f t="shared" si="7"/>
        <v>-41040</v>
      </c>
      <c r="G32" s="64"/>
      <c r="H32" s="96">
        <f t="shared" si="8"/>
        <v>-33319.2</v>
      </c>
      <c r="I32" s="67"/>
      <c r="J32" s="67"/>
      <c r="K32" s="67"/>
      <c r="L32" s="97">
        <f t="shared" si="9"/>
        <v>108091.2</v>
      </c>
      <c r="M32" s="15">
        <f t="shared" si="10"/>
        <v>0.6456325769</v>
      </c>
    </row>
    <row r="33">
      <c r="A33" s="12" t="s">
        <v>20</v>
      </c>
      <c r="B33" s="102"/>
      <c r="C33" s="91" t="s">
        <v>53</v>
      </c>
      <c r="D33" s="13">
        <v>151816.0</v>
      </c>
      <c r="E33" s="99">
        <v>39046.0</v>
      </c>
      <c r="F33" s="96">
        <f t="shared" si="7"/>
        <v>-112770</v>
      </c>
      <c r="G33" s="64"/>
      <c r="H33" s="96">
        <f t="shared" si="8"/>
        <v>-102648.9333</v>
      </c>
      <c r="I33" s="67"/>
      <c r="J33" s="67"/>
      <c r="K33" s="67"/>
      <c r="L33" s="97">
        <f t="shared" si="9"/>
        <v>141694.9333</v>
      </c>
      <c r="M33" s="15">
        <f t="shared" si="10"/>
        <v>0.2571929177</v>
      </c>
    </row>
    <row r="34">
      <c r="A34" s="103" t="s">
        <v>79</v>
      </c>
      <c r="B34" s="102"/>
      <c r="C34" s="91" t="s">
        <v>80</v>
      </c>
      <c r="D34" s="13">
        <v>54608.0</v>
      </c>
      <c r="E34" s="99">
        <v>42007.0</v>
      </c>
      <c r="F34" s="96">
        <f t="shared" si="7"/>
        <v>-12601</v>
      </c>
      <c r="G34" s="64"/>
      <c r="H34" s="96">
        <f t="shared" si="8"/>
        <v>-8960.466667</v>
      </c>
      <c r="I34" s="67"/>
      <c r="J34" s="67"/>
      <c r="K34" s="67"/>
      <c r="L34" s="97">
        <f t="shared" si="9"/>
        <v>50967.46667</v>
      </c>
      <c r="M34" s="15">
        <f t="shared" si="10"/>
        <v>0.7692462643</v>
      </c>
    </row>
    <row r="35">
      <c r="A35" s="104" t="s">
        <v>81</v>
      </c>
      <c r="B35" s="102"/>
      <c r="C35" s="91" t="s">
        <v>82</v>
      </c>
      <c r="D35" s="13">
        <v>49656.0</v>
      </c>
      <c r="E35" s="99">
        <v>41715.0</v>
      </c>
      <c r="F35" s="96">
        <f t="shared" si="7"/>
        <v>-7941</v>
      </c>
      <c r="G35" s="64"/>
      <c r="H35" s="96">
        <f t="shared" si="8"/>
        <v>-4630.6</v>
      </c>
      <c r="I35" s="67"/>
      <c r="J35" s="67"/>
      <c r="K35" s="67"/>
      <c r="L35" s="97">
        <f t="shared" si="9"/>
        <v>46345.6</v>
      </c>
      <c r="M35" s="15">
        <f t="shared" si="10"/>
        <v>0.8400797487</v>
      </c>
    </row>
    <row r="36">
      <c r="A36" s="105" t="s">
        <v>66</v>
      </c>
      <c r="B36" s="106">
        <f>SUM(B27:B35)</f>
        <v>4</v>
      </c>
      <c r="C36" s="91" t="s">
        <v>83</v>
      </c>
      <c r="D36" s="13">
        <v>49656.0</v>
      </c>
      <c r="E36" s="99">
        <v>35142.0</v>
      </c>
      <c r="F36" s="96">
        <f t="shared" si="7"/>
        <v>-14514</v>
      </c>
      <c r="G36" s="64"/>
      <c r="H36" s="96">
        <f t="shared" si="8"/>
        <v>-11203.6</v>
      </c>
      <c r="I36" s="67"/>
      <c r="J36" s="67"/>
      <c r="K36" s="67"/>
      <c r="L36" s="97">
        <f t="shared" si="9"/>
        <v>46345.6</v>
      </c>
      <c r="M36" s="15">
        <f t="shared" si="10"/>
        <v>0.7077090382</v>
      </c>
    </row>
    <row r="37">
      <c r="C37" s="107" t="s">
        <v>84</v>
      </c>
      <c r="D37" s="75">
        <v>49656.0</v>
      </c>
      <c r="E37" s="108">
        <v>24793.0</v>
      </c>
      <c r="F37" s="96">
        <f t="shared" si="7"/>
        <v>-24863</v>
      </c>
      <c r="G37" s="64"/>
      <c r="H37" s="96">
        <f t="shared" si="8"/>
        <v>-21552.6</v>
      </c>
      <c r="I37" s="67"/>
      <c r="J37" s="67"/>
      <c r="K37" s="67"/>
      <c r="L37" s="109">
        <f t="shared" si="9"/>
        <v>46345.6</v>
      </c>
      <c r="M37" s="110">
        <f t="shared" si="10"/>
        <v>0.4992951506</v>
      </c>
    </row>
    <row r="38">
      <c r="C38" s="111" t="s">
        <v>85</v>
      </c>
      <c r="D38" s="112">
        <v>186172.0</v>
      </c>
      <c r="E38" s="112"/>
      <c r="F38" s="113">
        <f t="shared" si="7"/>
        <v>-186172</v>
      </c>
      <c r="G38" s="2"/>
      <c r="H38" s="86"/>
      <c r="I38" s="86"/>
      <c r="J38" s="86"/>
      <c r="K38" s="86"/>
      <c r="L38" s="86"/>
      <c r="M38" s="114" t="s">
        <v>86</v>
      </c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7"/>
    </row>
    <row r="40">
      <c r="A40" s="6"/>
      <c r="B40" s="59" t="s">
        <v>88</v>
      </c>
      <c r="C40" s="118" t="s">
        <v>89</v>
      </c>
      <c r="D40" s="119"/>
      <c r="E40" s="118" t="s">
        <v>90</v>
      </c>
      <c r="F40" s="120"/>
      <c r="G40" s="119"/>
      <c r="H40" s="118" t="s">
        <v>91</v>
      </c>
      <c r="I40" s="119"/>
      <c r="J40" s="118" t="s">
        <v>92</v>
      </c>
      <c r="K40" s="119"/>
      <c r="L40" s="118" t="s">
        <v>93</v>
      </c>
      <c r="M40" s="119"/>
    </row>
    <row r="41">
      <c r="A41" s="91" t="s">
        <v>32</v>
      </c>
      <c r="B41" s="121"/>
      <c r="C41" s="122"/>
      <c r="D41" s="123"/>
      <c r="E41" s="122"/>
      <c r="F41" s="124"/>
      <c r="G41" s="123"/>
      <c r="H41" s="125">
        <v>1.0</v>
      </c>
      <c r="I41" s="126"/>
      <c r="J41" s="127"/>
      <c r="K41" s="126"/>
      <c r="L41" s="128"/>
      <c r="M41" s="123"/>
    </row>
    <row r="42">
      <c r="A42" s="91" t="s">
        <v>34</v>
      </c>
      <c r="B42" s="121"/>
      <c r="C42" s="122"/>
      <c r="D42" s="123"/>
      <c r="E42" s="122">
        <v>1.0</v>
      </c>
      <c r="F42" s="124"/>
      <c r="G42" s="123"/>
      <c r="H42" s="125"/>
      <c r="I42" s="126"/>
      <c r="J42" s="127"/>
      <c r="K42" s="126"/>
      <c r="L42" s="128"/>
      <c r="M42" s="123"/>
    </row>
    <row r="43">
      <c r="A43" s="91" t="s">
        <v>55</v>
      </c>
      <c r="B43" s="129" t="s">
        <v>94</v>
      </c>
      <c r="C43" s="122">
        <v>6.0</v>
      </c>
      <c r="D43" s="123"/>
      <c r="E43" s="122">
        <v>9.0</v>
      </c>
      <c r="F43" s="124"/>
      <c r="G43" s="123"/>
      <c r="H43" s="125">
        <v>17.0</v>
      </c>
      <c r="I43" s="126"/>
      <c r="J43" s="127">
        <v>19.0</v>
      </c>
      <c r="K43" s="126"/>
      <c r="L43" s="128"/>
      <c r="M43" s="123"/>
    </row>
    <row r="44">
      <c r="A44" s="91" t="s">
        <v>38</v>
      </c>
      <c r="B44" s="121"/>
      <c r="C44" s="122"/>
      <c r="D44" s="123"/>
      <c r="E44" s="122"/>
      <c r="F44" s="124"/>
      <c r="G44" s="123"/>
      <c r="H44" s="125"/>
      <c r="I44" s="126"/>
      <c r="J44" s="127">
        <v>31.0</v>
      </c>
      <c r="K44" s="126"/>
      <c r="L44" s="128"/>
      <c r="M44" s="123"/>
    </row>
    <row r="45">
      <c r="A45" s="91" t="s">
        <v>39</v>
      </c>
      <c r="B45" s="129" t="s">
        <v>94</v>
      </c>
      <c r="C45" s="122"/>
      <c r="D45" s="123"/>
      <c r="E45" s="122"/>
      <c r="F45" s="124"/>
      <c r="G45" s="123"/>
      <c r="H45" s="125"/>
      <c r="I45" s="126"/>
      <c r="J45" s="127"/>
      <c r="K45" s="126"/>
      <c r="L45" s="128"/>
      <c r="M45" s="123"/>
    </row>
    <row r="46">
      <c r="A46" s="91" t="s">
        <v>41</v>
      </c>
      <c r="B46" s="129" t="s">
        <v>94</v>
      </c>
      <c r="C46" s="122">
        <v>12.0</v>
      </c>
      <c r="D46" s="123"/>
      <c r="E46" s="122">
        <v>2.0</v>
      </c>
      <c r="F46" s="124"/>
      <c r="G46" s="123"/>
      <c r="H46" s="125">
        <v>5.0</v>
      </c>
      <c r="I46" s="126"/>
      <c r="J46" s="127">
        <v>4.0</v>
      </c>
      <c r="K46" s="126"/>
      <c r="L46" s="128"/>
      <c r="M46" s="123"/>
    </row>
    <row r="47">
      <c r="A47" s="91" t="s">
        <v>43</v>
      </c>
      <c r="B47" s="121"/>
      <c r="C47" s="122"/>
      <c r="D47" s="123"/>
      <c r="E47" s="122"/>
      <c r="F47" s="124"/>
      <c r="G47" s="123"/>
      <c r="H47" s="125"/>
      <c r="I47" s="126"/>
      <c r="J47" s="127"/>
      <c r="K47" s="126"/>
      <c r="L47" s="128"/>
      <c r="M47" s="123"/>
    </row>
    <row r="48">
      <c r="A48" s="91" t="s">
        <v>45</v>
      </c>
      <c r="B48" s="129" t="s">
        <v>94</v>
      </c>
      <c r="C48" s="122">
        <v>1.0</v>
      </c>
      <c r="D48" s="123"/>
      <c r="E48" s="122"/>
      <c r="F48" s="124"/>
      <c r="G48" s="123"/>
      <c r="H48" s="125">
        <v>1.0</v>
      </c>
      <c r="I48" s="126"/>
      <c r="J48" s="127"/>
      <c r="K48" s="126"/>
      <c r="L48" s="128"/>
      <c r="M48" s="123"/>
    </row>
    <row r="49">
      <c r="A49" s="91" t="s">
        <v>46</v>
      </c>
      <c r="B49" s="129" t="s">
        <v>94</v>
      </c>
      <c r="C49" s="122">
        <v>7.0</v>
      </c>
      <c r="D49" s="123"/>
      <c r="E49" s="122">
        <v>5.0</v>
      </c>
      <c r="F49" s="124"/>
      <c r="G49" s="123"/>
      <c r="H49" s="125">
        <v>3.0</v>
      </c>
      <c r="I49" s="126"/>
      <c r="J49" s="127">
        <v>6.0</v>
      </c>
      <c r="K49" s="126"/>
      <c r="L49" s="128"/>
      <c r="M49" s="123"/>
    </row>
    <row r="50">
      <c r="A50" s="91" t="s">
        <v>47</v>
      </c>
      <c r="B50" s="121"/>
      <c r="C50" s="122">
        <v>1.0</v>
      </c>
      <c r="D50" s="123"/>
      <c r="E50" s="122"/>
      <c r="F50" s="124"/>
      <c r="G50" s="123"/>
      <c r="H50" s="125"/>
      <c r="I50" s="126"/>
      <c r="J50" s="127"/>
      <c r="K50" s="126"/>
      <c r="L50" s="128"/>
      <c r="M50" s="123"/>
    </row>
    <row r="51">
      <c r="A51" s="91" t="s">
        <v>48</v>
      </c>
      <c r="B51" s="129" t="s">
        <v>94</v>
      </c>
      <c r="C51" s="122">
        <v>8.0</v>
      </c>
      <c r="D51" s="123"/>
      <c r="E51" s="122">
        <v>1.0</v>
      </c>
      <c r="F51" s="124"/>
      <c r="G51" s="123"/>
      <c r="H51" s="125">
        <v>12.0</v>
      </c>
      <c r="I51" s="126"/>
      <c r="J51" s="127">
        <v>16.0</v>
      </c>
      <c r="K51" s="126"/>
      <c r="L51" s="128"/>
      <c r="M51" s="123"/>
    </row>
    <row r="52">
      <c r="A52" s="91" t="s">
        <v>49</v>
      </c>
      <c r="B52" s="129" t="s">
        <v>94</v>
      </c>
      <c r="C52" s="122">
        <v>6.0</v>
      </c>
      <c r="D52" s="123"/>
      <c r="E52" s="122"/>
      <c r="F52" s="124"/>
      <c r="G52" s="123"/>
      <c r="H52" s="125"/>
      <c r="I52" s="126"/>
      <c r="J52" s="127">
        <v>38.0</v>
      </c>
      <c r="K52" s="126"/>
      <c r="L52" s="128"/>
      <c r="M52" s="123"/>
    </row>
    <row r="53">
      <c r="A53" s="91" t="s">
        <v>51</v>
      </c>
      <c r="B53" s="121"/>
      <c r="C53" s="122"/>
      <c r="D53" s="123"/>
      <c r="E53" s="122"/>
      <c r="F53" s="124"/>
      <c r="G53" s="123"/>
      <c r="H53" s="125"/>
      <c r="I53" s="126"/>
      <c r="J53" s="127"/>
      <c r="K53" s="126"/>
      <c r="L53" s="128"/>
      <c r="M53" s="123"/>
    </row>
    <row r="54">
      <c r="A54" s="91" t="s">
        <v>52</v>
      </c>
      <c r="B54" s="129" t="s">
        <v>94</v>
      </c>
      <c r="C54" s="122"/>
      <c r="D54" s="123"/>
      <c r="E54" s="122"/>
      <c r="F54" s="124"/>
      <c r="G54" s="123"/>
      <c r="H54" s="125"/>
      <c r="I54" s="126"/>
      <c r="J54" s="127">
        <v>37.0</v>
      </c>
      <c r="K54" s="126"/>
      <c r="L54" s="128"/>
      <c r="M54" s="123"/>
    </row>
    <row r="55">
      <c r="A55" s="91" t="s">
        <v>53</v>
      </c>
      <c r="B55" s="129" t="s">
        <v>94</v>
      </c>
      <c r="C55" s="122">
        <v>7.0</v>
      </c>
      <c r="D55" s="123"/>
      <c r="E55" s="122"/>
      <c r="F55" s="124"/>
      <c r="G55" s="123"/>
      <c r="H55" s="125">
        <v>7.0</v>
      </c>
      <c r="I55" s="126"/>
      <c r="J55" s="127">
        <v>6.0</v>
      </c>
      <c r="K55" s="126"/>
      <c r="L55" s="128"/>
      <c r="M55" s="123"/>
    </row>
    <row r="56">
      <c r="A56" s="91" t="s">
        <v>82</v>
      </c>
      <c r="B56" s="129" t="s">
        <v>94</v>
      </c>
      <c r="C56" s="122"/>
      <c r="D56" s="123"/>
      <c r="E56" s="122"/>
      <c r="F56" s="124"/>
      <c r="G56" s="123"/>
      <c r="H56" s="125"/>
      <c r="I56" s="126"/>
      <c r="J56" s="127"/>
      <c r="K56" s="126"/>
      <c r="L56" s="128"/>
      <c r="M56" s="123"/>
    </row>
    <row r="57">
      <c r="A57" s="91" t="s">
        <v>83</v>
      </c>
      <c r="B57" s="129" t="s">
        <v>94</v>
      </c>
      <c r="C57" s="122">
        <v>2.0</v>
      </c>
      <c r="D57" s="123"/>
      <c r="E57" s="122"/>
      <c r="F57" s="124"/>
      <c r="G57" s="123"/>
      <c r="H57" s="125"/>
      <c r="I57" s="126"/>
      <c r="J57" s="127">
        <v>1.0</v>
      </c>
      <c r="K57" s="126"/>
      <c r="L57" s="128"/>
      <c r="M57" s="123"/>
    </row>
    <row r="58">
      <c r="A58" s="91" t="s">
        <v>80</v>
      </c>
      <c r="B58" s="129" t="s">
        <v>94</v>
      </c>
      <c r="C58" s="122"/>
      <c r="D58" s="123"/>
      <c r="E58" s="122"/>
      <c r="F58" s="124"/>
      <c r="G58" s="123"/>
      <c r="H58" s="125"/>
      <c r="I58" s="126"/>
      <c r="J58" s="127"/>
      <c r="K58" s="126"/>
      <c r="L58" s="128"/>
      <c r="M58" s="123"/>
    </row>
    <row r="59">
      <c r="A59" s="107" t="s">
        <v>78</v>
      </c>
      <c r="B59" s="171"/>
      <c r="C59" s="122"/>
      <c r="D59" s="123"/>
      <c r="E59" s="122"/>
      <c r="F59" s="124"/>
      <c r="G59" s="123"/>
      <c r="H59" s="125"/>
      <c r="I59" s="126"/>
      <c r="J59" s="127"/>
      <c r="K59" s="126"/>
      <c r="L59" s="128"/>
      <c r="M59" s="123"/>
    </row>
    <row r="60">
      <c r="A60" s="107" t="s">
        <v>84</v>
      </c>
      <c r="B60" s="130" t="s">
        <v>94</v>
      </c>
      <c r="C60" s="122"/>
      <c r="D60" s="123"/>
      <c r="E60" s="122"/>
      <c r="F60" s="124"/>
      <c r="G60" s="123"/>
      <c r="H60" s="125"/>
      <c r="I60" s="126"/>
      <c r="J60" s="127"/>
      <c r="K60" s="126"/>
      <c r="L60" s="128"/>
      <c r="M60" s="123"/>
    </row>
    <row r="61">
      <c r="A61" s="131" t="s">
        <v>56</v>
      </c>
      <c r="B61" s="132"/>
      <c r="C61" s="133"/>
      <c r="D61" s="117"/>
      <c r="E61" s="133"/>
      <c r="F61" s="116"/>
      <c r="G61" s="117"/>
      <c r="H61" s="134"/>
      <c r="I61" s="135"/>
      <c r="J61" s="136"/>
      <c r="K61" s="135"/>
      <c r="L61" s="137"/>
      <c r="M61" s="117"/>
    </row>
    <row r="62">
      <c r="A62" s="27" t="s">
        <v>95</v>
      </c>
      <c r="M62" s="28"/>
    </row>
    <row r="63">
      <c r="A63" s="29"/>
      <c r="B63" s="30"/>
      <c r="C63" s="30"/>
      <c r="D63" s="30"/>
      <c r="E63" s="30"/>
      <c r="F63" s="138" t="s">
        <v>96</v>
      </c>
      <c r="G63" s="119"/>
      <c r="H63" s="138" t="s">
        <v>97</v>
      </c>
      <c r="I63" s="119"/>
      <c r="J63" s="138" t="s">
        <v>98</v>
      </c>
      <c r="K63" s="119"/>
      <c r="L63" s="139" t="s">
        <v>99</v>
      </c>
      <c r="M63" s="140" t="s">
        <v>100</v>
      </c>
    </row>
    <row r="64">
      <c r="A64" s="141" t="s">
        <v>25</v>
      </c>
      <c r="B64" s="138" t="s">
        <v>26</v>
      </c>
      <c r="C64" s="142" t="s">
        <v>27</v>
      </c>
      <c r="D64" s="142" t="s">
        <v>28</v>
      </c>
      <c r="E64" s="142" t="s">
        <v>29</v>
      </c>
      <c r="F64" s="143" t="s">
        <v>76</v>
      </c>
      <c r="G64" s="144" t="s">
        <v>101</v>
      </c>
      <c r="H64" s="143" t="s">
        <v>76</v>
      </c>
      <c r="I64" s="144" t="s">
        <v>101</v>
      </c>
      <c r="J64" s="143" t="s">
        <v>76</v>
      </c>
      <c r="K64" s="133" t="s">
        <v>101</v>
      </c>
      <c r="L64" s="145"/>
      <c r="M64" s="117"/>
    </row>
    <row r="65">
      <c r="A65" s="146" t="s">
        <v>32</v>
      </c>
      <c r="B65" s="147"/>
      <c r="C65" s="147"/>
      <c r="D65" s="147"/>
      <c r="E65" s="122"/>
      <c r="F65" s="148"/>
      <c r="G65" s="147"/>
      <c r="H65" s="148"/>
      <c r="I65" s="147"/>
      <c r="J65" s="148"/>
      <c r="K65" s="122"/>
      <c r="L65" s="149"/>
      <c r="M65" s="150" t="str">
        <f t="shared" ref="M65:M91" si="11">iferror(F65/B65,"")</f>
        <v/>
      </c>
    </row>
    <row r="66">
      <c r="A66" s="146" t="s">
        <v>34</v>
      </c>
      <c r="B66" s="102"/>
      <c r="C66" s="102"/>
      <c r="D66" s="102"/>
      <c r="E66" s="127"/>
      <c r="F66" s="151"/>
      <c r="G66" s="102"/>
      <c r="H66" s="151"/>
      <c r="I66" s="102"/>
      <c r="J66" s="151"/>
      <c r="K66" s="127"/>
      <c r="L66" s="152"/>
      <c r="M66" s="153" t="str">
        <f t="shared" si="11"/>
        <v/>
      </c>
    </row>
    <row r="67">
      <c r="A67" s="146" t="s">
        <v>55</v>
      </c>
      <c r="B67" s="102">
        <v>1.0</v>
      </c>
      <c r="C67" s="102">
        <v>1.0</v>
      </c>
      <c r="D67" s="102"/>
      <c r="E67" s="127"/>
      <c r="F67" s="151"/>
      <c r="G67" s="102"/>
      <c r="H67" s="151"/>
      <c r="I67" s="102"/>
      <c r="J67" s="151"/>
      <c r="K67" s="127"/>
      <c r="L67" s="152"/>
      <c r="M67" s="153">
        <f t="shared" si="11"/>
        <v>0</v>
      </c>
    </row>
    <row r="68">
      <c r="A68" s="146" t="s">
        <v>38</v>
      </c>
      <c r="B68" s="102"/>
      <c r="C68" s="102"/>
      <c r="D68" s="102"/>
      <c r="E68" s="127"/>
      <c r="F68" s="151"/>
      <c r="G68" s="102"/>
      <c r="H68" s="151"/>
      <c r="I68" s="102"/>
      <c r="J68" s="151"/>
      <c r="K68" s="127"/>
      <c r="L68" s="152"/>
      <c r="M68" s="153" t="str">
        <f t="shared" si="11"/>
        <v/>
      </c>
    </row>
    <row r="69">
      <c r="A69" s="146" t="s">
        <v>39</v>
      </c>
      <c r="B69" s="102"/>
      <c r="C69" s="102"/>
      <c r="D69" s="102"/>
      <c r="E69" s="127"/>
      <c r="F69" s="151"/>
      <c r="G69" s="102"/>
      <c r="H69" s="151"/>
      <c r="I69" s="102"/>
      <c r="J69" s="151"/>
      <c r="K69" s="127"/>
      <c r="L69" s="152"/>
      <c r="M69" s="153" t="str">
        <f t="shared" si="11"/>
        <v/>
      </c>
    </row>
    <row r="70">
      <c r="A70" s="146" t="s">
        <v>41</v>
      </c>
      <c r="B70" s="102"/>
      <c r="C70" s="102"/>
      <c r="D70" s="102"/>
      <c r="E70" s="127"/>
      <c r="F70" s="151"/>
      <c r="G70" s="102"/>
      <c r="H70" s="151"/>
      <c r="I70" s="102"/>
      <c r="J70" s="151"/>
      <c r="K70" s="127"/>
      <c r="L70" s="152"/>
      <c r="M70" s="153" t="str">
        <f t="shared" si="11"/>
        <v/>
      </c>
    </row>
    <row r="71">
      <c r="A71" s="146" t="s">
        <v>43</v>
      </c>
      <c r="B71" s="102"/>
      <c r="C71" s="102"/>
      <c r="D71" s="102"/>
      <c r="E71" s="127"/>
      <c r="F71" s="151"/>
      <c r="G71" s="102"/>
      <c r="H71" s="151"/>
      <c r="I71" s="102"/>
      <c r="J71" s="151"/>
      <c r="K71" s="127"/>
      <c r="L71" s="152"/>
      <c r="M71" s="153" t="str">
        <f t="shared" si="11"/>
        <v/>
      </c>
    </row>
    <row r="72">
      <c r="A72" s="146" t="s">
        <v>45</v>
      </c>
      <c r="B72" s="102">
        <v>1.0</v>
      </c>
      <c r="C72" s="102"/>
      <c r="D72" s="102"/>
      <c r="E72" s="127"/>
      <c r="F72" s="151"/>
      <c r="G72" s="102"/>
      <c r="H72" s="151"/>
      <c r="I72" s="102"/>
      <c r="J72" s="151"/>
      <c r="K72" s="127"/>
      <c r="L72" s="152"/>
      <c r="M72" s="153">
        <f t="shared" si="11"/>
        <v>0</v>
      </c>
    </row>
    <row r="73">
      <c r="A73" s="146" t="s">
        <v>46</v>
      </c>
      <c r="B73" s="102"/>
      <c r="C73" s="102"/>
      <c r="D73" s="102"/>
      <c r="E73" s="127"/>
      <c r="F73" s="151"/>
      <c r="G73" s="102"/>
      <c r="H73" s="151"/>
      <c r="I73" s="102"/>
      <c r="J73" s="151"/>
      <c r="K73" s="127"/>
      <c r="L73" s="152"/>
      <c r="M73" s="153" t="str">
        <f t="shared" si="11"/>
        <v/>
      </c>
    </row>
    <row r="74">
      <c r="A74" s="146" t="s">
        <v>47</v>
      </c>
      <c r="B74" s="102"/>
      <c r="C74" s="102"/>
      <c r="D74" s="102"/>
      <c r="E74" s="127"/>
      <c r="F74" s="151"/>
      <c r="G74" s="102"/>
      <c r="H74" s="151"/>
      <c r="I74" s="102"/>
      <c r="J74" s="151"/>
      <c r="K74" s="127"/>
      <c r="L74" s="152"/>
      <c r="M74" s="153" t="str">
        <f t="shared" si="11"/>
        <v/>
      </c>
    </row>
    <row r="75">
      <c r="A75" s="146" t="s">
        <v>48</v>
      </c>
      <c r="B75" s="102"/>
      <c r="C75" s="102"/>
      <c r="D75" s="102"/>
      <c r="E75" s="127"/>
      <c r="F75" s="151"/>
      <c r="G75" s="102"/>
      <c r="H75" s="151"/>
      <c r="I75" s="102"/>
      <c r="J75" s="151"/>
      <c r="K75" s="127"/>
      <c r="L75" s="152"/>
      <c r="M75" s="153" t="str">
        <f t="shared" si="11"/>
        <v/>
      </c>
    </row>
    <row r="76">
      <c r="A76" s="146" t="s">
        <v>49</v>
      </c>
      <c r="B76" s="102"/>
      <c r="C76" s="102"/>
      <c r="D76" s="102"/>
      <c r="E76" s="127"/>
      <c r="F76" s="151"/>
      <c r="G76" s="102"/>
      <c r="H76" s="151"/>
      <c r="I76" s="102"/>
      <c r="J76" s="151"/>
      <c r="K76" s="127"/>
      <c r="L76" s="152"/>
      <c r="M76" s="153" t="str">
        <f t="shared" si="11"/>
        <v/>
      </c>
    </row>
    <row r="77">
      <c r="A77" s="146" t="s">
        <v>50</v>
      </c>
      <c r="B77" s="102"/>
      <c r="C77" s="102"/>
      <c r="D77" s="102"/>
      <c r="E77" s="127"/>
      <c r="F77" s="151"/>
      <c r="G77" s="102"/>
      <c r="H77" s="151"/>
      <c r="I77" s="102"/>
      <c r="J77" s="151"/>
      <c r="K77" s="127"/>
      <c r="L77" s="152"/>
      <c r="M77" s="153" t="str">
        <f t="shared" si="11"/>
        <v/>
      </c>
    </row>
    <row r="78">
      <c r="A78" s="146" t="s">
        <v>51</v>
      </c>
      <c r="B78" s="102"/>
      <c r="C78" s="102"/>
      <c r="D78" s="102"/>
      <c r="E78" s="127"/>
      <c r="F78" s="151">
        <v>1.0</v>
      </c>
      <c r="G78" s="102"/>
      <c r="H78" s="151"/>
      <c r="I78" s="102"/>
      <c r="J78" s="151"/>
      <c r="K78" s="127"/>
      <c r="L78" s="152"/>
      <c r="M78" s="153" t="str">
        <f t="shared" si="11"/>
        <v/>
      </c>
    </row>
    <row r="79">
      <c r="A79" s="146" t="s">
        <v>52</v>
      </c>
      <c r="B79" s="102">
        <v>2.0</v>
      </c>
      <c r="C79" s="102"/>
      <c r="D79" s="102"/>
      <c r="E79" s="127"/>
      <c r="F79" s="151"/>
      <c r="G79" s="102"/>
      <c r="H79" s="151"/>
      <c r="I79" s="102"/>
      <c r="J79" s="151"/>
      <c r="K79" s="127"/>
      <c r="L79" s="152"/>
      <c r="M79" s="153">
        <f t="shared" si="11"/>
        <v>0</v>
      </c>
    </row>
    <row r="80">
      <c r="A80" s="146" t="s">
        <v>53</v>
      </c>
      <c r="B80" s="102"/>
      <c r="C80" s="102">
        <v>1.0</v>
      </c>
      <c r="D80" s="102"/>
      <c r="E80" s="127"/>
      <c r="F80" s="151"/>
      <c r="G80" s="102"/>
      <c r="H80" s="151"/>
      <c r="I80" s="102"/>
      <c r="J80" s="151"/>
      <c r="K80" s="127"/>
      <c r="L80" s="152"/>
      <c r="M80" s="153" t="str">
        <f t="shared" si="11"/>
        <v/>
      </c>
    </row>
    <row r="81">
      <c r="A81" s="146" t="s">
        <v>82</v>
      </c>
      <c r="B81" s="102"/>
      <c r="C81" s="102"/>
      <c r="D81" s="102"/>
      <c r="E81" s="127"/>
      <c r="F81" s="151"/>
      <c r="G81" s="102"/>
      <c r="H81" s="151"/>
      <c r="I81" s="102"/>
      <c r="J81" s="151"/>
      <c r="K81" s="127"/>
      <c r="L81" s="152"/>
      <c r="M81" s="153" t="str">
        <f t="shared" si="11"/>
        <v/>
      </c>
    </row>
    <row r="82">
      <c r="A82" s="146" t="s">
        <v>83</v>
      </c>
      <c r="B82" s="102"/>
      <c r="C82" s="102"/>
      <c r="D82" s="102"/>
      <c r="E82" s="127"/>
      <c r="F82" s="151"/>
      <c r="G82" s="102"/>
      <c r="H82" s="151"/>
      <c r="I82" s="102"/>
      <c r="J82" s="151"/>
      <c r="K82" s="127"/>
      <c r="L82" s="152"/>
      <c r="M82" s="153" t="str">
        <f t="shared" si="11"/>
        <v/>
      </c>
    </row>
    <row r="83">
      <c r="A83" s="146" t="s">
        <v>80</v>
      </c>
      <c r="B83" s="102"/>
      <c r="C83" s="102"/>
      <c r="D83" s="102"/>
      <c r="E83" s="127"/>
      <c r="F83" s="151"/>
      <c r="G83" s="102"/>
      <c r="H83" s="151"/>
      <c r="I83" s="102"/>
      <c r="J83" s="151"/>
      <c r="K83" s="127"/>
      <c r="L83" s="152"/>
      <c r="M83" s="153" t="str">
        <f t="shared" si="11"/>
        <v/>
      </c>
    </row>
    <row r="84">
      <c r="A84" s="146" t="s">
        <v>84</v>
      </c>
      <c r="B84" s="102"/>
      <c r="C84" s="102"/>
      <c r="D84" s="102"/>
      <c r="E84" s="127"/>
      <c r="F84" s="151"/>
      <c r="G84" s="102"/>
      <c r="H84" s="151"/>
      <c r="I84" s="102"/>
      <c r="J84" s="151"/>
      <c r="K84" s="127"/>
      <c r="L84" s="152"/>
      <c r="M84" s="153" t="str">
        <f t="shared" si="11"/>
        <v/>
      </c>
    </row>
    <row r="85">
      <c r="A85" s="146" t="s">
        <v>78</v>
      </c>
      <c r="B85" s="102"/>
      <c r="C85" s="102"/>
      <c r="D85" s="102"/>
      <c r="E85" s="127"/>
      <c r="F85" s="151"/>
      <c r="G85" s="102"/>
      <c r="H85" s="151"/>
      <c r="I85" s="102"/>
      <c r="J85" s="151"/>
      <c r="K85" s="127"/>
      <c r="L85" s="152"/>
      <c r="M85" s="153" t="str">
        <f t="shared" si="11"/>
        <v/>
      </c>
    </row>
    <row r="86">
      <c r="A86" s="154" t="s">
        <v>102</v>
      </c>
      <c r="B86" s="155">
        <v>1.0</v>
      </c>
      <c r="C86" s="102"/>
      <c r="D86" s="102"/>
      <c r="E86" s="127"/>
      <c r="F86" s="151">
        <v>1.0</v>
      </c>
      <c r="G86" s="102"/>
      <c r="H86" s="151"/>
      <c r="I86" s="102"/>
      <c r="J86" s="151"/>
      <c r="K86" s="127"/>
      <c r="L86" s="152"/>
      <c r="M86" s="153">
        <f t="shared" si="11"/>
        <v>1</v>
      </c>
    </row>
    <row r="87" hidden="1">
      <c r="A87" s="154"/>
      <c r="B87" s="155"/>
      <c r="C87" s="102"/>
      <c r="D87" s="102"/>
      <c r="E87" s="127"/>
      <c r="F87" s="151"/>
      <c r="G87" s="102"/>
      <c r="H87" s="151"/>
      <c r="I87" s="102"/>
      <c r="J87" s="151"/>
      <c r="K87" s="127"/>
      <c r="L87" s="152"/>
      <c r="M87" s="153" t="str">
        <f t="shared" si="11"/>
        <v/>
      </c>
    </row>
    <row r="88">
      <c r="A88" s="154" t="s">
        <v>103</v>
      </c>
      <c r="B88" s="155"/>
      <c r="C88" s="102"/>
      <c r="D88" s="102"/>
      <c r="E88" s="127"/>
      <c r="F88" s="151"/>
      <c r="G88" s="102"/>
      <c r="H88" s="151"/>
      <c r="I88" s="102"/>
      <c r="J88" s="151"/>
      <c r="K88" s="127"/>
      <c r="L88" s="152"/>
      <c r="M88" s="153" t="str">
        <f t="shared" si="11"/>
        <v/>
      </c>
    </row>
    <row r="89">
      <c r="A89" s="154" t="s">
        <v>104</v>
      </c>
      <c r="B89" s="155"/>
      <c r="C89" s="102"/>
      <c r="D89" s="102"/>
      <c r="E89" s="127"/>
      <c r="F89" s="151"/>
      <c r="G89" s="102"/>
      <c r="H89" s="151"/>
      <c r="I89" s="102"/>
      <c r="J89" s="151"/>
      <c r="K89" s="127"/>
      <c r="L89" s="152"/>
      <c r="M89" s="153" t="str">
        <f t="shared" si="11"/>
        <v/>
      </c>
    </row>
    <row r="90">
      <c r="A90" s="154" t="s">
        <v>105</v>
      </c>
      <c r="B90" s="155"/>
      <c r="C90" s="102"/>
      <c r="D90" s="102"/>
      <c r="E90" s="127"/>
      <c r="F90" s="151"/>
      <c r="G90" s="102"/>
      <c r="H90" s="151"/>
      <c r="I90" s="102"/>
      <c r="J90" s="151"/>
      <c r="K90" s="127"/>
      <c r="L90" s="152"/>
      <c r="M90" s="153" t="str">
        <f t="shared" si="11"/>
        <v/>
      </c>
    </row>
    <row r="91">
      <c r="A91" s="156" t="s">
        <v>21</v>
      </c>
      <c r="B91" s="157"/>
      <c r="C91" s="158"/>
      <c r="D91" s="158"/>
      <c r="E91" s="136"/>
      <c r="F91" s="159"/>
      <c r="G91" s="158"/>
      <c r="H91" s="159"/>
      <c r="I91" s="158"/>
      <c r="J91" s="159"/>
      <c r="K91" s="136"/>
      <c r="L91" s="160"/>
      <c r="M91" s="161" t="str">
        <f t="shared" si="11"/>
        <v/>
      </c>
    </row>
    <row r="92">
      <c r="A92" s="154" t="s">
        <v>106</v>
      </c>
      <c r="B92" s="162">
        <f t="shared" ref="B92:L92" si="12">SUM(B65:B91)</f>
        <v>5</v>
      </c>
      <c r="C92" s="163">
        <f t="shared" si="12"/>
        <v>2</v>
      </c>
      <c r="D92" s="163">
        <f t="shared" si="12"/>
        <v>0</v>
      </c>
      <c r="E92" s="163">
        <f t="shared" si="12"/>
        <v>0</v>
      </c>
      <c r="F92" s="164">
        <f t="shared" si="12"/>
        <v>2</v>
      </c>
      <c r="G92" s="164">
        <f t="shared" si="12"/>
        <v>0</v>
      </c>
      <c r="H92" s="165">
        <f t="shared" si="12"/>
        <v>0</v>
      </c>
      <c r="I92" s="165">
        <f t="shared" si="12"/>
        <v>0</v>
      </c>
      <c r="J92" s="165">
        <f t="shared" si="12"/>
        <v>0</v>
      </c>
      <c r="K92" s="165">
        <f t="shared" si="12"/>
        <v>0</v>
      </c>
      <c r="L92" s="165">
        <f t="shared" si="12"/>
        <v>0</v>
      </c>
      <c r="M92" s="166">
        <f>(F92+H92+J92+L92)/(B92+C92+D92+E92)</f>
        <v>0.2857142857</v>
      </c>
    </row>
    <row r="93">
      <c r="A93" s="32" t="s">
        <v>107</v>
      </c>
      <c r="B93" s="167">
        <f>B92</f>
        <v>5</v>
      </c>
      <c r="C93" s="120"/>
      <c r="D93" s="120"/>
      <c r="E93" s="119"/>
      <c r="F93" s="168">
        <f>F92</f>
        <v>2</v>
      </c>
      <c r="G93" s="120"/>
      <c r="H93" s="120"/>
      <c r="I93" s="120"/>
      <c r="J93" s="120"/>
      <c r="K93" s="119"/>
      <c r="L93" s="169"/>
      <c r="M93" s="170">
        <f t="shared" ref="M93:M96" si="13">Iferror(F93/B93,"")</f>
        <v>0.4</v>
      </c>
    </row>
    <row r="94">
      <c r="A94" s="32" t="s">
        <v>108</v>
      </c>
      <c r="B94" s="167">
        <f>D92</f>
        <v>0</v>
      </c>
      <c r="C94" s="120"/>
      <c r="D94" s="120"/>
      <c r="E94" s="119"/>
      <c r="F94" s="168">
        <f>H92</f>
        <v>0</v>
      </c>
      <c r="G94" s="120"/>
      <c r="H94" s="120"/>
      <c r="I94" s="120"/>
      <c r="J94" s="120"/>
      <c r="K94" s="119"/>
      <c r="L94" s="169"/>
      <c r="M94" s="170" t="str">
        <f t="shared" si="13"/>
        <v/>
      </c>
    </row>
    <row r="95">
      <c r="A95" s="32" t="s">
        <v>109</v>
      </c>
      <c r="B95" s="167">
        <f>D92</f>
        <v>0</v>
      </c>
      <c r="C95" s="120"/>
      <c r="D95" s="120"/>
      <c r="E95" s="119"/>
      <c r="F95" s="168">
        <f>J92</f>
        <v>0</v>
      </c>
      <c r="G95" s="120"/>
      <c r="H95" s="120"/>
      <c r="I95" s="120"/>
      <c r="J95" s="120"/>
      <c r="K95" s="119"/>
      <c r="L95" s="169"/>
      <c r="M95" s="170" t="str">
        <f t="shared" si="13"/>
        <v/>
      </c>
    </row>
    <row r="96">
      <c r="A96" s="48" t="s">
        <v>110</v>
      </c>
      <c r="B96" s="167">
        <f>E92</f>
        <v>0</v>
      </c>
      <c r="C96" s="120"/>
      <c r="D96" s="120"/>
      <c r="E96" s="119"/>
      <c r="F96" s="168">
        <f>L92</f>
        <v>0</v>
      </c>
      <c r="G96" s="120"/>
      <c r="H96" s="120"/>
      <c r="I96" s="120"/>
      <c r="J96" s="120"/>
      <c r="K96" s="119"/>
      <c r="L96" s="169"/>
      <c r="M96" s="170" t="str">
        <f t="shared" si="13"/>
        <v/>
      </c>
    </row>
  </sheetData>
  <mergeCells count="196">
    <mergeCell ref="F20:G20"/>
    <mergeCell ref="F21:G21"/>
    <mergeCell ref="F22:G22"/>
    <mergeCell ref="F23:G23"/>
    <mergeCell ref="F24:G24"/>
    <mergeCell ref="A25:B25"/>
    <mergeCell ref="F25:G25"/>
    <mergeCell ref="F33:G33"/>
    <mergeCell ref="F34:G34"/>
    <mergeCell ref="F35:G35"/>
    <mergeCell ref="F36:G36"/>
    <mergeCell ref="F37:G37"/>
    <mergeCell ref="F38:G38"/>
    <mergeCell ref="F26:G26"/>
    <mergeCell ref="F27:G27"/>
    <mergeCell ref="F28:G28"/>
    <mergeCell ref="F29:G29"/>
    <mergeCell ref="F30:G30"/>
    <mergeCell ref="F31:G31"/>
    <mergeCell ref="F32:G32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E41:G41"/>
    <mergeCell ref="H41:I41"/>
    <mergeCell ref="A39:M39"/>
    <mergeCell ref="C40:D40"/>
    <mergeCell ref="E40:G40"/>
    <mergeCell ref="H40:I40"/>
    <mergeCell ref="J40:K40"/>
    <mergeCell ref="L40:M40"/>
    <mergeCell ref="C41:D41"/>
    <mergeCell ref="I4:K4"/>
    <mergeCell ref="I5:K5"/>
    <mergeCell ref="A1:H1"/>
    <mergeCell ref="F2:G2"/>
    <mergeCell ref="I2:K2"/>
    <mergeCell ref="F3:G3"/>
    <mergeCell ref="I3:K3"/>
    <mergeCell ref="F4:G4"/>
    <mergeCell ref="F5:G5"/>
    <mergeCell ref="I10:K10"/>
    <mergeCell ref="I11:K11"/>
    <mergeCell ref="I12:K12"/>
    <mergeCell ref="I13:K13"/>
    <mergeCell ref="C16:M16"/>
    <mergeCell ref="H17:K17"/>
    <mergeCell ref="H18:K18"/>
    <mergeCell ref="F6:G6"/>
    <mergeCell ref="I6:K6"/>
    <mergeCell ref="F7:G7"/>
    <mergeCell ref="I7:K7"/>
    <mergeCell ref="F8:G8"/>
    <mergeCell ref="I8:K8"/>
    <mergeCell ref="I9:K9"/>
    <mergeCell ref="F9:G9"/>
    <mergeCell ref="F10:G10"/>
    <mergeCell ref="F11:G11"/>
    <mergeCell ref="F12:G12"/>
    <mergeCell ref="F13:G13"/>
    <mergeCell ref="F14:G14"/>
    <mergeCell ref="F17:G17"/>
    <mergeCell ref="F18:G18"/>
    <mergeCell ref="F19:G19"/>
    <mergeCell ref="H19:K19"/>
    <mergeCell ref="H20:K20"/>
    <mergeCell ref="H21:K21"/>
    <mergeCell ref="H22:K22"/>
    <mergeCell ref="H23:K23"/>
    <mergeCell ref="J41:K41"/>
    <mergeCell ref="L41:M41"/>
    <mergeCell ref="C42:D42"/>
    <mergeCell ref="E42:G42"/>
    <mergeCell ref="H42:I42"/>
    <mergeCell ref="J42:K42"/>
    <mergeCell ref="L42:M42"/>
    <mergeCell ref="J50:K50"/>
    <mergeCell ref="L50:M50"/>
    <mergeCell ref="J51:K51"/>
    <mergeCell ref="L51:M51"/>
    <mergeCell ref="J52:K52"/>
    <mergeCell ref="L52:M52"/>
    <mergeCell ref="E50:G50"/>
    <mergeCell ref="H50:I50"/>
    <mergeCell ref="C51:D51"/>
    <mergeCell ref="E51:G51"/>
    <mergeCell ref="H51:I51"/>
    <mergeCell ref="E52:G52"/>
    <mergeCell ref="H52:I52"/>
    <mergeCell ref="E54:G54"/>
    <mergeCell ref="H54:I54"/>
    <mergeCell ref="C52:D52"/>
    <mergeCell ref="C53:D53"/>
    <mergeCell ref="E53:G53"/>
    <mergeCell ref="H53:I53"/>
    <mergeCell ref="J53:K53"/>
    <mergeCell ref="L53:M53"/>
    <mergeCell ref="C54:D54"/>
    <mergeCell ref="H57:I57"/>
    <mergeCell ref="J57:K57"/>
    <mergeCell ref="C56:D56"/>
    <mergeCell ref="E56:G56"/>
    <mergeCell ref="H56:I56"/>
    <mergeCell ref="J56:K56"/>
    <mergeCell ref="L56:M56"/>
    <mergeCell ref="E57:G57"/>
    <mergeCell ref="L57:M57"/>
    <mergeCell ref="J59:K59"/>
    <mergeCell ref="L59:M59"/>
    <mergeCell ref="J60:K60"/>
    <mergeCell ref="L60:M60"/>
    <mergeCell ref="J61:K61"/>
    <mergeCell ref="L61:M61"/>
    <mergeCell ref="L63:L64"/>
    <mergeCell ref="M63:M64"/>
    <mergeCell ref="C57:D57"/>
    <mergeCell ref="C58:D58"/>
    <mergeCell ref="E58:G58"/>
    <mergeCell ref="H58:I58"/>
    <mergeCell ref="J58:K58"/>
    <mergeCell ref="L58:M58"/>
    <mergeCell ref="C59:D59"/>
    <mergeCell ref="E61:G61"/>
    <mergeCell ref="A62:M62"/>
    <mergeCell ref="F63:G63"/>
    <mergeCell ref="H63:I63"/>
    <mergeCell ref="J63:K63"/>
    <mergeCell ref="B93:E93"/>
    <mergeCell ref="F93:K93"/>
    <mergeCell ref="B94:E94"/>
    <mergeCell ref="F94:K94"/>
    <mergeCell ref="B95:E95"/>
    <mergeCell ref="F95:K95"/>
    <mergeCell ref="B96:E96"/>
    <mergeCell ref="F96:K96"/>
    <mergeCell ref="E59:G59"/>
    <mergeCell ref="H59:I59"/>
    <mergeCell ref="C60:D60"/>
    <mergeCell ref="E60:G60"/>
    <mergeCell ref="H60:I60"/>
    <mergeCell ref="C61:D61"/>
    <mergeCell ref="H61:I61"/>
    <mergeCell ref="H44:I44"/>
    <mergeCell ref="J44:K44"/>
    <mergeCell ref="C43:D43"/>
    <mergeCell ref="E43:G43"/>
    <mergeCell ref="H43:I43"/>
    <mergeCell ref="J43:K43"/>
    <mergeCell ref="L43:M43"/>
    <mergeCell ref="E44:G44"/>
    <mergeCell ref="L44:M44"/>
    <mergeCell ref="J46:K46"/>
    <mergeCell ref="L46:M46"/>
    <mergeCell ref="J47:K47"/>
    <mergeCell ref="L47:M47"/>
    <mergeCell ref="J48:K48"/>
    <mergeCell ref="L48:M48"/>
    <mergeCell ref="C44:D44"/>
    <mergeCell ref="C45:D45"/>
    <mergeCell ref="E45:G45"/>
    <mergeCell ref="H45:I45"/>
    <mergeCell ref="J45:K45"/>
    <mergeCell ref="L45:M45"/>
    <mergeCell ref="C46:D46"/>
    <mergeCell ref="E46:G46"/>
    <mergeCell ref="H46:I46"/>
    <mergeCell ref="C47:D47"/>
    <mergeCell ref="E47:G47"/>
    <mergeCell ref="H47:I47"/>
    <mergeCell ref="E48:G48"/>
    <mergeCell ref="H48:I48"/>
    <mergeCell ref="C48:D48"/>
    <mergeCell ref="C49:D49"/>
    <mergeCell ref="E49:G49"/>
    <mergeCell ref="H49:I49"/>
    <mergeCell ref="J49:K49"/>
    <mergeCell ref="L49:M49"/>
    <mergeCell ref="C50:D50"/>
    <mergeCell ref="J54:K54"/>
    <mergeCell ref="L54:M54"/>
    <mergeCell ref="C55:D55"/>
    <mergeCell ref="E55:G55"/>
    <mergeCell ref="H55:I55"/>
    <mergeCell ref="J55:K55"/>
    <mergeCell ref="L55:M55"/>
  </mergeCells>
  <conditionalFormatting sqref="F17:G38">
    <cfRule type="cellIs" dxfId="0" priority="1" operator="lessThan">
      <formula>0</formula>
    </cfRule>
  </conditionalFormatting>
  <conditionalFormatting sqref="F17:G38">
    <cfRule type="cellIs" dxfId="1" priority="2" operator="greaterThan">
      <formula>0</formula>
    </cfRule>
  </conditionalFormatting>
  <conditionalFormatting sqref="M18:M37">
    <cfRule type="cellIs" dxfId="0" priority="3" operator="lessThan">
      <formula>$B$23</formula>
    </cfRule>
  </conditionalFormatting>
  <conditionalFormatting sqref="M18:M37">
    <cfRule type="cellIs" dxfId="2" priority="4" operator="lessThan">
      <formula>"99%"</formula>
    </cfRule>
  </conditionalFormatting>
  <conditionalFormatting sqref="M18:M37">
    <cfRule type="cellIs" dxfId="1" priority="5" operator="greaterThan">
      <formula>$B$23</formula>
    </cfRule>
  </conditionalFormatting>
  <conditionalFormatting sqref="M3:M13">
    <cfRule type="cellIs" dxfId="1" priority="6" operator="greaterThan">
      <formula>$B$23</formula>
    </cfRule>
  </conditionalFormatting>
  <conditionalFormatting sqref="M3:M13">
    <cfRule type="cellIs" dxfId="0" priority="7" operator="lessThan">
      <formula>$B$23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2">
      <c r="A2" s="52" t="s">
        <v>0</v>
      </c>
      <c r="B2" s="53"/>
      <c r="C2" s="53"/>
      <c r="D2" s="53"/>
      <c r="E2" s="53"/>
      <c r="F2" s="53"/>
      <c r="G2" s="54"/>
      <c r="H2" s="247">
        <v>45892.0</v>
      </c>
    </row>
    <row r="3">
      <c r="A3" s="57" t="s">
        <v>1</v>
      </c>
      <c r="B3" s="197">
        <v>45892.0</v>
      </c>
      <c r="C3" s="208"/>
      <c r="D3" s="209" t="s">
        <v>2</v>
      </c>
      <c r="E3" s="209" t="s">
        <v>3</v>
      </c>
      <c r="F3" s="209" t="s">
        <v>4</v>
      </c>
      <c r="G3" s="210" t="s">
        <v>5</v>
      </c>
      <c r="H3" s="9" t="s">
        <v>6</v>
      </c>
    </row>
    <row r="4">
      <c r="A4" s="10" t="s">
        <v>7</v>
      </c>
      <c r="B4" s="11">
        <v>2614416.0</v>
      </c>
      <c r="C4" s="12" t="s">
        <v>8</v>
      </c>
      <c r="D4" s="13">
        <v>384720.0</v>
      </c>
      <c r="E4" s="13">
        <v>352213.0</v>
      </c>
      <c r="F4" s="255">
        <v>117288.0</v>
      </c>
      <c r="G4" s="14">
        <f t="shared" ref="G4:H4" si="1">$F4/D4</f>
        <v>0.3048658765</v>
      </c>
      <c r="H4" s="15">
        <f t="shared" si="1"/>
        <v>0.3330030408</v>
      </c>
    </row>
    <row r="5">
      <c r="A5" s="10" t="s">
        <v>9</v>
      </c>
      <c r="B5" s="11">
        <v>2333565.0</v>
      </c>
      <c r="C5" s="12" t="s">
        <v>10</v>
      </c>
      <c r="D5" s="13">
        <v>251378.0</v>
      </c>
      <c r="E5" s="13">
        <v>297605.0</v>
      </c>
      <c r="F5" s="255">
        <v>68886.0</v>
      </c>
      <c r="G5" s="14">
        <f t="shared" ref="G5:H5" si="2">$F5/D5</f>
        <v>0.2740335272</v>
      </c>
      <c r="H5" s="15">
        <f t="shared" si="2"/>
        <v>0.2314678853</v>
      </c>
    </row>
    <row r="6">
      <c r="A6" s="10" t="s">
        <v>11</v>
      </c>
      <c r="B6" s="256">
        <v>1336302.0</v>
      </c>
      <c r="C6" s="12" t="s">
        <v>61</v>
      </c>
      <c r="E6" s="13">
        <v>348234.0</v>
      </c>
      <c r="F6" s="255">
        <v>308591.0</v>
      </c>
      <c r="G6" s="14" t="str">
        <f t="shared" ref="G6:H6" si="3">$F6/D6</f>
        <v>#DIV/0!</v>
      </c>
      <c r="H6" s="15">
        <f t="shared" si="3"/>
        <v>0.886159881</v>
      </c>
    </row>
    <row r="7">
      <c r="A7" s="10" t="s">
        <v>116</v>
      </c>
      <c r="B7" s="256">
        <v>42237.0</v>
      </c>
      <c r="C7" s="12" t="s">
        <v>12</v>
      </c>
      <c r="D7" s="13">
        <v>303209.0</v>
      </c>
      <c r="E7" s="13">
        <v>352213.0</v>
      </c>
      <c r="F7" s="255">
        <v>260641.0</v>
      </c>
      <c r="G7" s="14">
        <f t="shared" ref="G7:H7" si="4">$F7/D7</f>
        <v>0.8596083889</v>
      </c>
      <c r="H7" s="15">
        <f t="shared" si="4"/>
        <v>0.7400095965</v>
      </c>
    </row>
    <row r="8">
      <c r="A8" s="17" t="s">
        <v>15</v>
      </c>
      <c r="B8" s="18"/>
      <c r="C8" s="12" t="s">
        <v>14</v>
      </c>
      <c r="D8" s="13">
        <v>468697.0</v>
      </c>
      <c r="E8" s="13">
        <v>369613.0</v>
      </c>
      <c r="F8" s="255">
        <v>305993.0</v>
      </c>
      <c r="G8" s="14">
        <f t="shared" ref="G8:H8" si="5">$F8/D8</f>
        <v>0.6528588832</v>
      </c>
      <c r="H8" s="15">
        <f t="shared" si="5"/>
        <v>0.8278740196</v>
      </c>
    </row>
    <row r="9">
      <c r="A9" s="19" t="s">
        <v>17</v>
      </c>
      <c r="B9" s="20">
        <f>(B5-B6)/30</f>
        <v>33242.1</v>
      </c>
      <c r="C9" s="12" t="s">
        <v>16</v>
      </c>
      <c r="D9" s="13">
        <v>208087.0</v>
      </c>
      <c r="E9" s="13">
        <v>297605.0</v>
      </c>
      <c r="F9" s="255">
        <v>37254.0</v>
      </c>
      <c r="G9" s="14">
        <f t="shared" ref="G9:H9" si="6">$F9/D9</f>
        <v>0.1790308861</v>
      </c>
      <c r="H9" s="15">
        <f t="shared" si="6"/>
        <v>0.1251793485</v>
      </c>
    </row>
    <row r="10">
      <c r="A10" s="19" t="s">
        <v>19</v>
      </c>
      <c r="B10" s="21">
        <f>(B5-B7)/30</f>
        <v>76377.6</v>
      </c>
      <c r="C10" s="12" t="s">
        <v>18</v>
      </c>
      <c r="D10" s="13">
        <v>232899.0</v>
      </c>
      <c r="E10" s="13">
        <v>297605.0</v>
      </c>
      <c r="F10" s="255">
        <v>114043.0</v>
      </c>
      <c r="G10" s="14">
        <f t="shared" ref="G10:H10" si="7">$F10/D10</f>
        <v>0.4896671948</v>
      </c>
      <c r="H10" s="15">
        <f t="shared" si="7"/>
        <v>0.3832025672</v>
      </c>
    </row>
    <row r="11">
      <c r="A11" s="17" t="s">
        <v>3</v>
      </c>
      <c r="B11" s="22"/>
      <c r="C11" s="12" t="s">
        <v>20</v>
      </c>
      <c r="D11" s="13">
        <v>0.0</v>
      </c>
      <c r="E11" s="13">
        <v>240080.0</v>
      </c>
      <c r="F11" s="255">
        <v>42237.0</v>
      </c>
      <c r="G11" s="14"/>
      <c r="H11" s="15">
        <f>$F11/E11</f>
        <v>0.175928857</v>
      </c>
    </row>
    <row r="12">
      <c r="A12" s="19" t="s">
        <v>22</v>
      </c>
      <c r="B12" s="21">
        <f>B4/B16</f>
        <v>87147.2</v>
      </c>
      <c r="C12" s="23" t="s">
        <v>21</v>
      </c>
      <c r="D12" s="24">
        <v>196859.0</v>
      </c>
      <c r="E12" s="24">
        <v>153000.0</v>
      </c>
      <c r="F12" s="257">
        <v>81368.0</v>
      </c>
      <c r="G12" s="25">
        <f t="shared" ref="G12:H12" si="8">$F12/D12</f>
        <v>0.4133313692</v>
      </c>
      <c r="H12" s="26">
        <f t="shared" si="8"/>
        <v>0.5318169935</v>
      </c>
    </row>
    <row r="13">
      <c r="A13" s="19" t="s">
        <v>24</v>
      </c>
      <c r="B13" s="21">
        <f>(B4-B6)/(B16-B19)</f>
        <v>-21662.94915</v>
      </c>
      <c r="C13" s="29" t="s">
        <v>66</v>
      </c>
      <c r="D13" s="212">
        <f t="shared" ref="D13:F13" si="9">SUM(D4:D12)</f>
        <v>2045849</v>
      </c>
      <c r="E13" s="212">
        <f t="shared" si="9"/>
        <v>2708168</v>
      </c>
      <c r="F13" s="212">
        <f t="shared" si="9"/>
        <v>1336301</v>
      </c>
      <c r="G13" s="25">
        <f t="shared" ref="G13:H13" si="10">$F13/D13</f>
        <v>0.6531767496</v>
      </c>
      <c r="H13" s="26">
        <f t="shared" si="10"/>
        <v>0.4934335684</v>
      </c>
    </row>
    <row r="14">
      <c r="A14" s="19" t="s">
        <v>31</v>
      </c>
      <c r="B14" s="20">
        <f>B19*B12</f>
        <v>7756100.8</v>
      </c>
      <c r="C14" s="27" t="s">
        <v>68</v>
      </c>
      <c r="H14" s="28"/>
    </row>
    <row r="15">
      <c r="A15" s="19" t="s">
        <v>33</v>
      </c>
      <c r="B15" s="20">
        <f>B6-B14</f>
        <v>-6419798.8</v>
      </c>
      <c r="D15" s="30" t="s">
        <v>70</v>
      </c>
      <c r="E15" s="30" t="s">
        <v>71</v>
      </c>
      <c r="F15" s="30" t="s">
        <v>72</v>
      </c>
      <c r="G15" s="30" t="s">
        <v>113</v>
      </c>
      <c r="H15" s="18"/>
    </row>
    <row r="16">
      <c r="A16" s="19" t="s">
        <v>35</v>
      </c>
      <c r="B16" s="38">
        <v>30.0</v>
      </c>
      <c r="C16" s="91" t="s">
        <v>32</v>
      </c>
      <c r="D16" s="13">
        <v>79808.0</v>
      </c>
      <c r="E16" s="255">
        <v>9249.0</v>
      </c>
      <c r="F16" s="97">
        <f t="shared" ref="F16:F19" si="11">D16-E16</f>
        <v>70559</v>
      </c>
      <c r="G16" s="36"/>
      <c r="H16" s="18"/>
    </row>
    <row r="17">
      <c r="A17" s="19" t="s">
        <v>37</v>
      </c>
      <c r="B17" s="39">
        <v>45870.0</v>
      </c>
      <c r="C17" s="91" t="s">
        <v>34</v>
      </c>
      <c r="D17" s="13">
        <v>129464.0</v>
      </c>
      <c r="E17" s="259"/>
      <c r="F17" s="97">
        <f t="shared" si="11"/>
        <v>129464</v>
      </c>
      <c r="G17" s="36"/>
      <c r="H17" s="18"/>
    </row>
    <row r="18">
      <c r="A18" s="19" t="s">
        <v>1</v>
      </c>
      <c r="B18" s="40">
        <f>Today()</f>
        <v>45959</v>
      </c>
      <c r="C18" s="91" t="s">
        <v>36</v>
      </c>
      <c r="D18" s="13">
        <v>120764.0</v>
      </c>
      <c r="E18" s="255">
        <v>100389.0</v>
      </c>
      <c r="F18" s="97">
        <f t="shared" si="11"/>
        <v>20375</v>
      </c>
      <c r="G18" s="36"/>
      <c r="H18" s="18"/>
    </row>
    <row r="19">
      <c r="A19" s="19" t="s">
        <v>40</v>
      </c>
      <c r="B19" s="41">
        <f>B18-B17</f>
        <v>89</v>
      </c>
      <c r="C19" s="91" t="s">
        <v>38</v>
      </c>
      <c r="D19" s="13">
        <v>129464.0</v>
      </c>
      <c r="E19" s="255">
        <v>15122.0</v>
      </c>
      <c r="F19" s="97">
        <f t="shared" si="11"/>
        <v>114342</v>
      </c>
      <c r="G19" s="36"/>
      <c r="H19" s="18"/>
    </row>
    <row r="20">
      <c r="A20" s="19" t="s">
        <v>42</v>
      </c>
      <c r="B20" s="42">
        <f>B19/B16</f>
        <v>2.966666667</v>
      </c>
      <c r="C20" s="91" t="s">
        <v>39</v>
      </c>
      <c r="D20" s="13"/>
      <c r="E20" s="259"/>
      <c r="F20" s="97"/>
      <c r="G20" s="36"/>
      <c r="H20" s="18"/>
    </row>
    <row r="21">
      <c r="A21" s="43" t="s">
        <v>44</v>
      </c>
      <c r="B21" s="44">
        <f>B6/B4</f>
        <v>0.5111282979</v>
      </c>
      <c r="C21" s="91" t="s">
        <v>41</v>
      </c>
      <c r="D21" s="13">
        <v>238680.0</v>
      </c>
      <c r="E21" s="255">
        <v>61793.0</v>
      </c>
      <c r="F21" s="97">
        <f t="shared" ref="F21:F28" si="12">D21-E21</f>
        <v>176887</v>
      </c>
      <c r="G21" s="36"/>
      <c r="H21" s="18"/>
    </row>
    <row r="22">
      <c r="A22" s="17" t="s">
        <v>75</v>
      </c>
      <c r="C22" s="91" t="s">
        <v>43</v>
      </c>
      <c r="D22" s="13">
        <v>170420.0</v>
      </c>
      <c r="E22" s="255">
        <v>122920.0</v>
      </c>
      <c r="F22" s="97">
        <f t="shared" si="12"/>
        <v>47500</v>
      </c>
      <c r="G22" s="36"/>
      <c r="H22" s="18"/>
    </row>
    <row r="23">
      <c r="A23" s="100" t="s">
        <v>76</v>
      </c>
      <c r="B23" s="101" t="s">
        <v>77</v>
      </c>
      <c r="C23" s="91" t="s">
        <v>45</v>
      </c>
      <c r="D23" s="13">
        <v>93460.0</v>
      </c>
      <c r="E23" s="255">
        <v>77310.0</v>
      </c>
      <c r="F23" s="97">
        <f t="shared" si="12"/>
        <v>16150</v>
      </c>
      <c r="G23" s="36"/>
      <c r="H23" s="18"/>
    </row>
    <row r="24">
      <c r="A24" s="12" t="s">
        <v>8</v>
      </c>
      <c r="B24" s="102">
        <v>1.0</v>
      </c>
      <c r="C24" s="91" t="s">
        <v>46</v>
      </c>
      <c r="D24" s="13">
        <v>102160.0</v>
      </c>
      <c r="E24" s="255">
        <v>59122.0</v>
      </c>
      <c r="F24" s="97">
        <f t="shared" si="12"/>
        <v>43038</v>
      </c>
      <c r="G24" s="36"/>
      <c r="H24" s="18"/>
    </row>
    <row r="25">
      <c r="A25" s="12" t="s">
        <v>10</v>
      </c>
      <c r="B25" s="102"/>
      <c r="C25" s="91" t="s">
        <v>47</v>
      </c>
      <c r="D25" s="13">
        <v>102160.0</v>
      </c>
      <c r="E25" s="255">
        <v>137192.0</v>
      </c>
      <c r="F25" s="97">
        <f t="shared" si="12"/>
        <v>-35032</v>
      </c>
      <c r="G25" s="36"/>
      <c r="H25" s="18"/>
    </row>
    <row r="26">
      <c r="A26" s="12" t="s">
        <v>12</v>
      </c>
      <c r="B26" s="102">
        <v>2.0</v>
      </c>
      <c r="C26" s="91" t="s">
        <v>48</v>
      </c>
      <c r="D26" s="13">
        <v>102160.0</v>
      </c>
      <c r="E26" s="255">
        <v>99273.0</v>
      </c>
      <c r="F26" s="97">
        <f t="shared" si="12"/>
        <v>2887</v>
      </c>
      <c r="G26" s="36"/>
      <c r="H26" s="18"/>
    </row>
    <row r="27">
      <c r="A27" s="12" t="s">
        <v>14</v>
      </c>
      <c r="B27" s="102">
        <v>3.0</v>
      </c>
      <c r="C27" s="91" t="s">
        <v>49</v>
      </c>
      <c r="D27" s="13">
        <v>129464.0</v>
      </c>
      <c r="E27" s="255">
        <v>15854.0</v>
      </c>
      <c r="F27" s="97">
        <f t="shared" si="12"/>
        <v>113610</v>
      </c>
      <c r="G27" s="36"/>
      <c r="H27" s="18"/>
    </row>
    <row r="28">
      <c r="A28" s="12" t="s">
        <v>16</v>
      </c>
      <c r="B28" s="102">
        <v>2.0</v>
      </c>
      <c r="C28" s="91" t="s">
        <v>50</v>
      </c>
      <c r="D28" s="13">
        <v>129464.0</v>
      </c>
      <c r="E28" s="259"/>
      <c r="F28" s="97">
        <f t="shared" si="12"/>
        <v>129464</v>
      </c>
      <c r="G28" s="36"/>
      <c r="H28" s="18"/>
    </row>
    <row r="29">
      <c r="A29" s="12" t="s">
        <v>18</v>
      </c>
      <c r="B29" s="102">
        <v>3.0</v>
      </c>
      <c r="C29" s="91" t="s">
        <v>51</v>
      </c>
      <c r="D29" s="13">
        <v>129464.0</v>
      </c>
      <c r="E29" s="255">
        <v>51043.0</v>
      </c>
      <c r="F29" s="97">
        <f>D30-E30</f>
        <v>64243</v>
      </c>
      <c r="G29" s="36"/>
      <c r="H29" s="18"/>
    </row>
    <row r="30">
      <c r="A30" s="12" t="s">
        <v>20</v>
      </c>
      <c r="B30" s="102"/>
      <c r="C30" s="91" t="s">
        <v>52</v>
      </c>
      <c r="D30" s="13">
        <v>129464.0</v>
      </c>
      <c r="E30" s="255">
        <v>65221.0</v>
      </c>
      <c r="F30" s="97">
        <f>D31-E30</f>
        <v>113899</v>
      </c>
      <c r="G30" s="36"/>
      <c r="H30" s="18"/>
    </row>
    <row r="31">
      <c r="A31" s="103" t="s">
        <v>79</v>
      </c>
      <c r="B31" s="206"/>
      <c r="C31" s="91" t="s">
        <v>53</v>
      </c>
      <c r="D31" s="13">
        <v>179120.0</v>
      </c>
      <c r="E31" s="255">
        <v>39080.0</v>
      </c>
      <c r="G31" s="36"/>
      <c r="H31" s="18"/>
    </row>
    <row r="32">
      <c r="A32" s="104" t="s">
        <v>81</v>
      </c>
      <c r="B32" s="127"/>
      <c r="C32" s="91" t="s">
        <v>54</v>
      </c>
      <c r="D32" s="13"/>
      <c r="E32" s="259"/>
      <c r="F32" s="97"/>
      <c r="G32" s="36"/>
      <c r="H32" s="18"/>
    </row>
    <row r="33">
      <c r="A33" s="105" t="s">
        <v>66</v>
      </c>
      <c r="B33" s="106">
        <f>SUM(B24:B32)</f>
        <v>11</v>
      </c>
      <c r="C33" s="91" t="s">
        <v>55</v>
      </c>
      <c r="D33" s="13">
        <v>93460.0</v>
      </c>
      <c r="E33" s="255">
        <v>48929.0</v>
      </c>
      <c r="F33" s="97">
        <f>D33-E33</f>
        <v>44531</v>
      </c>
      <c r="G33" s="36"/>
      <c r="H33" s="18"/>
    </row>
    <row r="34">
      <c r="A34" s="260"/>
      <c r="B34" s="261"/>
      <c r="C34" s="214" t="s">
        <v>56</v>
      </c>
      <c r="D34" s="215"/>
      <c r="E34" s="262"/>
      <c r="F34" s="239"/>
      <c r="G34" s="217"/>
      <c r="H34" s="18"/>
    </row>
    <row r="35">
      <c r="A35" s="263"/>
      <c r="B35" s="264"/>
      <c r="C35" s="218" t="s">
        <v>85</v>
      </c>
      <c r="D35" s="219">
        <v>237780.0</v>
      </c>
      <c r="E35" s="219">
        <f>51730+26571</f>
        <v>78301</v>
      </c>
      <c r="F35" s="265">
        <f>D35-E35</f>
        <v>159479</v>
      </c>
      <c r="G35" s="36"/>
      <c r="H35" s="220" t="s">
        <v>86</v>
      </c>
    </row>
    <row r="36">
      <c r="A36" s="115" t="s">
        <v>115</v>
      </c>
      <c r="B36" s="116"/>
      <c r="C36" s="116"/>
      <c r="D36" s="116"/>
      <c r="E36" s="116"/>
      <c r="F36" s="116"/>
      <c r="G36" s="116"/>
      <c r="H36" s="117"/>
    </row>
    <row r="37">
      <c r="A37" s="6"/>
      <c r="B37" s="7" t="s">
        <v>88</v>
      </c>
      <c r="C37" s="7" t="s">
        <v>89</v>
      </c>
      <c r="D37" s="7" t="s">
        <v>90</v>
      </c>
      <c r="E37" s="7" t="s">
        <v>91</v>
      </c>
      <c r="F37" s="7" t="s">
        <v>92</v>
      </c>
      <c r="G37" s="7" t="s">
        <v>93</v>
      </c>
      <c r="H37" s="34"/>
    </row>
    <row r="38">
      <c r="A38" s="91" t="s">
        <v>32</v>
      </c>
      <c r="B38" s="254" t="s">
        <v>94</v>
      </c>
      <c r="C38" s="221">
        <v>22.0</v>
      </c>
      <c r="D38" s="221">
        <v>0.0</v>
      </c>
      <c r="E38" s="221">
        <v>2.0</v>
      </c>
      <c r="F38" s="221">
        <v>0.0</v>
      </c>
      <c r="G38" s="222"/>
      <c r="H38" s="182"/>
    </row>
    <row r="39">
      <c r="A39" s="91" t="s">
        <v>34</v>
      </c>
      <c r="B39" s="254" t="s">
        <v>94</v>
      </c>
      <c r="C39" s="221">
        <v>5.0</v>
      </c>
      <c r="D39" s="221">
        <v>0.0</v>
      </c>
      <c r="E39" s="221">
        <v>2.0</v>
      </c>
      <c r="F39" s="221">
        <v>11.0</v>
      </c>
      <c r="G39" s="222"/>
      <c r="H39" s="182"/>
    </row>
    <row r="40">
      <c r="A40" s="91" t="s">
        <v>36</v>
      </c>
      <c r="B40" s="254" t="s">
        <v>94</v>
      </c>
      <c r="C40" s="221">
        <v>9.0</v>
      </c>
      <c r="D40" s="221">
        <v>0.0</v>
      </c>
      <c r="E40" s="221">
        <v>2.0</v>
      </c>
      <c r="F40" s="221">
        <v>50.0</v>
      </c>
      <c r="G40" s="222"/>
      <c r="H40" s="182"/>
    </row>
    <row r="41">
      <c r="A41" s="91" t="s">
        <v>38</v>
      </c>
      <c r="B41" s="254" t="s">
        <v>94</v>
      </c>
      <c r="C41" s="221">
        <v>4.0</v>
      </c>
      <c r="D41" s="221">
        <v>0.0</v>
      </c>
      <c r="E41" s="221">
        <v>0.0</v>
      </c>
      <c r="F41" s="221">
        <v>1.0</v>
      </c>
      <c r="G41" s="222"/>
      <c r="H41" s="182"/>
    </row>
    <row r="42">
      <c r="A42" s="91" t="s">
        <v>39</v>
      </c>
      <c r="B42" s="254" t="s">
        <v>94</v>
      </c>
      <c r="C42" s="222"/>
      <c r="D42" s="222"/>
      <c r="E42" s="222"/>
      <c r="F42" s="222"/>
      <c r="G42" s="222"/>
      <c r="H42" s="182"/>
    </row>
    <row r="43">
      <c r="A43" s="91" t="s">
        <v>41</v>
      </c>
      <c r="B43" s="254" t="s">
        <v>94</v>
      </c>
      <c r="C43" s="221">
        <v>2.0</v>
      </c>
      <c r="D43" s="221">
        <v>0.0</v>
      </c>
      <c r="E43" s="221">
        <v>5.0</v>
      </c>
      <c r="F43" s="221">
        <v>5.0</v>
      </c>
      <c r="G43" s="222"/>
      <c r="H43" s="182"/>
    </row>
    <row r="44">
      <c r="A44" s="91" t="s">
        <v>43</v>
      </c>
      <c r="B44" s="254" t="s">
        <v>94</v>
      </c>
      <c r="C44" s="221">
        <v>1.0</v>
      </c>
      <c r="D44" s="221">
        <v>3.0</v>
      </c>
      <c r="E44" s="221">
        <v>33.0</v>
      </c>
      <c r="F44" s="221">
        <v>0.0</v>
      </c>
      <c r="G44" s="222"/>
      <c r="H44" s="182"/>
    </row>
    <row r="45">
      <c r="A45" s="91" t="s">
        <v>45</v>
      </c>
      <c r="B45" s="254" t="s">
        <v>94</v>
      </c>
      <c r="C45" s="222"/>
      <c r="D45" s="222"/>
      <c r="E45" s="222"/>
      <c r="F45" s="222"/>
      <c r="G45" s="222"/>
      <c r="H45" s="182"/>
    </row>
    <row r="46">
      <c r="A46" s="91" t="s">
        <v>46</v>
      </c>
      <c r="B46" s="121"/>
      <c r="C46" s="221"/>
      <c r="D46" s="221"/>
      <c r="E46" s="221"/>
      <c r="F46" s="221"/>
      <c r="G46" s="222"/>
      <c r="H46" s="182"/>
    </row>
    <row r="47">
      <c r="A47" s="91" t="s">
        <v>47</v>
      </c>
      <c r="B47" s="254" t="s">
        <v>94</v>
      </c>
      <c r="C47" s="221">
        <v>8.0</v>
      </c>
      <c r="D47" s="221">
        <v>0.0</v>
      </c>
      <c r="E47" s="221">
        <v>6.0</v>
      </c>
      <c r="F47" s="221">
        <v>11.0</v>
      </c>
      <c r="G47" s="222"/>
      <c r="H47" s="182"/>
    </row>
    <row r="48">
      <c r="A48" s="91" t="s">
        <v>48</v>
      </c>
      <c r="B48" s="121"/>
      <c r="C48" s="221"/>
      <c r="D48" s="221"/>
      <c r="E48" s="221"/>
      <c r="F48" s="221"/>
      <c r="G48" s="222"/>
      <c r="H48" s="182"/>
    </row>
    <row r="49">
      <c r="A49" s="91" t="s">
        <v>49</v>
      </c>
      <c r="B49" s="254" t="s">
        <v>94</v>
      </c>
      <c r="C49" s="221">
        <v>9.0</v>
      </c>
      <c r="D49" s="221">
        <v>0.0</v>
      </c>
      <c r="E49" s="221">
        <v>1.0</v>
      </c>
      <c r="F49" s="221">
        <v>159.0</v>
      </c>
      <c r="G49" s="222"/>
      <c r="H49" s="182"/>
    </row>
    <row r="50">
      <c r="A50" s="91" t="s">
        <v>50</v>
      </c>
      <c r="B50" s="248"/>
      <c r="C50" s="221"/>
      <c r="D50" s="221"/>
      <c r="E50" s="221"/>
      <c r="F50" s="221"/>
      <c r="G50" s="222"/>
      <c r="H50" s="182"/>
    </row>
    <row r="51">
      <c r="A51" s="91" t="s">
        <v>51</v>
      </c>
      <c r="B51" s="254" t="s">
        <v>94</v>
      </c>
      <c r="C51" s="222"/>
      <c r="D51" s="222"/>
      <c r="E51" s="222"/>
      <c r="F51" s="222"/>
      <c r="G51" s="222"/>
      <c r="H51" s="182"/>
    </row>
    <row r="52">
      <c r="A52" s="91" t="s">
        <v>52</v>
      </c>
      <c r="B52" s="254" t="s">
        <v>94</v>
      </c>
      <c r="C52" s="221">
        <v>0.0</v>
      </c>
      <c r="D52" s="221">
        <v>1.0</v>
      </c>
      <c r="E52" s="221">
        <v>4.0</v>
      </c>
      <c r="F52" s="221">
        <v>43.0</v>
      </c>
      <c r="G52" s="222"/>
      <c r="H52" s="182"/>
    </row>
    <row r="53">
      <c r="A53" s="91" t="s">
        <v>53</v>
      </c>
      <c r="B53" s="254" t="s">
        <v>94</v>
      </c>
      <c r="C53" s="221">
        <v>16.0</v>
      </c>
      <c r="D53" s="221">
        <v>0.0</v>
      </c>
      <c r="E53" s="221">
        <v>2.0</v>
      </c>
      <c r="F53" s="221">
        <v>7.0</v>
      </c>
      <c r="G53" s="222"/>
      <c r="H53" s="182"/>
    </row>
    <row r="54">
      <c r="A54" s="91" t="s">
        <v>54</v>
      </c>
      <c r="B54" s="248"/>
      <c r="C54" s="222"/>
      <c r="D54" s="222"/>
      <c r="E54" s="222"/>
      <c r="F54" s="222"/>
      <c r="G54" s="222"/>
      <c r="H54" s="182"/>
    </row>
    <row r="55">
      <c r="A55" s="91" t="s">
        <v>55</v>
      </c>
      <c r="B55" s="121"/>
      <c r="C55" s="222"/>
      <c r="D55" s="222"/>
      <c r="E55" s="222"/>
      <c r="F55" s="222"/>
      <c r="G55" s="222"/>
      <c r="H55" s="182"/>
    </row>
    <row r="56">
      <c r="A56" s="131" t="s">
        <v>56</v>
      </c>
      <c r="B56" s="132"/>
      <c r="C56" s="185"/>
      <c r="D56" s="185"/>
      <c r="E56" s="185"/>
      <c r="F56" s="185"/>
      <c r="G56" s="185"/>
      <c r="H56" s="187"/>
    </row>
    <row r="57">
      <c r="A57" s="27" t="s">
        <v>121</v>
      </c>
      <c r="F57" s="28"/>
      <c r="H57" s="18"/>
    </row>
    <row r="58">
      <c r="A58" s="225" t="s">
        <v>25</v>
      </c>
      <c r="B58" s="138" t="s">
        <v>26</v>
      </c>
      <c r="C58" s="142" t="s">
        <v>27</v>
      </c>
      <c r="D58" s="142" t="s">
        <v>28</v>
      </c>
      <c r="E58" s="142" t="s">
        <v>29</v>
      </c>
      <c r="F58" s="226" t="s">
        <v>30</v>
      </c>
      <c r="H58" s="18"/>
    </row>
    <row r="59">
      <c r="A59" s="146" t="s">
        <v>32</v>
      </c>
      <c r="B59" s="267"/>
      <c r="C59" s="242"/>
      <c r="D59" s="242"/>
      <c r="E59" s="242"/>
      <c r="F59" s="266"/>
      <c r="H59" s="18"/>
    </row>
    <row r="60">
      <c r="A60" s="146" t="s">
        <v>34</v>
      </c>
      <c r="B60" s="244"/>
      <c r="C60" s="222"/>
      <c r="D60" s="222"/>
      <c r="E60" s="222"/>
      <c r="F60" s="182"/>
      <c r="H60" s="18"/>
    </row>
    <row r="61">
      <c r="A61" s="146" t="s">
        <v>36</v>
      </c>
      <c r="B61" s="151">
        <v>1.0</v>
      </c>
      <c r="C61" s="222"/>
      <c r="D61" s="221"/>
      <c r="E61" s="222"/>
      <c r="F61" s="102">
        <v>1.0</v>
      </c>
      <c r="H61" s="18"/>
    </row>
    <row r="62">
      <c r="A62" s="146" t="s">
        <v>38</v>
      </c>
      <c r="B62" s="151">
        <v>1.0</v>
      </c>
      <c r="C62" s="222"/>
      <c r="D62" s="222"/>
      <c r="E62" s="222"/>
      <c r="F62" s="182"/>
      <c r="H62" s="18"/>
    </row>
    <row r="63">
      <c r="A63" s="146" t="s">
        <v>39</v>
      </c>
      <c r="B63" s="244"/>
      <c r="C63" s="222"/>
      <c r="D63" s="222"/>
      <c r="E63" s="222"/>
      <c r="F63" s="182"/>
      <c r="H63" s="18"/>
    </row>
    <row r="64">
      <c r="A64" s="146" t="s">
        <v>41</v>
      </c>
      <c r="B64" s="151"/>
      <c r="C64" s="221">
        <v>1.0</v>
      </c>
      <c r="D64" s="222"/>
      <c r="E64" s="222"/>
      <c r="F64" s="182"/>
      <c r="H64" s="18"/>
    </row>
    <row r="65">
      <c r="A65" s="146" t="s">
        <v>43</v>
      </c>
      <c r="B65" s="151">
        <v>1.0</v>
      </c>
      <c r="C65" s="221"/>
      <c r="D65" s="222"/>
      <c r="E65" s="222"/>
      <c r="F65" s="102">
        <v>1.0</v>
      </c>
      <c r="H65" s="18"/>
    </row>
    <row r="66">
      <c r="A66" s="146" t="s">
        <v>45</v>
      </c>
      <c r="B66" s="151">
        <v>1.0</v>
      </c>
      <c r="C66" s="222"/>
      <c r="D66" s="222"/>
      <c r="E66" s="222"/>
      <c r="F66" s="102"/>
      <c r="H66" s="18"/>
    </row>
    <row r="67">
      <c r="A67" s="146" t="s">
        <v>46</v>
      </c>
      <c r="B67" s="151"/>
      <c r="C67" s="222"/>
      <c r="D67" s="222"/>
      <c r="E67" s="222"/>
      <c r="F67" s="182"/>
      <c r="H67" s="18"/>
    </row>
    <row r="68">
      <c r="A68" s="146" t="s">
        <v>47</v>
      </c>
      <c r="B68" s="151">
        <v>1.0</v>
      </c>
      <c r="C68" s="222"/>
      <c r="D68" s="222"/>
      <c r="E68" s="222"/>
      <c r="F68" s="102">
        <v>1.0</v>
      </c>
      <c r="H68" s="18"/>
    </row>
    <row r="69">
      <c r="A69" s="146" t="s">
        <v>48</v>
      </c>
      <c r="B69" s="151"/>
      <c r="C69" s="221"/>
      <c r="D69" s="222"/>
      <c r="E69" s="222"/>
      <c r="F69" s="182"/>
      <c r="H69" s="18"/>
    </row>
    <row r="70">
      <c r="A70" s="146" t="s">
        <v>49</v>
      </c>
      <c r="B70" s="244"/>
      <c r="C70" s="222"/>
      <c r="D70" s="222"/>
      <c r="E70" s="222"/>
      <c r="F70" s="182"/>
      <c r="H70" s="18"/>
    </row>
    <row r="71">
      <c r="A71" s="146" t="s">
        <v>50</v>
      </c>
      <c r="B71" s="244"/>
      <c r="C71" s="222"/>
      <c r="D71" s="222"/>
      <c r="E71" s="222"/>
      <c r="F71" s="182"/>
      <c r="H71" s="18"/>
    </row>
    <row r="72">
      <c r="A72" s="146" t="s">
        <v>51</v>
      </c>
      <c r="B72" s="151"/>
      <c r="C72" s="222"/>
      <c r="D72" s="222"/>
      <c r="E72" s="222"/>
      <c r="F72" s="182"/>
      <c r="H72" s="18"/>
    </row>
    <row r="73">
      <c r="A73" s="146" t="s">
        <v>52</v>
      </c>
      <c r="B73" s="151">
        <v>1.0</v>
      </c>
      <c r="C73" s="222"/>
      <c r="D73" s="222"/>
      <c r="E73" s="222"/>
      <c r="F73" s="102">
        <v>1.0</v>
      </c>
      <c r="H73" s="18"/>
    </row>
    <row r="74">
      <c r="A74" s="146" t="s">
        <v>53</v>
      </c>
      <c r="B74" s="151">
        <v>1.0</v>
      </c>
      <c r="C74" s="222"/>
      <c r="D74" s="221">
        <v>1.0</v>
      </c>
      <c r="E74" s="222"/>
      <c r="F74" s="102">
        <v>1.0</v>
      </c>
      <c r="H74" s="18"/>
    </row>
    <row r="75">
      <c r="A75" s="146" t="s">
        <v>54</v>
      </c>
      <c r="B75" s="244"/>
      <c r="C75" s="222"/>
      <c r="D75" s="222"/>
      <c r="E75" s="222"/>
      <c r="F75" s="182"/>
      <c r="H75" s="18"/>
    </row>
    <row r="76">
      <c r="A76" s="146" t="s">
        <v>55</v>
      </c>
      <c r="B76" s="245"/>
      <c r="C76" s="224"/>
      <c r="D76" s="224"/>
      <c r="E76" s="224"/>
      <c r="F76" s="206"/>
      <c r="H76" s="18"/>
    </row>
    <row r="77">
      <c r="A77" s="227" t="s">
        <v>56</v>
      </c>
      <c r="B77" s="244"/>
      <c r="C77" s="222"/>
      <c r="D77" s="222"/>
      <c r="E77" s="222"/>
      <c r="F77" s="182"/>
      <c r="H77" s="18"/>
    </row>
    <row r="78">
      <c r="A78" s="227" t="s">
        <v>103</v>
      </c>
      <c r="B78" s="151"/>
      <c r="C78" s="222"/>
      <c r="D78" s="221"/>
      <c r="E78" s="222"/>
      <c r="F78" s="182"/>
      <c r="H78" s="18"/>
    </row>
    <row r="79">
      <c r="A79" s="229" t="s">
        <v>118</v>
      </c>
      <c r="B79" s="245"/>
      <c r="C79" s="224"/>
      <c r="D79" s="223"/>
      <c r="E79" s="224"/>
      <c r="F79" s="184"/>
      <c r="H79" s="18"/>
    </row>
    <row r="80">
      <c r="A80" s="229" t="s">
        <v>21</v>
      </c>
      <c r="B80" s="246"/>
      <c r="C80" s="185"/>
      <c r="D80" s="185"/>
      <c r="E80" s="185"/>
      <c r="F80" s="158"/>
      <c r="H80" s="18"/>
    </row>
    <row r="81">
      <c r="A81" s="230" t="s">
        <v>66</v>
      </c>
      <c r="B81" s="163">
        <f t="shared" ref="B81:F81" si="13">SUM(B59:B80)</f>
        <v>7</v>
      </c>
      <c r="C81" s="163">
        <f t="shared" si="13"/>
        <v>1</v>
      </c>
      <c r="D81" s="163">
        <f t="shared" si="13"/>
        <v>1</v>
      </c>
      <c r="E81" s="163">
        <f t="shared" si="13"/>
        <v>0</v>
      </c>
      <c r="F81" s="165">
        <f t="shared" si="13"/>
        <v>5</v>
      </c>
      <c r="G81" s="47"/>
      <c r="H81" s="232"/>
    </row>
  </sheetData>
  <mergeCells count="5">
    <mergeCell ref="A2:G2"/>
    <mergeCell ref="C14:H14"/>
    <mergeCell ref="A22:B22"/>
    <mergeCell ref="A36:H36"/>
    <mergeCell ref="A57:F57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2">
      <c r="A2" s="52" t="s">
        <v>0</v>
      </c>
      <c r="B2" s="53"/>
      <c r="C2" s="53"/>
      <c r="D2" s="53"/>
      <c r="E2" s="53"/>
      <c r="F2" s="53"/>
      <c r="G2" s="54"/>
      <c r="H2" s="247">
        <v>45890.0</v>
      </c>
    </row>
    <row r="3">
      <c r="A3" s="57" t="s">
        <v>1</v>
      </c>
      <c r="B3" s="197">
        <v>45891.0</v>
      </c>
      <c r="C3" s="208"/>
      <c r="D3" s="209" t="s">
        <v>2</v>
      </c>
      <c r="E3" s="209" t="s">
        <v>3</v>
      </c>
      <c r="F3" s="209" t="s">
        <v>4</v>
      </c>
      <c r="G3" s="210" t="s">
        <v>5</v>
      </c>
      <c r="H3" s="9" t="s">
        <v>6</v>
      </c>
    </row>
    <row r="4">
      <c r="A4" s="10" t="s">
        <v>7</v>
      </c>
      <c r="B4" s="11">
        <v>2614416.0</v>
      </c>
      <c r="C4" s="12" t="s">
        <v>8</v>
      </c>
      <c r="D4" s="13">
        <v>384720.0</v>
      </c>
      <c r="E4" s="13">
        <v>352213.0</v>
      </c>
      <c r="F4" s="255">
        <v>97164.0</v>
      </c>
      <c r="G4" s="14">
        <f t="shared" ref="G4:H4" si="1">$F4/D4</f>
        <v>0.2525577043</v>
      </c>
      <c r="H4" s="15">
        <f t="shared" si="1"/>
        <v>0.2758671599</v>
      </c>
    </row>
    <row r="5">
      <c r="A5" s="10" t="s">
        <v>9</v>
      </c>
      <c r="B5" s="11">
        <v>2333565.0</v>
      </c>
      <c r="C5" s="12" t="s">
        <v>10</v>
      </c>
      <c r="D5" s="13">
        <v>251378.0</v>
      </c>
      <c r="E5" s="13">
        <v>297605.0</v>
      </c>
      <c r="F5" s="255">
        <v>68740.0</v>
      </c>
      <c r="G5" s="14">
        <f t="shared" ref="G5:H5" si="2">$F5/D5</f>
        <v>0.2734527286</v>
      </c>
      <c r="H5" s="15">
        <f t="shared" si="2"/>
        <v>0.2309773021</v>
      </c>
    </row>
    <row r="6">
      <c r="A6" s="10" t="s">
        <v>11</v>
      </c>
      <c r="B6" s="256">
        <v>1242511.0</v>
      </c>
      <c r="C6" s="12" t="s">
        <v>61</v>
      </c>
      <c r="E6" s="13">
        <v>348234.0</v>
      </c>
      <c r="F6" s="255">
        <v>300262.0</v>
      </c>
      <c r="G6" s="14" t="str">
        <f t="shared" ref="G6:H6" si="3">$F6/D6</f>
        <v>#DIV/0!</v>
      </c>
      <c r="H6" s="15">
        <f t="shared" si="3"/>
        <v>0.8622420556</v>
      </c>
    </row>
    <row r="7">
      <c r="A7" s="10" t="s">
        <v>116</v>
      </c>
      <c r="B7" s="256">
        <v>30107.0</v>
      </c>
      <c r="C7" s="12" t="s">
        <v>12</v>
      </c>
      <c r="D7" s="13">
        <v>303209.0</v>
      </c>
      <c r="E7" s="13">
        <v>352213.0</v>
      </c>
      <c r="F7" s="255">
        <v>242984.0</v>
      </c>
      <c r="G7" s="14">
        <f t="shared" ref="G7:H7" si="4">$F7/D7</f>
        <v>0.8013746294</v>
      </c>
      <c r="H7" s="15">
        <f t="shared" si="4"/>
        <v>0.689878</v>
      </c>
    </row>
    <row r="8">
      <c r="A8" s="17" t="s">
        <v>15</v>
      </c>
      <c r="B8" s="18"/>
      <c r="C8" s="12" t="s">
        <v>14</v>
      </c>
      <c r="D8" s="13">
        <v>468697.0</v>
      </c>
      <c r="E8" s="13">
        <v>369613.0</v>
      </c>
      <c r="F8" s="255">
        <v>294002.0</v>
      </c>
      <c r="G8" s="14">
        <f t="shared" ref="G8:H8" si="5">$F8/D8</f>
        <v>0.6272751906</v>
      </c>
      <c r="H8" s="15">
        <f t="shared" si="5"/>
        <v>0.7954319789</v>
      </c>
    </row>
    <row r="9">
      <c r="A9" s="19" t="s">
        <v>17</v>
      </c>
      <c r="B9" s="20">
        <f>(B5-B6)/30</f>
        <v>36368.46667</v>
      </c>
      <c r="C9" s="12" t="s">
        <v>16</v>
      </c>
      <c r="D9" s="13">
        <v>208087.0</v>
      </c>
      <c r="E9" s="13">
        <v>297605.0</v>
      </c>
      <c r="F9" s="255">
        <v>36554.0</v>
      </c>
      <c r="G9" s="14">
        <f t="shared" ref="G9:H9" si="6">$F9/D9</f>
        <v>0.1756669086</v>
      </c>
      <c r="H9" s="15">
        <f t="shared" si="6"/>
        <v>0.1228272374</v>
      </c>
    </row>
    <row r="10">
      <c r="A10" s="19" t="s">
        <v>19</v>
      </c>
      <c r="B10" s="21">
        <f>(B5-B7)/30</f>
        <v>76781.93333</v>
      </c>
      <c r="C10" s="12" t="s">
        <v>18</v>
      </c>
      <c r="D10" s="13">
        <v>232899.0</v>
      </c>
      <c r="E10" s="13">
        <v>297605.0</v>
      </c>
      <c r="F10" s="255">
        <v>91724.0</v>
      </c>
      <c r="G10" s="14">
        <f t="shared" ref="G10:H10" si="7">$F10/D10</f>
        <v>0.3938359546</v>
      </c>
      <c r="H10" s="15">
        <f t="shared" si="7"/>
        <v>0.3082071874</v>
      </c>
    </row>
    <row r="11">
      <c r="A11" s="17" t="s">
        <v>3</v>
      </c>
      <c r="B11" s="22"/>
      <c r="C11" s="12" t="s">
        <v>20</v>
      </c>
      <c r="D11" s="13">
        <v>0.0</v>
      </c>
      <c r="E11" s="13">
        <v>240080.0</v>
      </c>
      <c r="F11" s="255">
        <v>30107.0</v>
      </c>
      <c r="G11" s="14"/>
      <c r="H11" s="15">
        <f>$F11/E11</f>
        <v>0.125404032</v>
      </c>
    </row>
    <row r="12">
      <c r="A12" s="19" t="s">
        <v>22</v>
      </c>
      <c r="B12" s="21">
        <f>B4/B16</f>
        <v>87147.2</v>
      </c>
      <c r="C12" s="23" t="s">
        <v>21</v>
      </c>
      <c r="D12" s="24">
        <v>196859.0</v>
      </c>
      <c r="E12" s="24">
        <v>153000.0</v>
      </c>
      <c r="F12" s="257">
        <v>81368.0</v>
      </c>
      <c r="G12" s="25">
        <f t="shared" ref="G12:H12" si="8">$F12/D12</f>
        <v>0.4133313692</v>
      </c>
      <c r="H12" s="26">
        <f t="shared" si="8"/>
        <v>0.5318169935</v>
      </c>
    </row>
    <row r="13">
      <c r="A13" s="19" t="s">
        <v>24</v>
      </c>
      <c r="B13" s="21">
        <f>(B4-B6)/(B16-B19)</f>
        <v>-23252.62712</v>
      </c>
      <c r="C13" s="29" t="s">
        <v>66</v>
      </c>
      <c r="D13" s="212">
        <f t="shared" ref="D13:F13" si="9">SUM(D4:D12)</f>
        <v>2045849</v>
      </c>
      <c r="E13" s="212">
        <f t="shared" si="9"/>
        <v>2708168</v>
      </c>
      <c r="F13" s="212">
        <f t="shared" si="9"/>
        <v>1242905</v>
      </c>
      <c r="G13" s="25">
        <f t="shared" ref="G13:H13" si="10">$F13/D13</f>
        <v>0.6075252866</v>
      </c>
      <c r="H13" s="26">
        <f t="shared" si="10"/>
        <v>0.4589467862</v>
      </c>
    </row>
    <row r="14">
      <c r="A14" s="19" t="s">
        <v>31</v>
      </c>
      <c r="B14" s="20">
        <f>B19*B12</f>
        <v>7756100.8</v>
      </c>
      <c r="C14" s="27" t="s">
        <v>68</v>
      </c>
      <c r="H14" s="28"/>
    </row>
    <row r="15">
      <c r="A15" s="19" t="s">
        <v>33</v>
      </c>
      <c r="B15" s="20">
        <f>B6-B14</f>
        <v>-6513589.8</v>
      </c>
      <c r="D15" s="30" t="s">
        <v>70</v>
      </c>
      <c r="E15" s="30" t="s">
        <v>71</v>
      </c>
      <c r="F15" s="30" t="s">
        <v>72</v>
      </c>
      <c r="G15" s="30" t="s">
        <v>113</v>
      </c>
      <c r="H15" s="18"/>
    </row>
    <row r="16">
      <c r="A16" s="19" t="s">
        <v>35</v>
      </c>
      <c r="B16" s="38">
        <v>30.0</v>
      </c>
      <c r="C16" s="91" t="s">
        <v>32</v>
      </c>
      <c r="D16" s="13">
        <v>79808.0</v>
      </c>
      <c r="E16" s="255">
        <v>9249.0</v>
      </c>
      <c r="F16" s="97">
        <f t="shared" ref="F16:F19" si="11">D16-E16</f>
        <v>70559</v>
      </c>
      <c r="G16" s="36"/>
      <c r="H16" s="18"/>
    </row>
    <row r="17">
      <c r="A17" s="19" t="s">
        <v>37</v>
      </c>
      <c r="B17" s="39">
        <v>45870.0</v>
      </c>
      <c r="C17" s="91" t="s">
        <v>34</v>
      </c>
      <c r="D17" s="13">
        <v>129464.0</v>
      </c>
      <c r="E17" s="259"/>
      <c r="F17" s="97">
        <f t="shared" si="11"/>
        <v>129464</v>
      </c>
      <c r="G17" s="36"/>
      <c r="H17" s="18"/>
    </row>
    <row r="18">
      <c r="A18" s="19" t="s">
        <v>1</v>
      </c>
      <c r="B18" s="40">
        <f>Today()</f>
        <v>45959</v>
      </c>
      <c r="C18" s="91" t="s">
        <v>36</v>
      </c>
      <c r="D18" s="13">
        <v>120764.0</v>
      </c>
      <c r="E18" s="255">
        <v>71016.0</v>
      </c>
      <c r="F18" s="97">
        <f t="shared" si="11"/>
        <v>49748</v>
      </c>
      <c r="G18" s="36"/>
      <c r="H18" s="18"/>
    </row>
    <row r="19">
      <c r="A19" s="19" t="s">
        <v>40</v>
      </c>
      <c r="B19" s="41">
        <f>B18-B17</f>
        <v>89</v>
      </c>
      <c r="C19" s="91" t="s">
        <v>38</v>
      </c>
      <c r="D19" s="13">
        <v>129464.0</v>
      </c>
      <c r="E19" s="255">
        <v>15122.0</v>
      </c>
      <c r="F19" s="97">
        <f t="shared" si="11"/>
        <v>114342</v>
      </c>
      <c r="G19" s="36"/>
      <c r="H19" s="18"/>
    </row>
    <row r="20">
      <c r="A20" s="19" t="s">
        <v>42</v>
      </c>
      <c r="B20" s="42">
        <f>B19/B16</f>
        <v>2.966666667</v>
      </c>
      <c r="C20" s="91" t="s">
        <v>39</v>
      </c>
      <c r="D20" s="13"/>
      <c r="E20" s="259"/>
      <c r="F20" s="97"/>
      <c r="G20" s="36"/>
      <c r="H20" s="18"/>
    </row>
    <row r="21">
      <c r="A21" s="43" t="s">
        <v>44</v>
      </c>
      <c r="B21" s="44">
        <f>B6/B4</f>
        <v>0.4752537469</v>
      </c>
      <c r="C21" s="91" t="s">
        <v>41</v>
      </c>
      <c r="D21" s="13">
        <v>238680.0</v>
      </c>
      <c r="E21" s="255">
        <v>61973.0</v>
      </c>
      <c r="F21" s="97">
        <f t="shared" ref="F21:F28" si="12">D21-E21</f>
        <v>176707</v>
      </c>
      <c r="G21" s="36"/>
      <c r="H21" s="18"/>
    </row>
    <row r="22">
      <c r="A22" s="17" t="s">
        <v>75</v>
      </c>
      <c r="C22" s="91" t="s">
        <v>43</v>
      </c>
      <c r="D22" s="13">
        <v>170420.0</v>
      </c>
      <c r="E22" s="255">
        <v>107735.0</v>
      </c>
      <c r="F22" s="97">
        <f t="shared" si="12"/>
        <v>62685</v>
      </c>
      <c r="G22" s="36"/>
      <c r="H22" s="18"/>
    </row>
    <row r="23">
      <c r="A23" s="100" t="s">
        <v>76</v>
      </c>
      <c r="B23" s="101" t="s">
        <v>77</v>
      </c>
      <c r="C23" s="91" t="s">
        <v>45</v>
      </c>
      <c r="D23" s="13">
        <v>93460.0</v>
      </c>
      <c r="E23" s="255">
        <v>77280.0</v>
      </c>
      <c r="F23" s="97">
        <f t="shared" si="12"/>
        <v>16180</v>
      </c>
      <c r="G23" s="36"/>
      <c r="H23" s="18"/>
    </row>
    <row r="24">
      <c r="A24" s="12" t="s">
        <v>8</v>
      </c>
      <c r="B24" s="102">
        <v>1.0</v>
      </c>
      <c r="C24" s="91" t="s">
        <v>46</v>
      </c>
      <c r="D24" s="13">
        <v>102160.0</v>
      </c>
      <c r="E24" s="255">
        <v>59122.0</v>
      </c>
      <c r="F24" s="97">
        <f t="shared" si="12"/>
        <v>43038</v>
      </c>
      <c r="G24" s="36"/>
      <c r="H24" s="18"/>
    </row>
    <row r="25">
      <c r="A25" s="12" t="s">
        <v>10</v>
      </c>
      <c r="B25" s="102"/>
      <c r="C25" s="91" t="s">
        <v>47</v>
      </c>
      <c r="D25" s="13">
        <v>102160.0</v>
      </c>
      <c r="E25" s="255">
        <v>125201.0</v>
      </c>
      <c r="F25" s="97">
        <f t="shared" si="12"/>
        <v>-23041</v>
      </c>
      <c r="G25" s="36"/>
      <c r="H25" s="18"/>
    </row>
    <row r="26">
      <c r="A26" s="12" t="s">
        <v>12</v>
      </c>
      <c r="B26" s="102">
        <v>1.0</v>
      </c>
      <c r="C26" s="91" t="s">
        <v>48</v>
      </c>
      <c r="D26" s="13">
        <v>102160.0</v>
      </c>
      <c r="E26" s="255">
        <v>99273.0</v>
      </c>
      <c r="F26" s="97">
        <f t="shared" si="12"/>
        <v>2887</v>
      </c>
      <c r="G26" s="36"/>
      <c r="H26" s="18"/>
    </row>
    <row r="27">
      <c r="A27" s="12" t="s">
        <v>14</v>
      </c>
      <c r="B27" s="102">
        <v>2.0</v>
      </c>
      <c r="C27" s="91" t="s">
        <v>49</v>
      </c>
      <c r="D27" s="13">
        <v>129464.0</v>
      </c>
      <c r="E27" s="255">
        <v>15252.0</v>
      </c>
      <c r="F27" s="97">
        <f t="shared" si="12"/>
        <v>114212</v>
      </c>
      <c r="G27" s="36"/>
      <c r="H27" s="18"/>
    </row>
    <row r="28">
      <c r="A28" s="12" t="s">
        <v>16</v>
      </c>
      <c r="B28" s="102">
        <v>1.0</v>
      </c>
      <c r="C28" s="91" t="s">
        <v>50</v>
      </c>
      <c r="D28" s="13">
        <v>129464.0</v>
      </c>
      <c r="E28" s="259"/>
      <c r="F28" s="97">
        <f t="shared" si="12"/>
        <v>129464</v>
      </c>
      <c r="G28" s="36"/>
      <c r="H28" s="18"/>
    </row>
    <row r="29">
      <c r="A29" s="12" t="s">
        <v>18</v>
      </c>
      <c r="B29" s="102">
        <v>1.0</v>
      </c>
      <c r="C29" s="91" t="s">
        <v>51</v>
      </c>
      <c r="D29" s="13">
        <v>129464.0</v>
      </c>
      <c r="E29" s="255">
        <v>51043.0</v>
      </c>
      <c r="F29" s="97">
        <f>D30-E30</f>
        <v>86491</v>
      </c>
      <c r="G29" s="36"/>
      <c r="H29" s="18"/>
    </row>
    <row r="30">
      <c r="A30" s="12" t="s">
        <v>20</v>
      </c>
      <c r="B30" s="102"/>
      <c r="C30" s="91" t="s">
        <v>52</v>
      </c>
      <c r="D30" s="13">
        <v>129464.0</v>
      </c>
      <c r="E30" s="255">
        <v>42973.0</v>
      </c>
      <c r="F30" s="97">
        <f>D31-E30</f>
        <v>136147</v>
      </c>
      <c r="G30" s="36"/>
      <c r="H30" s="18"/>
    </row>
    <row r="31">
      <c r="A31" s="103" t="s">
        <v>79</v>
      </c>
      <c r="B31" s="206"/>
      <c r="C31" s="91" t="s">
        <v>53</v>
      </c>
      <c r="D31" s="13">
        <v>179120.0</v>
      </c>
      <c r="E31" s="255">
        <v>27057.0</v>
      </c>
      <c r="G31" s="36"/>
      <c r="H31" s="18"/>
    </row>
    <row r="32">
      <c r="A32" s="104" t="s">
        <v>81</v>
      </c>
      <c r="B32" s="127"/>
      <c r="C32" s="91" t="s">
        <v>54</v>
      </c>
      <c r="D32" s="13"/>
      <c r="E32" s="259"/>
      <c r="F32" s="97"/>
      <c r="G32" s="36"/>
      <c r="H32" s="18"/>
    </row>
    <row r="33">
      <c r="A33" s="105" t="s">
        <v>66</v>
      </c>
      <c r="B33" s="106">
        <v>6.0</v>
      </c>
      <c r="C33" s="91" t="s">
        <v>55</v>
      </c>
      <c r="D33" s="13">
        <v>93460.0</v>
      </c>
      <c r="E33" s="255">
        <v>48129.0</v>
      </c>
      <c r="F33" s="97">
        <f>D33-E33</f>
        <v>45331</v>
      </c>
      <c r="G33" s="36"/>
      <c r="H33" s="18"/>
    </row>
    <row r="34">
      <c r="A34" s="260"/>
      <c r="B34" s="261"/>
      <c r="C34" s="214" t="s">
        <v>56</v>
      </c>
      <c r="D34" s="215"/>
      <c r="E34" s="262"/>
      <c r="F34" s="239"/>
      <c r="G34" s="217"/>
      <c r="H34" s="18"/>
    </row>
    <row r="35">
      <c r="A35" s="263"/>
      <c r="B35" s="264"/>
      <c r="C35" s="218" t="s">
        <v>85</v>
      </c>
      <c r="D35" s="219">
        <v>237780.0</v>
      </c>
      <c r="E35" s="219">
        <f>51730+26571</f>
        <v>78301</v>
      </c>
      <c r="F35" s="265">
        <f>D35-E35</f>
        <v>159479</v>
      </c>
      <c r="G35" s="36"/>
      <c r="H35" s="220" t="s">
        <v>86</v>
      </c>
    </row>
    <row r="36">
      <c r="A36" s="115" t="s">
        <v>115</v>
      </c>
      <c r="B36" s="116"/>
      <c r="C36" s="116"/>
      <c r="D36" s="116"/>
      <c r="E36" s="116"/>
      <c r="F36" s="116"/>
      <c r="G36" s="116"/>
      <c r="H36" s="117"/>
    </row>
    <row r="37">
      <c r="A37" s="6"/>
      <c r="B37" s="7" t="s">
        <v>88</v>
      </c>
      <c r="C37" s="7" t="s">
        <v>89</v>
      </c>
      <c r="D37" s="7" t="s">
        <v>90</v>
      </c>
      <c r="E37" s="7" t="s">
        <v>91</v>
      </c>
      <c r="F37" s="7" t="s">
        <v>92</v>
      </c>
      <c r="G37" s="7" t="s">
        <v>93</v>
      </c>
      <c r="H37" s="34"/>
    </row>
    <row r="38">
      <c r="A38" s="91" t="s">
        <v>32</v>
      </c>
      <c r="B38" s="248"/>
      <c r="C38" s="221"/>
      <c r="D38" s="221"/>
      <c r="E38" s="221"/>
      <c r="F38" s="221"/>
      <c r="G38" s="222"/>
      <c r="H38" s="182"/>
    </row>
    <row r="39">
      <c r="A39" s="91" t="s">
        <v>34</v>
      </c>
      <c r="B39" s="248"/>
      <c r="C39" s="221"/>
      <c r="D39" s="221"/>
      <c r="E39" s="221"/>
      <c r="F39" s="221">
        <v>1.0</v>
      </c>
      <c r="G39" s="222"/>
      <c r="H39" s="182"/>
    </row>
    <row r="40">
      <c r="A40" s="91" t="s">
        <v>36</v>
      </c>
      <c r="B40" s="254" t="s">
        <v>94</v>
      </c>
      <c r="C40" s="221">
        <v>20.0</v>
      </c>
      <c r="D40" s="221"/>
      <c r="E40" s="221">
        <v>10.0</v>
      </c>
      <c r="F40" s="221">
        <v>66.0</v>
      </c>
      <c r="G40" s="222"/>
      <c r="H40" s="182"/>
    </row>
    <row r="41">
      <c r="A41" s="91" t="s">
        <v>38</v>
      </c>
      <c r="B41" s="248"/>
      <c r="C41" s="221">
        <v>2.0</v>
      </c>
      <c r="D41" s="221"/>
      <c r="E41" s="221"/>
      <c r="F41" s="221">
        <v>3.0</v>
      </c>
      <c r="G41" s="222"/>
      <c r="H41" s="182"/>
    </row>
    <row r="42">
      <c r="A42" s="91" t="s">
        <v>39</v>
      </c>
      <c r="B42" s="254" t="s">
        <v>94</v>
      </c>
      <c r="C42" s="222"/>
      <c r="D42" s="222"/>
      <c r="E42" s="222"/>
      <c r="F42" s="222"/>
      <c r="G42" s="222"/>
      <c r="H42" s="182"/>
    </row>
    <row r="43">
      <c r="A43" s="91" t="s">
        <v>41</v>
      </c>
      <c r="B43" s="254" t="s">
        <v>94</v>
      </c>
      <c r="C43" s="221"/>
      <c r="D43" s="221"/>
      <c r="E43" s="221"/>
      <c r="F43" s="221"/>
      <c r="G43" s="222"/>
      <c r="H43" s="182"/>
    </row>
    <row r="44">
      <c r="A44" s="91" t="s">
        <v>43</v>
      </c>
      <c r="B44" s="248"/>
      <c r="C44" s="221"/>
      <c r="D44" s="221">
        <v>1.0</v>
      </c>
      <c r="E44" s="221"/>
      <c r="F44" s="221"/>
      <c r="G44" s="222"/>
      <c r="H44" s="182"/>
    </row>
    <row r="45">
      <c r="A45" s="91" t="s">
        <v>45</v>
      </c>
      <c r="B45" s="254" t="s">
        <v>94</v>
      </c>
      <c r="C45" s="222"/>
      <c r="D45" s="222"/>
      <c r="E45" s="222"/>
      <c r="F45" s="222"/>
      <c r="G45" s="222"/>
      <c r="H45" s="182"/>
    </row>
    <row r="46">
      <c r="A46" s="91" t="s">
        <v>46</v>
      </c>
      <c r="B46" s="121"/>
      <c r="C46" s="221">
        <v>1.0</v>
      </c>
      <c r="D46" s="221">
        <v>1.0</v>
      </c>
      <c r="E46" s="221"/>
      <c r="F46" s="221">
        <v>1.0</v>
      </c>
      <c r="G46" s="222"/>
      <c r="H46" s="182"/>
    </row>
    <row r="47">
      <c r="A47" s="91" t="s">
        <v>47</v>
      </c>
      <c r="B47" s="248"/>
      <c r="C47" s="221"/>
      <c r="D47" s="221"/>
      <c r="E47" s="221"/>
      <c r="F47" s="221"/>
      <c r="G47" s="222"/>
      <c r="H47" s="182"/>
    </row>
    <row r="48">
      <c r="A48" s="91" t="s">
        <v>48</v>
      </c>
      <c r="B48" s="254" t="s">
        <v>94</v>
      </c>
      <c r="C48" s="221">
        <v>11.0</v>
      </c>
      <c r="D48" s="221"/>
      <c r="E48" s="221">
        <v>11.0</v>
      </c>
      <c r="F48" s="221">
        <v>17.0</v>
      </c>
      <c r="G48" s="222"/>
      <c r="H48" s="182"/>
    </row>
    <row r="49">
      <c r="A49" s="91" t="s">
        <v>49</v>
      </c>
      <c r="B49" s="121"/>
      <c r="C49" s="221">
        <v>3.0</v>
      </c>
      <c r="D49" s="221"/>
      <c r="E49" s="221">
        <v>2.0</v>
      </c>
      <c r="F49" s="221">
        <v>760.0</v>
      </c>
      <c r="G49" s="222"/>
      <c r="H49" s="182"/>
    </row>
    <row r="50">
      <c r="A50" s="91" t="s">
        <v>50</v>
      </c>
      <c r="B50" s="248"/>
      <c r="C50" s="221"/>
      <c r="D50" s="221"/>
      <c r="E50" s="221"/>
      <c r="F50" s="221"/>
      <c r="G50" s="222"/>
      <c r="H50" s="182"/>
    </row>
    <row r="51">
      <c r="A51" s="91" t="s">
        <v>51</v>
      </c>
      <c r="B51" s="248"/>
      <c r="C51" s="222"/>
      <c r="D51" s="222"/>
      <c r="E51" s="222"/>
      <c r="F51" s="222"/>
      <c r="G51" s="222"/>
      <c r="H51" s="182"/>
    </row>
    <row r="52">
      <c r="A52" s="91" t="s">
        <v>52</v>
      </c>
      <c r="B52" s="254" t="s">
        <v>94</v>
      </c>
      <c r="C52" s="221"/>
      <c r="D52" s="221"/>
      <c r="E52" s="221">
        <v>6.0</v>
      </c>
      <c r="F52" s="221">
        <v>70.0</v>
      </c>
      <c r="G52" s="222"/>
      <c r="H52" s="182"/>
    </row>
    <row r="53">
      <c r="A53" s="91" t="s">
        <v>53</v>
      </c>
      <c r="B53" s="248"/>
      <c r="C53" s="221">
        <v>4.0</v>
      </c>
      <c r="D53" s="221"/>
      <c r="E53" s="221">
        <v>3.0</v>
      </c>
      <c r="F53" s="221">
        <v>6.0</v>
      </c>
      <c r="G53" s="222"/>
      <c r="H53" s="182"/>
    </row>
    <row r="54">
      <c r="A54" s="91" t="s">
        <v>54</v>
      </c>
      <c r="B54" s="248"/>
      <c r="C54" s="222"/>
      <c r="D54" s="222"/>
      <c r="E54" s="222"/>
      <c r="F54" s="222"/>
      <c r="G54" s="222"/>
      <c r="H54" s="182"/>
    </row>
    <row r="55">
      <c r="A55" s="91" t="s">
        <v>55</v>
      </c>
      <c r="B55" s="254" t="s">
        <v>94</v>
      </c>
      <c r="C55" s="222"/>
      <c r="D55" s="222"/>
      <c r="E55" s="222"/>
      <c r="F55" s="222"/>
      <c r="G55" s="222"/>
      <c r="H55" s="182"/>
    </row>
    <row r="56">
      <c r="A56" s="131" t="s">
        <v>56</v>
      </c>
      <c r="B56" s="132"/>
      <c r="C56" s="185"/>
      <c r="D56" s="185"/>
      <c r="E56" s="185"/>
      <c r="F56" s="185"/>
      <c r="G56" s="185"/>
      <c r="H56" s="187"/>
    </row>
    <row r="57">
      <c r="A57" s="27" t="s">
        <v>121</v>
      </c>
      <c r="F57" s="28"/>
      <c r="H57" s="18"/>
    </row>
    <row r="58">
      <c r="A58" s="225" t="s">
        <v>25</v>
      </c>
      <c r="B58" s="138" t="s">
        <v>26</v>
      </c>
      <c r="C58" s="142" t="s">
        <v>27</v>
      </c>
      <c r="D58" s="142" t="s">
        <v>28</v>
      </c>
      <c r="E58" s="142" t="s">
        <v>29</v>
      </c>
      <c r="F58" s="226" t="s">
        <v>30</v>
      </c>
      <c r="H58" s="18"/>
    </row>
    <row r="59">
      <c r="A59" s="146" t="s">
        <v>32</v>
      </c>
      <c r="B59" s="267"/>
      <c r="C59" s="242"/>
      <c r="D59" s="242"/>
      <c r="E59" s="242"/>
      <c r="F59" s="266"/>
      <c r="H59" s="18"/>
    </row>
    <row r="60">
      <c r="A60" s="146" t="s">
        <v>34</v>
      </c>
      <c r="B60" s="244"/>
      <c r="C60" s="222"/>
      <c r="D60" s="222"/>
      <c r="E60" s="222"/>
      <c r="F60" s="182"/>
      <c r="H60" s="18"/>
    </row>
    <row r="61">
      <c r="A61" s="146" t="s">
        <v>36</v>
      </c>
      <c r="B61" s="151">
        <v>1.0</v>
      </c>
      <c r="C61" s="222"/>
      <c r="D61" s="221">
        <v>1.0</v>
      </c>
      <c r="E61" s="222"/>
      <c r="F61" s="102">
        <v>1.0</v>
      </c>
      <c r="H61" s="18"/>
    </row>
    <row r="62">
      <c r="A62" s="146" t="s">
        <v>38</v>
      </c>
      <c r="B62" s="244"/>
      <c r="C62" s="222"/>
      <c r="D62" s="222"/>
      <c r="E62" s="222"/>
      <c r="F62" s="182"/>
      <c r="H62" s="18"/>
    </row>
    <row r="63">
      <c r="A63" s="146" t="s">
        <v>39</v>
      </c>
      <c r="B63" s="244"/>
      <c r="C63" s="222"/>
      <c r="D63" s="222"/>
      <c r="E63" s="222"/>
      <c r="F63" s="182"/>
      <c r="H63" s="18"/>
    </row>
    <row r="64">
      <c r="A64" s="146" t="s">
        <v>41</v>
      </c>
      <c r="B64" s="151">
        <v>1.0</v>
      </c>
      <c r="C64" s="222"/>
      <c r="D64" s="222"/>
      <c r="E64" s="222"/>
      <c r="F64" s="182"/>
      <c r="H64" s="18"/>
    </row>
    <row r="65">
      <c r="A65" s="146" t="s">
        <v>43</v>
      </c>
      <c r="B65" s="151"/>
      <c r="C65" s="221"/>
      <c r="D65" s="222"/>
      <c r="E65" s="222"/>
      <c r="F65" s="182"/>
      <c r="H65" s="18"/>
    </row>
    <row r="66">
      <c r="A66" s="146" t="s">
        <v>45</v>
      </c>
      <c r="B66" s="151">
        <v>1.0</v>
      </c>
      <c r="C66" s="222"/>
      <c r="D66" s="222"/>
      <c r="E66" s="222"/>
      <c r="F66" s="102"/>
      <c r="H66" s="18"/>
    </row>
    <row r="67">
      <c r="A67" s="146" t="s">
        <v>46</v>
      </c>
      <c r="B67" s="151"/>
      <c r="C67" s="222"/>
      <c r="D67" s="222"/>
      <c r="E67" s="222"/>
      <c r="F67" s="182"/>
      <c r="H67" s="18"/>
    </row>
    <row r="68">
      <c r="A68" s="146" t="s">
        <v>47</v>
      </c>
      <c r="B68" s="151"/>
      <c r="C68" s="222"/>
      <c r="D68" s="222"/>
      <c r="E68" s="222"/>
      <c r="F68" s="182"/>
      <c r="H68" s="18"/>
    </row>
    <row r="69">
      <c r="A69" s="146" t="s">
        <v>48</v>
      </c>
      <c r="B69" s="151">
        <v>1.0</v>
      </c>
      <c r="C69" s="221"/>
      <c r="D69" s="222"/>
      <c r="E69" s="222"/>
      <c r="F69" s="182"/>
      <c r="H69" s="18"/>
    </row>
    <row r="70">
      <c r="A70" s="146" t="s">
        <v>49</v>
      </c>
      <c r="B70" s="244"/>
      <c r="C70" s="222"/>
      <c r="D70" s="222"/>
      <c r="E70" s="222"/>
      <c r="F70" s="182"/>
      <c r="H70" s="18"/>
    </row>
    <row r="71">
      <c r="A71" s="146" t="s">
        <v>50</v>
      </c>
      <c r="B71" s="244"/>
      <c r="C71" s="222"/>
      <c r="D71" s="222"/>
      <c r="E71" s="222"/>
      <c r="F71" s="182"/>
      <c r="H71" s="18"/>
    </row>
    <row r="72">
      <c r="A72" s="146" t="s">
        <v>51</v>
      </c>
      <c r="B72" s="151"/>
      <c r="C72" s="222"/>
      <c r="D72" s="222"/>
      <c r="E72" s="222"/>
      <c r="F72" s="182"/>
      <c r="H72" s="18"/>
    </row>
    <row r="73">
      <c r="A73" s="146" t="s">
        <v>52</v>
      </c>
      <c r="B73" s="151">
        <v>2.0</v>
      </c>
      <c r="C73" s="222"/>
      <c r="D73" s="222"/>
      <c r="E73" s="222"/>
      <c r="F73" s="102"/>
      <c r="H73" s="18"/>
    </row>
    <row r="74">
      <c r="A74" s="146" t="s">
        <v>53</v>
      </c>
      <c r="B74" s="244"/>
      <c r="C74" s="222"/>
      <c r="D74" s="221"/>
      <c r="E74" s="222"/>
      <c r="F74" s="182"/>
      <c r="H74" s="18"/>
    </row>
    <row r="75">
      <c r="A75" s="146" t="s">
        <v>54</v>
      </c>
      <c r="B75" s="244"/>
      <c r="C75" s="222"/>
      <c r="D75" s="222"/>
      <c r="E75" s="222"/>
      <c r="F75" s="182"/>
      <c r="H75" s="18"/>
    </row>
    <row r="76">
      <c r="A76" s="146" t="s">
        <v>55</v>
      </c>
      <c r="B76" s="245">
        <v>1.0</v>
      </c>
      <c r="C76" s="224"/>
      <c r="D76" s="224"/>
      <c r="E76" s="224"/>
      <c r="F76" s="206">
        <v>1.0</v>
      </c>
      <c r="H76" s="18"/>
    </row>
    <row r="77">
      <c r="A77" s="227" t="s">
        <v>56</v>
      </c>
      <c r="B77" s="244"/>
      <c r="C77" s="222"/>
      <c r="D77" s="222"/>
      <c r="E77" s="222"/>
      <c r="F77" s="182"/>
      <c r="H77" s="18"/>
    </row>
    <row r="78">
      <c r="A78" s="227" t="s">
        <v>103</v>
      </c>
      <c r="B78" s="151"/>
      <c r="C78" s="222"/>
      <c r="D78" s="221"/>
      <c r="E78" s="222"/>
      <c r="F78" s="182"/>
      <c r="H78" s="18"/>
    </row>
    <row r="79">
      <c r="A79" s="229" t="s">
        <v>118</v>
      </c>
      <c r="B79" s="245"/>
      <c r="C79" s="224"/>
      <c r="D79" s="223"/>
      <c r="E79" s="224"/>
      <c r="F79" s="184"/>
      <c r="H79" s="18"/>
    </row>
    <row r="80">
      <c r="A80" s="229" t="s">
        <v>21</v>
      </c>
      <c r="B80" s="246"/>
      <c r="C80" s="185"/>
      <c r="D80" s="185"/>
      <c r="E80" s="185"/>
      <c r="F80" s="158"/>
      <c r="H80" s="18"/>
    </row>
    <row r="81">
      <c r="A81" s="230" t="s">
        <v>66</v>
      </c>
      <c r="B81" s="163">
        <f t="shared" ref="B81:F81" si="13">SUM(B59:B80)</f>
        <v>7</v>
      </c>
      <c r="C81" s="163">
        <f t="shared" si="13"/>
        <v>0</v>
      </c>
      <c r="D81" s="163">
        <f t="shared" si="13"/>
        <v>1</v>
      </c>
      <c r="E81" s="163">
        <f t="shared" si="13"/>
        <v>0</v>
      </c>
      <c r="F81" s="165">
        <f t="shared" si="13"/>
        <v>2</v>
      </c>
      <c r="G81" s="47"/>
      <c r="H81" s="232"/>
    </row>
  </sheetData>
  <mergeCells count="5">
    <mergeCell ref="A2:G2"/>
    <mergeCell ref="C14:H14"/>
    <mergeCell ref="A22:B22"/>
    <mergeCell ref="A36:H36"/>
    <mergeCell ref="A57:F57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2">
      <c r="A2" s="52" t="s">
        <v>0</v>
      </c>
      <c r="B2" s="53"/>
      <c r="C2" s="53"/>
      <c r="D2" s="53"/>
      <c r="E2" s="53"/>
      <c r="F2" s="53"/>
      <c r="G2" s="54"/>
      <c r="H2" s="247">
        <v>45890.0</v>
      </c>
    </row>
    <row r="3">
      <c r="A3" s="57" t="s">
        <v>1</v>
      </c>
      <c r="B3" s="197">
        <v>45890.0</v>
      </c>
      <c r="C3" s="208"/>
      <c r="D3" s="209" t="s">
        <v>2</v>
      </c>
      <c r="E3" s="209" t="s">
        <v>3</v>
      </c>
      <c r="F3" s="209" t="s">
        <v>4</v>
      </c>
      <c r="G3" s="210" t="s">
        <v>5</v>
      </c>
      <c r="H3" s="9" t="s">
        <v>6</v>
      </c>
    </row>
    <row r="4">
      <c r="A4" s="10" t="s">
        <v>7</v>
      </c>
      <c r="B4" s="11">
        <v>2614416.0</v>
      </c>
      <c r="C4" s="12" t="s">
        <v>8</v>
      </c>
      <c r="D4" s="13">
        <v>384720.0</v>
      </c>
      <c r="E4" s="13">
        <v>352213.0</v>
      </c>
      <c r="F4" s="255">
        <v>86096.0</v>
      </c>
      <c r="G4" s="14">
        <f t="shared" ref="G4:H4" si="1">$F4/D4</f>
        <v>0.2237887295</v>
      </c>
      <c r="H4" s="15">
        <f t="shared" si="1"/>
        <v>0.2444429933</v>
      </c>
    </row>
    <row r="5">
      <c r="A5" s="10" t="s">
        <v>9</v>
      </c>
      <c r="B5" s="11">
        <v>2333565.0</v>
      </c>
      <c r="C5" s="12" t="s">
        <v>10</v>
      </c>
      <c r="D5" s="13">
        <v>251378.0</v>
      </c>
      <c r="E5" s="13">
        <v>297605.0</v>
      </c>
      <c r="F5" s="255">
        <v>62949.0</v>
      </c>
      <c r="G5" s="14">
        <f t="shared" ref="G5:H5" si="2">$F5/D5</f>
        <v>0.2504157086</v>
      </c>
      <c r="H5" s="15">
        <f t="shared" si="2"/>
        <v>0.2115186237</v>
      </c>
    </row>
    <row r="6">
      <c r="A6" s="10" t="s">
        <v>11</v>
      </c>
      <c r="B6" s="256">
        <v>1198787.62</v>
      </c>
      <c r="C6" s="12" t="s">
        <v>61</v>
      </c>
      <c r="E6" s="13">
        <v>348234.0</v>
      </c>
      <c r="F6" s="255">
        <v>286360.0</v>
      </c>
      <c r="G6" s="14" t="str">
        <f t="shared" ref="G6:H6" si="3">$F6/D6</f>
        <v>#DIV/0!</v>
      </c>
      <c r="H6" s="15">
        <f t="shared" si="3"/>
        <v>0.8223206235</v>
      </c>
    </row>
    <row r="7">
      <c r="A7" s="10" t="s">
        <v>116</v>
      </c>
      <c r="B7" s="256">
        <v>30047.0</v>
      </c>
      <c r="C7" s="12" t="s">
        <v>12</v>
      </c>
      <c r="D7" s="13">
        <v>303209.0</v>
      </c>
      <c r="E7" s="13">
        <v>352213.0</v>
      </c>
      <c r="F7" s="255">
        <v>230800.0</v>
      </c>
      <c r="G7" s="14">
        <f t="shared" ref="G7:H7" si="4">$F7/D7</f>
        <v>0.7611911256</v>
      </c>
      <c r="H7" s="15">
        <f t="shared" si="4"/>
        <v>0.6552852961</v>
      </c>
    </row>
    <row r="8">
      <c r="A8" s="17" t="s">
        <v>15</v>
      </c>
      <c r="B8" s="18"/>
      <c r="C8" s="12" t="s">
        <v>14</v>
      </c>
      <c r="D8" s="13">
        <v>468697.0</v>
      </c>
      <c r="E8" s="13">
        <v>369613.0</v>
      </c>
      <c r="F8" s="255">
        <v>293532.0</v>
      </c>
      <c r="G8" s="14">
        <f t="shared" ref="G8:H8" si="5">$F8/D8</f>
        <v>0.6262724105</v>
      </c>
      <c r="H8" s="15">
        <f t="shared" si="5"/>
        <v>0.7941603786</v>
      </c>
    </row>
    <row r="9">
      <c r="A9" s="19" t="s">
        <v>17</v>
      </c>
      <c r="B9" s="20">
        <f>(B5-B6)/30</f>
        <v>37825.91267</v>
      </c>
      <c r="C9" s="12" t="s">
        <v>16</v>
      </c>
      <c r="D9" s="13">
        <v>208087.0</v>
      </c>
      <c r="E9" s="13">
        <v>297605.0</v>
      </c>
      <c r="F9" s="255">
        <v>36259.0</v>
      </c>
      <c r="G9" s="14">
        <f t="shared" ref="G9:H9" si="6">$F9/D9</f>
        <v>0.1742492323</v>
      </c>
      <c r="H9" s="15">
        <f t="shared" si="6"/>
        <v>0.1218359907</v>
      </c>
    </row>
    <row r="10">
      <c r="A10" s="19" t="s">
        <v>19</v>
      </c>
      <c r="B10" s="21">
        <f>(B5-B7)/30</f>
        <v>76783.93333</v>
      </c>
      <c r="C10" s="12" t="s">
        <v>18</v>
      </c>
      <c r="D10" s="13">
        <v>232899.0</v>
      </c>
      <c r="E10" s="13">
        <v>297605.0</v>
      </c>
      <c r="F10" s="255">
        <v>91375.0</v>
      </c>
      <c r="G10" s="14">
        <f t="shared" ref="G10:H10" si="7">$F10/D10</f>
        <v>0.392337451</v>
      </c>
      <c r="H10" s="15">
        <f t="shared" si="7"/>
        <v>0.307034492</v>
      </c>
    </row>
    <row r="11">
      <c r="A11" s="17" t="s">
        <v>3</v>
      </c>
      <c r="B11" s="22"/>
      <c r="C11" s="12" t="s">
        <v>20</v>
      </c>
      <c r="D11" s="13">
        <v>0.0</v>
      </c>
      <c r="E11" s="13">
        <v>240080.0</v>
      </c>
      <c r="F11" s="255">
        <v>30047.0</v>
      </c>
      <c r="G11" s="14"/>
      <c r="H11" s="15">
        <f>$F11/E11</f>
        <v>0.1251541153</v>
      </c>
    </row>
    <row r="12">
      <c r="A12" s="19" t="s">
        <v>22</v>
      </c>
      <c r="B12" s="21">
        <f>B4/B16</f>
        <v>87147.2</v>
      </c>
      <c r="C12" s="23" t="s">
        <v>21</v>
      </c>
      <c r="D12" s="24">
        <v>196859.0</v>
      </c>
      <c r="E12" s="24">
        <v>153000.0</v>
      </c>
      <c r="F12" s="257">
        <v>81368.0</v>
      </c>
      <c r="G12" s="25">
        <f t="shared" ref="G12:H12" si="8">$F12/D12</f>
        <v>0.4133313692</v>
      </c>
      <c r="H12" s="26">
        <f t="shared" si="8"/>
        <v>0.5318169935</v>
      </c>
    </row>
    <row r="13">
      <c r="A13" s="19" t="s">
        <v>24</v>
      </c>
      <c r="B13" s="21">
        <f>(B4-B6)/(B16-B19)</f>
        <v>-23993.70136</v>
      </c>
      <c r="C13" s="29" t="s">
        <v>66</v>
      </c>
      <c r="D13" s="212">
        <f t="shared" ref="D13:F13" si="9">SUM(D4:D12)</f>
        <v>2045849</v>
      </c>
      <c r="E13" s="212">
        <f t="shared" si="9"/>
        <v>2708168</v>
      </c>
      <c r="F13" s="212">
        <f t="shared" si="9"/>
        <v>1198786</v>
      </c>
      <c r="G13" s="25">
        <f t="shared" ref="G13:H13" si="10">$F13/D13</f>
        <v>0.5859601564</v>
      </c>
      <c r="H13" s="26">
        <f t="shared" si="10"/>
        <v>0.4426556994</v>
      </c>
    </row>
    <row r="14">
      <c r="A14" s="19" t="s">
        <v>31</v>
      </c>
      <c r="B14" s="20">
        <f>B19*B12</f>
        <v>7756100.8</v>
      </c>
      <c r="C14" s="27" t="s">
        <v>68</v>
      </c>
      <c r="H14" s="28"/>
    </row>
    <row r="15">
      <c r="A15" s="19" t="s">
        <v>33</v>
      </c>
      <c r="B15" s="20">
        <f>B6-B14</f>
        <v>-6557313.18</v>
      </c>
      <c r="D15" s="30" t="s">
        <v>70</v>
      </c>
      <c r="E15" s="30" t="s">
        <v>71</v>
      </c>
      <c r="F15" s="30" t="s">
        <v>72</v>
      </c>
      <c r="G15" s="30" t="s">
        <v>113</v>
      </c>
      <c r="H15" s="18"/>
    </row>
    <row r="16">
      <c r="A16" s="19" t="s">
        <v>35</v>
      </c>
      <c r="B16" s="38">
        <v>30.0</v>
      </c>
      <c r="C16" s="91" t="s">
        <v>32</v>
      </c>
      <c r="D16" s="13">
        <v>79808.0</v>
      </c>
      <c r="E16" s="255">
        <v>9249.0</v>
      </c>
      <c r="F16" s="97">
        <f t="shared" ref="F16:F19" si="11">D16-E16</f>
        <v>70559</v>
      </c>
      <c r="G16" s="36"/>
      <c r="H16" s="18"/>
    </row>
    <row r="17">
      <c r="A17" s="19" t="s">
        <v>37</v>
      </c>
      <c r="B17" s="39">
        <v>45870.0</v>
      </c>
      <c r="C17" s="91" t="s">
        <v>34</v>
      </c>
      <c r="D17" s="13">
        <v>129464.0</v>
      </c>
      <c r="E17" s="259"/>
      <c r="F17" s="97">
        <f t="shared" si="11"/>
        <v>129464</v>
      </c>
      <c r="G17" s="36"/>
      <c r="H17" s="18"/>
    </row>
    <row r="18">
      <c r="A18" s="19" t="s">
        <v>1</v>
      </c>
      <c r="B18" s="40">
        <f>Today()</f>
        <v>45959</v>
      </c>
      <c r="C18" s="91" t="s">
        <v>36</v>
      </c>
      <c r="D18" s="13">
        <v>120764.0</v>
      </c>
      <c r="E18" s="255">
        <v>60068.0</v>
      </c>
      <c r="F18" s="97">
        <f t="shared" si="11"/>
        <v>60696</v>
      </c>
      <c r="G18" s="36"/>
      <c r="H18" s="18"/>
    </row>
    <row r="19">
      <c r="A19" s="19" t="s">
        <v>40</v>
      </c>
      <c r="B19" s="41">
        <f>B18-B17</f>
        <v>89</v>
      </c>
      <c r="C19" s="91" t="s">
        <v>38</v>
      </c>
      <c r="D19" s="13">
        <v>129464.0</v>
      </c>
      <c r="E19" s="255">
        <v>15122.0</v>
      </c>
      <c r="F19" s="97">
        <f t="shared" si="11"/>
        <v>114342</v>
      </c>
      <c r="G19" s="36"/>
      <c r="H19" s="18"/>
    </row>
    <row r="20">
      <c r="A20" s="19" t="s">
        <v>42</v>
      </c>
      <c r="B20" s="42">
        <f>B19/B16</f>
        <v>2.966666667</v>
      </c>
      <c r="C20" s="91" t="s">
        <v>39</v>
      </c>
      <c r="D20" s="13"/>
      <c r="E20" s="259"/>
      <c r="F20" s="97"/>
      <c r="G20" s="36"/>
      <c r="H20" s="18"/>
    </row>
    <row r="21">
      <c r="A21" s="43" t="s">
        <v>44</v>
      </c>
      <c r="B21" s="44">
        <f>B6/B4</f>
        <v>0.4585297902</v>
      </c>
      <c r="C21" s="91" t="s">
        <v>41</v>
      </c>
      <c r="D21" s="13">
        <v>238680.0</v>
      </c>
      <c r="E21" s="255">
        <v>49793.0</v>
      </c>
      <c r="F21" s="97">
        <f t="shared" ref="F21:F28" si="12">D21-E21</f>
        <v>188887</v>
      </c>
      <c r="G21" s="36"/>
      <c r="H21" s="18"/>
    </row>
    <row r="22">
      <c r="A22" s="17" t="s">
        <v>75</v>
      </c>
      <c r="C22" s="91" t="s">
        <v>43</v>
      </c>
      <c r="D22" s="13">
        <v>170420.0</v>
      </c>
      <c r="E22" s="255">
        <v>107735.0</v>
      </c>
      <c r="F22" s="97">
        <f t="shared" si="12"/>
        <v>62685</v>
      </c>
      <c r="G22" s="36"/>
      <c r="H22" s="18"/>
    </row>
    <row r="23">
      <c r="A23" s="100" t="s">
        <v>76</v>
      </c>
      <c r="B23" s="101" t="s">
        <v>77</v>
      </c>
      <c r="C23" s="91" t="s">
        <v>45</v>
      </c>
      <c r="D23" s="13">
        <v>93460.0</v>
      </c>
      <c r="E23" s="255">
        <v>77280.0</v>
      </c>
      <c r="F23" s="97">
        <f t="shared" si="12"/>
        <v>16180</v>
      </c>
      <c r="G23" s="36"/>
      <c r="H23" s="18"/>
    </row>
    <row r="24">
      <c r="A24" s="12" t="s">
        <v>8</v>
      </c>
      <c r="B24" s="102">
        <v>1.0</v>
      </c>
      <c r="C24" s="91" t="s">
        <v>46</v>
      </c>
      <c r="D24" s="13">
        <v>102160.0</v>
      </c>
      <c r="E24" s="255">
        <v>59122.0</v>
      </c>
      <c r="F24" s="97">
        <f t="shared" si="12"/>
        <v>43038</v>
      </c>
      <c r="G24" s="36"/>
      <c r="H24" s="18"/>
    </row>
    <row r="25">
      <c r="A25" s="12" t="s">
        <v>10</v>
      </c>
      <c r="B25" s="102"/>
      <c r="C25" s="91" t="s">
        <v>47</v>
      </c>
      <c r="D25" s="13">
        <v>102160.0</v>
      </c>
      <c r="E25" s="255">
        <v>125201.0</v>
      </c>
      <c r="F25" s="97">
        <f t="shared" si="12"/>
        <v>-23041</v>
      </c>
      <c r="G25" s="36"/>
      <c r="H25" s="18"/>
    </row>
    <row r="26">
      <c r="A26" s="12" t="s">
        <v>12</v>
      </c>
      <c r="B26" s="102">
        <v>1.0</v>
      </c>
      <c r="C26" s="91" t="s">
        <v>48</v>
      </c>
      <c r="D26" s="13">
        <v>102160.0</v>
      </c>
      <c r="E26" s="255">
        <v>98803.0</v>
      </c>
      <c r="F26" s="97">
        <f t="shared" si="12"/>
        <v>3357</v>
      </c>
      <c r="G26" s="36"/>
      <c r="H26" s="18"/>
    </row>
    <row r="27">
      <c r="A27" s="12" t="s">
        <v>14</v>
      </c>
      <c r="B27" s="102"/>
      <c r="C27" s="91" t="s">
        <v>49</v>
      </c>
      <c r="D27" s="13">
        <v>129464.0</v>
      </c>
      <c r="E27" s="255">
        <v>12330.0</v>
      </c>
      <c r="F27" s="97">
        <f t="shared" si="12"/>
        <v>117134</v>
      </c>
      <c r="G27" s="36"/>
      <c r="H27" s="18"/>
    </row>
    <row r="28">
      <c r="A28" s="12" t="s">
        <v>16</v>
      </c>
      <c r="B28" s="102">
        <v>2.0</v>
      </c>
      <c r="C28" s="91" t="s">
        <v>50</v>
      </c>
      <c r="D28" s="13">
        <v>129464.0</v>
      </c>
      <c r="E28" s="259"/>
      <c r="F28" s="97">
        <f t="shared" si="12"/>
        <v>129464</v>
      </c>
      <c r="G28" s="36"/>
      <c r="H28" s="18"/>
    </row>
    <row r="29">
      <c r="A29" s="12" t="s">
        <v>18</v>
      </c>
      <c r="B29" s="102">
        <v>2.0</v>
      </c>
      <c r="C29" s="91" t="s">
        <v>51</v>
      </c>
      <c r="D29" s="13">
        <v>129464.0</v>
      </c>
      <c r="E29" s="255">
        <v>51043.0</v>
      </c>
      <c r="F29" s="97">
        <f>D30-E30</f>
        <v>86491</v>
      </c>
      <c r="G29" s="36"/>
      <c r="H29" s="18"/>
    </row>
    <row r="30">
      <c r="A30" s="12" t="s">
        <v>20</v>
      </c>
      <c r="B30" s="102"/>
      <c r="C30" s="91" t="s">
        <v>52</v>
      </c>
      <c r="D30" s="13">
        <v>129464.0</v>
      </c>
      <c r="E30" s="255">
        <v>42973.0</v>
      </c>
      <c r="F30" s="97">
        <f>D31-E30</f>
        <v>136147</v>
      </c>
      <c r="G30" s="36"/>
      <c r="H30" s="18"/>
    </row>
    <row r="31">
      <c r="A31" s="103" t="s">
        <v>79</v>
      </c>
      <c r="B31" s="206"/>
      <c r="C31" s="91" t="s">
        <v>53</v>
      </c>
      <c r="D31" s="13">
        <v>179120.0</v>
      </c>
      <c r="E31" s="255">
        <v>27057.0</v>
      </c>
      <c r="G31" s="36"/>
      <c r="H31" s="18"/>
    </row>
    <row r="32">
      <c r="A32" s="104" t="s">
        <v>81</v>
      </c>
      <c r="B32" s="127"/>
      <c r="C32" s="91" t="s">
        <v>54</v>
      </c>
      <c r="D32" s="13"/>
      <c r="E32" s="259"/>
      <c r="F32" s="97"/>
      <c r="G32" s="36"/>
      <c r="H32" s="18"/>
    </row>
    <row r="33">
      <c r="A33" s="105" t="s">
        <v>66</v>
      </c>
      <c r="B33" s="268">
        <f>SUM(B24:B32)</f>
        <v>6</v>
      </c>
      <c r="C33" s="91" t="s">
        <v>55</v>
      </c>
      <c r="D33" s="13">
        <v>93460.0</v>
      </c>
      <c r="E33" s="255">
        <v>46128.0</v>
      </c>
      <c r="F33" s="97">
        <f>D33-E33</f>
        <v>47332</v>
      </c>
      <c r="G33" s="36"/>
      <c r="H33" s="18"/>
    </row>
    <row r="34">
      <c r="A34" s="260"/>
      <c r="B34" s="261"/>
      <c r="C34" s="214" t="s">
        <v>56</v>
      </c>
      <c r="D34" s="215"/>
      <c r="E34" s="262"/>
      <c r="F34" s="239"/>
      <c r="G34" s="217"/>
      <c r="H34" s="18"/>
    </row>
    <row r="35">
      <c r="A35" s="263"/>
      <c r="B35" s="264"/>
      <c r="C35" s="218" t="s">
        <v>85</v>
      </c>
      <c r="D35" s="219">
        <v>237780.0</v>
      </c>
      <c r="E35" s="219">
        <f>51730+26571</f>
        <v>78301</v>
      </c>
      <c r="F35" s="265">
        <f>D35-E35</f>
        <v>159479</v>
      </c>
      <c r="G35" s="36"/>
      <c r="H35" s="220" t="s">
        <v>86</v>
      </c>
    </row>
    <row r="36">
      <c r="A36" s="115" t="s">
        <v>115</v>
      </c>
      <c r="B36" s="116"/>
      <c r="C36" s="116"/>
      <c r="D36" s="116"/>
      <c r="E36" s="116"/>
      <c r="F36" s="116"/>
      <c r="G36" s="116"/>
      <c r="H36" s="117"/>
    </row>
    <row r="37">
      <c r="A37" s="6"/>
      <c r="B37" s="7" t="s">
        <v>88</v>
      </c>
      <c r="C37" s="7" t="s">
        <v>89</v>
      </c>
      <c r="D37" s="7" t="s">
        <v>90</v>
      </c>
      <c r="E37" s="7" t="s">
        <v>91</v>
      </c>
      <c r="F37" s="7" t="s">
        <v>92</v>
      </c>
      <c r="G37" s="7" t="s">
        <v>93</v>
      </c>
      <c r="H37" s="34"/>
    </row>
    <row r="38">
      <c r="A38" s="91" t="s">
        <v>32</v>
      </c>
      <c r="B38" s="248"/>
      <c r="C38" s="221"/>
      <c r="D38" s="221"/>
      <c r="E38" s="221"/>
      <c r="F38" s="221"/>
      <c r="G38" s="222"/>
      <c r="H38" s="182"/>
    </row>
    <row r="39">
      <c r="A39" s="91" t="s">
        <v>34</v>
      </c>
      <c r="B39" s="248"/>
      <c r="C39" s="221"/>
      <c r="D39" s="221"/>
      <c r="E39" s="221"/>
      <c r="F39" s="221">
        <v>1.0</v>
      </c>
      <c r="G39" s="222"/>
      <c r="H39" s="182"/>
    </row>
    <row r="40">
      <c r="A40" s="91" t="s">
        <v>36</v>
      </c>
      <c r="B40" s="250" t="s">
        <v>94</v>
      </c>
      <c r="C40" s="221">
        <v>23.0</v>
      </c>
      <c r="D40" s="221"/>
      <c r="E40" s="221">
        <v>16.0</v>
      </c>
      <c r="F40" s="221">
        <v>662.0</v>
      </c>
      <c r="G40" s="222"/>
      <c r="H40" s="182"/>
    </row>
    <row r="41">
      <c r="A41" s="91" t="s">
        <v>38</v>
      </c>
      <c r="B41" s="248"/>
      <c r="C41" s="221"/>
      <c r="D41" s="221"/>
      <c r="E41" s="221"/>
      <c r="F41" s="221"/>
      <c r="G41" s="222"/>
      <c r="H41" s="182"/>
    </row>
    <row r="42">
      <c r="A42" s="91" t="s">
        <v>39</v>
      </c>
      <c r="B42" s="250" t="s">
        <v>94</v>
      </c>
      <c r="C42" s="222"/>
      <c r="D42" s="222"/>
      <c r="E42" s="222"/>
      <c r="F42" s="222"/>
      <c r="G42" s="222"/>
      <c r="H42" s="182"/>
    </row>
    <row r="43">
      <c r="A43" s="91" t="s">
        <v>41</v>
      </c>
      <c r="B43" s="250" t="s">
        <v>94</v>
      </c>
      <c r="C43" s="221">
        <v>2.0</v>
      </c>
      <c r="D43" s="221"/>
      <c r="E43" s="221">
        <v>2.0</v>
      </c>
      <c r="F43" s="221"/>
      <c r="G43" s="222"/>
      <c r="H43" s="182"/>
    </row>
    <row r="44">
      <c r="A44" s="91" t="s">
        <v>43</v>
      </c>
      <c r="B44" s="248"/>
      <c r="C44" s="221">
        <v>1.0</v>
      </c>
      <c r="D44" s="221">
        <v>2.0</v>
      </c>
      <c r="E44" s="221"/>
      <c r="F44" s="221"/>
      <c r="G44" s="222"/>
      <c r="H44" s="182"/>
    </row>
    <row r="45">
      <c r="A45" s="91" t="s">
        <v>45</v>
      </c>
      <c r="B45" s="250" t="s">
        <v>94</v>
      </c>
      <c r="C45" s="222"/>
      <c r="D45" s="222"/>
      <c r="E45" s="222"/>
      <c r="F45" s="222"/>
      <c r="G45" s="222"/>
      <c r="H45" s="182"/>
    </row>
    <row r="46">
      <c r="A46" s="91" t="s">
        <v>46</v>
      </c>
      <c r="B46" s="121"/>
      <c r="C46" s="221">
        <v>1.0</v>
      </c>
      <c r="D46" s="221"/>
      <c r="E46" s="221"/>
      <c r="F46" s="221">
        <v>6.0</v>
      </c>
      <c r="G46" s="222"/>
      <c r="H46" s="182"/>
    </row>
    <row r="47">
      <c r="A47" s="91" t="s">
        <v>47</v>
      </c>
      <c r="B47" s="248"/>
      <c r="C47" s="221">
        <v>5.0</v>
      </c>
      <c r="D47" s="221">
        <v>2.0</v>
      </c>
      <c r="E47" s="221">
        <v>2.0</v>
      </c>
      <c r="F47" s="221">
        <v>21.0</v>
      </c>
      <c r="G47" s="222"/>
      <c r="H47" s="182"/>
    </row>
    <row r="48">
      <c r="A48" s="91" t="s">
        <v>48</v>
      </c>
      <c r="B48" s="250" t="s">
        <v>94</v>
      </c>
      <c r="C48" s="221">
        <v>10.0</v>
      </c>
      <c r="D48" s="221"/>
      <c r="E48" s="221">
        <v>12.0</v>
      </c>
      <c r="F48" s="221">
        <v>24.0</v>
      </c>
      <c r="G48" s="222"/>
      <c r="H48" s="182"/>
    </row>
    <row r="49">
      <c r="A49" s="91" t="s">
        <v>49</v>
      </c>
      <c r="B49" s="250" t="s">
        <v>94</v>
      </c>
      <c r="C49" s="221">
        <v>2.0</v>
      </c>
      <c r="D49" s="221"/>
      <c r="E49" s="221">
        <v>2.0</v>
      </c>
      <c r="F49" s="221">
        <v>28.0</v>
      </c>
      <c r="G49" s="222"/>
      <c r="H49" s="182"/>
    </row>
    <row r="50">
      <c r="A50" s="91" t="s">
        <v>50</v>
      </c>
      <c r="B50" s="248"/>
      <c r="C50" s="221"/>
      <c r="D50" s="221"/>
      <c r="E50" s="221"/>
      <c r="F50" s="221"/>
      <c r="G50" s="222"/>
      <c r="H50" s="182"/>
    </row>
    <row r="51">
      <c r="A51" s="91" t="s">
        <v>51</v>
      </c>
      <c r="B51" s="248"/>
      <c r="C51" s="222"/>
      <c r="D51" s="222"/>
      <c r="E51" s="222"/>
      <c r="F51" s="222"/>
      <c r="G51" s="222"/>
      <c r="H51" s="182"/>
    </row>
    <row r="52">
      <c r="A52" s="91" t="s">
        <v>52</v>
      </c>
      <c r="B52" s="250" t="s">
        <v>94</v>
      </c>
      <c r="C52" s="221">
        <v>1.0</v>
      </c>
      <c r="D52" s="221"/>
      <c r="E52" s="221">
        <v>5.0</v>
      </c>
      <c r="F52" s="221">
        <v>263.0</v>
      </c>
      <c r="G52" s="222"/>
      <c r="H52" s="182"/>
    </row>
    <row r="53">
      <c r="A53" s="91" t="s">
        <v>53</v>
      </c>
      <c r="B53" s="248"/>
      <c r="C53" s="221">
        <v>1.0</v>
      </c>
      <c r="D53" s="221"/>
      <c r="E53" s="221"/>
      <c r="F53" s="221">
        <v>1.0</v>
      </c>
      <c r="G53" s="222"/>
      <c r="H53" s="182"/>
    </row>
    <row r="54">
      <c r="A54" s="91" t="s">
        <v>54</v>
      </c>
      <c r="B54" s="248"/>
      <c r="C54" s="222"/>
      <c r="D54" s="222"/>
      <c r="E54" s="222"/>
      <c r="F54" s="222"/>
      <c r="G54" s="222"/>
      <c r="H54" s="182"/>
    </row>
    <row r="55">
      <c r="A55" s="91" t="s">
        <v>55</v>
      </c>
      <c r="B55" s="250" t="s">
        <v>94</v>
      </c>
      <c r="C55" s="222"/>
      <c r="D55" s="222"/>
      <c r="E55" s="222"/>
      <c r="F55" s="222"/>
      <c r="G55" s="222"/>
      <c r="H55" s="182"/>
    </row>
    <row r="56">
      <c r="A56" s="131" t="s">
        <v>56</v>
      </c>
      <c r="B56" s="132"/>
      <c r="C56" s="185"/>
      <c r="D56" s="185"/>
      <c r="E56" s="185"/>
      <c r="F56" s="185"/>
      <c r="G56" s="185"/>
      <c r="H56" s="187"/>
    </row>
    <row r="57">
      <c r="A57" s="27" t="s">
        <v>121</v>
      </c>
      <c r="F57" s="28"/>
      <c r="H57" s="18"/>
    </row>
    <row r="58">
      <c r="A58" s="225" t="s">
        <v>25</v>
      </c>
      <c r="B58" s="138" t="s">
        <v>26</v>
      </c>
      <c r="C58" s="142" t="s">
        <v>27</v>
      </c>
      <c r="D58" s="142" t="s">
        <v>28</v>
      </c>
      <c r="E58" s="142" t="s">
        <v>29</v>
      </c>
      <c r="F58" s="226" t="s">
        <v>30</v>
      </c>
      <c r="H58" s="18"/>
    </row>
    <row r="59">
      <c r="A59" s="146" t="s">
        <v>32</v>
      </c>
      <c r="B59" s="267"/>
      <c r="C59" s="242"/>
      <c r="D59" s="242"/>
      <c r="E59" s="242"/>
      <c r="F59" s="266"/>
      <c r="H59" s="18"/>
    </row>
    <row r="60">
      <c r="A60" s="146" t="s">
        <v>34</v>
      </c>
      <c r="B60" s="244"/>
      <c r="C60" s="222"/>
      <c r="D60" s="222"/>
      <c r="E60" s="222"/>
      <c r="F60" s="182"/>
      <c r="H60" s="18"/>
    </row>
    <row r="61">
      <c r="A61" s="146" t="s">
        <v>36</v>
      </c>
      <c r="B61" s="151">
        <v>1.0</v>
      </c>
      <c r="C61" s="222"/>
      <c r="D61" s="222"/>
      <c r="E61" s="222"/>
      <c r="F61" s="102">
        <v>1.0</v>
      </c>
      <c r="H61" s="18"/>
    </row>
    <row r="62">
      <c r="A62" s="146" t="s">
        <v>38</v>
      </c>
      <c r="B62" s="244"/>
      <c r="C62" s="222"/>
      <c r="D62" s="222"/>
      <c r="E62" s="222"/>
      <c r="F62" s="182"/>
      <c r="H62" s="18"/>
    </row>
    <row r="63">
      <c r="A63" s="146" t="s">
        <v>39</v>
      </c>
      <c r="B63" s="244"/>
      <c r="C63" s="222"/>
      <c r="D63" s="222"/>
      <c r="E63" s="222"/>
      <c r="F63" s="182"/>
      <c r="H63" s="18"/>
    </row>
    <row r="64">
      <c r="A64" s="146" t="s">
        <v>41</v>
      </c>
      <c r="B64" s="244"/>
      <c r="C64" s="222"/>
      <c r="D64" s="222"/>
      <c r="E64" s="222"/>
      <c r="F64" s="182"/>
      <c r="H64" s="18"/>
    </row>
    <row r="65">
      <c r="A65" s="146" t="s">
        <v>43</v>
      </c>
      <c r="B65" s="151"/>
      <c r="C65" s="221"/>
      <c r="D65" s="222"/>
      <c r="E65" s="222"/>
      <c r="F65" s="182"/>
      <c r="H65" s="18"/>
    </row>
    <row r="66">
      <c r="A66" s="146" t="s">
        <v>45</v>
      </c>
      <c r="B66" s="151">
        <v>1.0</v>
      </c>
      <c r="C66" s="222"/>
      <c r="D66" s="222"/>
      <c r="E66" s="222"/>
      <c r="F66" s="102">
        <v>1.0</v>
      </c>
      <c r="H66" s="18"/>
    </row>
    <row r="67">
      <c r="A67" s="146" t="s">
        <v>46</v>
      </c>
      <c r="B67" s="151"/>
      <c r="C67" s="222"/>
      <c r="D67" s="222"/>
      <c r="E67" s="222"/>
      <c r="F67" s="182"/>
      <c r="H67" s="18"/>
    </row>
    <row r="68">
      <c r="A68" s="146" t="s">
        <v>47</v>
      </c>
      <c r="B68" s="151"/>
      <c r="C68" s="222"/>
      <c r="D68" s="222"/>
      <c r="E68" s="222"/>
      <c r="F68" s="182"/>
      <c r="H68" s="18"/>
    </row>
    <row r="69">
      <c r="A69" s="146" t="s">
        <v>48</v>
      </c>
      <c r="B69" s="151">
        <v>1.0</v>
      </c>
      <c r="C69" s="221"/>
      <c r="D69" s="222"/>
      <c r="E69" s="222"/>
      <c r="F69" s="182"/>
      <c r="H69" s="18"/>
    </row>
    <row r="70">
      <c r="A70" s="146" t="s">
        <v>49</v>
      </c>
      <c r="B70" s="244"/>
      <c r="C70" s="222"/>
      <c r="D70" s="222"/>
      <c r="E70" s="222"/>
      <c r="F70" s="182"/>
      <c r="H70" s="18"/>
    </row>
    <row r="71">
      <c r="A71" s="146" t="s">
        <v>50</v>
      </c>
      <c r="B71" s="244"/>
      <c r="C71" s="222"/>
      <c r="D71" s="222"/>
      <c r="E71" s="222"/>
      <c r="F71" s="182"/>
      <c r="H71" s="18"/>
    </row>
    <row r="72">
      <c r="A72" s="146" t="s">
        <v>51</v>
      </c>
      <c r="B72" s="151"/>
      <c r="C72" s="222"/>
      <c r="D72" s="222"/>
      <c r="E72" s="222"/>
      <c r="F72" s="182"/>
      <c r="H72" s="18"/>
    </row>
    <row r="73">
      <c r="A73" s="146" t="s">
        <v>52</v>
      </c>
      <c r="B73" s="151">
        <v>1.0</v>
      </c>
      <c r="C73" s="222"/>
      <c r="D73" s="222"/>
      <c r="E73" s="222"/>
      <c r="F73" s="102"/>
      <c r="H73" s="18"/>
    </row>
    <row r="74">
      <c r="A74" s="146" t="s">
        <v>53</v>
      </c>
      <c r="B74" s="244"/>
      <c r="C74" s="222"/>
      <c r="D74" s="221"/>
      <c r="E74" s="222"/>
      <c r="F74" s="182"/>
      <c r="H74" s="18"/>
    </row>
    <row r="75">
      <c r="A75" s="146" t="s">
        <v>54</v>
      </c>
      <c r="B75" s="244"/>
      <c r="C75" s="222"/>
      <c r="D75" s="222"/>
      <c r="E75" s="222"/>
      <c r="F75" s="182"/>
      <c r="H75" s="18"/>
    </row>
    <row r="76">
      <c r="A76" s="146" t="s">
        <v>55</v>
      </c>
      <c r="B76" s="269"/>
      <c r="C76" s="224"/>
      <c r="D76" s="224"/>
      <c r="E76" s="224"/>
      <c r="F76" s="184"/>
      <c r="H76" s="18"/>
    </row>
    <row r="77">
      <c r="A77" s="227" t="s">
        <v>56</v>
      </c>
      <c r="B77" s="244"/>
      <c r="C77" s="222"/>
      <c r="D77" s="222"/>
      <c r="E77" s="222"/>
      <c r="F77" s="182"/>
      <c r="H77" s="18"/>
    </row>
    <row r="78">
      <c r="A78" s="227" t="s">
        <v>103</v>
      </c>
      <c r="B78" s="151"/>
      <c r="C78" s="222"/>
      <c r="D78" s="221"/>
      <c r="E78" s="222"/>
      <c r="F78" s="182"/>
      <c r="H78" s="18"/>
    </row>
    <row r="79">
      <c r="A79" s="229" t="s">
        <v>118</v>
      </c>
      <c r="B79" s="245"/>
      <c r="C79" s="224"/>
      <c r="D79" s="223"/>
      <c r="E79" s="224"/>
      <c r="F79" s="184"/>
      <c r="H79" s="18"/>
    </row>
    <row r="80">
      <c r="A80" s="229" t="s">
        <v>21</v>
      </c>
      <c r="B80" s="246"/>
      <c r="C80" s="185"/>
      <c r="D80" s="185"/>
      <c r="E80" s="185"/>
      <c r="F80" s="158"/>
      <c r="H80" s="18"/>
    </row>
    <row r="81">
      <c r="A81" s="230" t="s">
        <v>66</v>
      </c>
      <c r="B81" s="163">
        <f t="shared" ref="B81:F81" si="13">SUM(B59:B80)</f>
        <v>4</v>
      </c>
      <c r="C81" s="163">
        <f t="shared" si="13"/>
        <v>0</v>
      </c>
      <c r="D81" s="163">
        <f t="shared" si="13"/>
        <v>0</v>
      </c>
      <c r="E81" s="163">
        <f t="shared" si="13"/>
        <v>0</v>
      </c>
      <c r="F81" s="165">
        <f t="shared" si="13"/>
        <v>2</v>
      </c>
      <c r="G81" s="47"/>
      <c r="H81" s="232"/>
    </row>
  </sheetData>
  <mergeCells count="5">
    <mergeCell ref="A2:G2"/>
    <mergeCell ref="C14:H14"/>
    <mergeCell ref="A22:B22"/>
    <mergeCell ref="A36:H36"/>
    <mergeCell ref="A57:F57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8" max="8" width="15.5"/>
  </cols>
  <sheetData>
    <row r="2">
      <c r="A2" s="52" t="s">
        <v>0</v>
      </c>
      <c r="B2" s="53"/>
      <c r="C2" s="53"/>
      <c r="D2" s="53"/>
      <c r="E2" s="53"/>
      <c r="F2" s="53"/>
      <c r="G2" s="54"/>
      <c r="H2" s="247">
        <v>45889.0</v>
      </c>
    </row>
    <row r="3">
      <c r="A3" s="57" t="s">
        <v>1</v>
      </c>
      <c r="B3" s="197">
        <v>45889.0</v>
      </c>
      <c r="C3" s="208"/>
      <c r="D3" s="209" t="s">
        <v>2</v>
      </c>
      <c r="E3" s="209" t="s">
        <v>3</v>
      </c>
      <c r="F3" s="209" t="s">
        <v>4</v>
      </c>
      <c r="G3" s="210" t="s">
        <v>5</v>
      </c>
      <c r="H3" s="101" t="s">
        <v>6</v>
      </c>
    </row>
    <row r="4">
      <c r="A4" s="10" t="s">
        <v>7</v>
      </c>
      <c r="B4" s="11">
        <v>2614416.0</v>
      </c>
      <c r="C4" s="12" t="s">
        <v>8</v>
      </c>
      <c r="D4" s="13">
        <v>384720.0</v>
      </c>
      <c r="E4" s="13">
        <v>352213.0</v>
      </c>
      <c r="F4" s="255">
        <v>67606.0</v>
      </c>
      <c r="G4" s="14">
        <f t="shared" ref="G4:H4" si="1">$F4/D4</f>
        <v>0.175727802</v>
      </c>
      <c r="H4" s="15">
        <f t="shared" si="1"/>
        <v>0.1919463506</v>
      </c>
    </row>
    <row r="5">
      <c r="A5" s="10" t="s">
        <v>9</v>
      </c>
      <c r="B5" s="11">
        <v>2333565.0</v>
      </c>
      <c r="C5" s="12" t="s">
        <v>10</v>
      </c>
      <c r="D5" s="13">
        <v>251378.0</v>
      </c>
      <c r="E5" s="13">
        <v>297605.0</v>
      </c>
      <c r="F5" s="255">
        <v>62815.0</v>
      </c>
      <c r="G5" s="14">
        <f t="shared" ref="G5:H5" si="2">$F5/D5</f>
        <v>0.2498826469</v>
      </c>
      <c r="H5" s="15">
        <f t="shared" si="2"/>
        <v>0.2110683624</v>
      </c>
    </row>
    <row r="6">
      <c r="A6" s="10" t="s">
        <v>11</v>
      </c>
      <c r="B6" s="256">
        <v>1190805.0</v>
      </c>
      <c r="C6" s="12" t="s">
        <v>61</v>
      </c>
      <c r="E6" s="13">
        <v>348234.0</v>
      </c>
      <c r="F6" s="255">
        <v>316381.0</v>
      </c>
      <c r="G6" s="14" t="str">
        <f t="shared" ref="G6:H6" si="3">$F6/D6</f>
        <v>#DIV/0!</v>
      </c>
      <c r="H6" s="15">
        <f t="shared" si="3"/>
        <v>0.9085298966</v>
      </c>
    </row>
    <row r="7">
      <c r="A7" s="10" t="s">
        <v>116</v>
      </c>
      <c r="B7" s="256">
        <v>30047.0</v>
      </c>
      <c r="C7" s="12" t="s">
        <v>12</v>
      </c>
      <c r="D7" s="13">
        <v>303209.0</v>
      </c>
      <c r="E7" s="13">
        <v>352213.0</v>
      </c>
      <c r="F7" s="255">
        <v>212381.0</v>
      </c>
      <c r="G7" s="14">
        <f t="shared" ref="G7:H7" si="4">$F7/D7</f>
        <v>0.700444248</v>
      </c>
      <c r="H7" s="15">
        <f t="shared" si="4"/>
        <v>0.602990236</v>
      </c>
    </row>
    <row r="8">
      <c r="A8" s="17" t="s">
        <v>15</v>
      </c>
      <c r="B8" s="18"/>
      <c r="C8" s="12" t="s">
        <v>14</v>
      </c>
      <c r="D8" s="13">
        <v>468697.0</v>
      </c>
      <c r="E8" s="13">
        <v>369613.0</v>
      </c>
      <c r="F8" s="255">
        <v>292632.0</v>
      </c>
      <c r="G8" s="14">
        <f t="shared" ref="G8:H8" si="5">$F8/D8</f>
        <v>0.6243521934</v>
      </c>
      <c r="H8" s="15">
        <f t="shared" si="5"/>
        <v>0.7917253993</v>
      </c>
    </row>
    <row r="9">
      <c r="A9" s="19" t="s">
        <v>17</v>
      </c>
      <c r="B9" s="20">
        <f>(B5-B6)/30</f>
        <v>38092</v>
      </c>
      <c r="C9" s="12" t="s">
        <v>16</v>
      </c>
      <c r="D9" s="13">
        <v>208087.0</v>
      </c>
      <c r="E9" s="13">
        <v>297605.0</v>
      </c>
      <c r="F9" s="255">
        <v>36217.0</v>
      </c>
      <c r="G9" s="14">
        <f t="shared" ref="G9:H9" si="6">$F9/D9</f>
        <v>0.1740473936</v>
      </c>
      <c r="H9" s="15">
        <f t="shared" si="6"/>
        <v>0.121694864</v>
      </c>
    </row>
    <row r="10">
      <c r="A10" s="19" t="s">
        <v>19</v>
      </c>
      <c r="B10" s="21">
        <f>(B5-B7)/30</f>
        <v>76783.93333</v>
      </c>
      <c r="C10" s="12" t="s">
        <v>18</v>
      </c>
      <c r="D10" s="13">
        <v>232899.0</v>
      </c>
      <c r="E10" s="13">
        <v>297605.0</v>
      </c>
      <c r="F10" s="255">
        <v>91375.0</v>
      </c>
      <c r="G10" s="14">
        <f t="shared" ref="G10:H10" si="7">$F10/D10</f>
        <v>0.392337451</v>
      </c>
      <c r="H10" s="15">
        <f t="shared" si="7"/>
        <v>0.307034492</v>
      </c>
    </row>
    <row r="11">
      <c r="A11" s="17" t="s">
        <v>3</v>
      </c>
      <c r="B11" s="22"/>
      <c r="C11" s="12" t="s">
        <v>20</v>
      </c>
      <c r="D11" s="13">
        <v>0.0</v>
      </c>
      <c r="E11" s="13">
        <v>240080.0</v>
      </c>
      <c r="F11" s="255">
        <v>30047.0</v>
      </c>
      <c r="G11" s="14"/>
      <c r="H11" s="15">
        <f>$F11/E11</f>
        <v>0.1251541153</v>
      </c>
    </row>
    <row r="12">
      <c r="A12" s="19" t="s">
        <v>22</v>
      </c>
      <c r="B12" s="21">
        <f>B4/B16</f>
        <v>87147.2</v>
      </c>
      <c r="C12" s="23" t="s">
        <v>21</v>
      </c>
      <c r="D12" s="24">
        <v>196859.0</v>
      </c>
      <c r="E12" s="24">
        <v>153000.0</v>
      </c>
      <c r="F12" s="257">
        <v>81368.0</v>
      </c>
      <c r="G12" s="25">
        <f t="shared" ref="G12:H12" si="8">$F12/D12</f>
        <v>0.4133313692</v>
      </c>
      <c r="H12" s="26">
        <f t="shared" si="8"/>
        <v>0.5318169935</v>
      </c>
    </row>
    <row r="13">
      <c r="A13" s="19" t="s">
        <v>24</v>
      </c>
      <c r="B13" s="21">
        <f>(B4-B6)/(B16-B19)</f>
        <v>-24129</v>
      </c>
      <c r="C13" s="29" t="s">
        <v>66</v>
      </c>
      <c r="D13" s="212">
        <f t="shared" ref="D13:F13" si="9">SUM(D4:D12)</f>
        <v>2045849</v>
      </c>
      <c r="E13" s="212">
        <f t="shared" si="9"/>
        <v>2708168</v>
      </c>
      <c r="F13" s="212">
        <f t="shared" si="9"/>
        <v>1190822</v>
      </c>
      <c r="G13" s="25">
        <f t="shared" ref="G13:H13" si="10">$F13/D13</f>
        <v>0.582067396</v>
      </c>
      <c r="H13" s="26">
        <f t="shared" si="10"/>
        <v>0.439714966</v>
      </c>
    </row>
    <row r="14">
      <c r="A14" s="19" t="s">
        <v>31</v>
      </c>
      <c r="B14" s="20">
        <f>B19*B12</f>
        <v>7756100.8</v>
      </c>
      <c r="C14" s="27" t="s">
        <v>68</v>
      </c>
      <c r="H14" s="28"/>
    </row>
    <row r="15">
      <c r="A15" s="19" t="s">
        <v>33</v>
      </c>
      <c r="B15" s="20">
        <f>B6-B14</f>
        <v>-6565295.8</v>
      </c>
      <c r="D15" s="30" t="s">
        <v>70</v>
      </c>
      <c r="E15" s="30" t="s">
        <v>71</v>
      </c>
      <c r="F15" s="30" t="s">
        <v>72</v>
      </c>
      <c r="G15" s="30" t="s">
        <v>113</v>
      </c>
      <c r="H15" s="18"/>
    </row>
    <row r="16">
      <c r="A16" s="19" t="s">
        <v>35</v>
      </c>
      <c r="B16" s="38">
        <v>30.0</v>
      </c>
      <c r="C16" s="91" t="s">
        <v>32</v>
      </c>
      <c r="D16" s="13">
        <v>79808.0</v>
      </c>
      <c r="E16" s="255">
        <v>9249.0</v>
      </c>
      <c r="F16" s="97">
        <f t="shared" ref="F16:F19" si="11">D16-E16</f>
        <v>70559</v>
      </c>
      <c r="G16" s="36"/>
      <c r="H16" s="18"/>
    </row>
    <row r="17">
      <c r="A17" s="19" t="s">
        <v>37</v>
      </c>
      <c r="B17" s="39">
        <v>45870.0</v>
      </c>
      <c r="C17" s="91" t="s">
        <v>34</v>
      </c>
      <c r="D17" s="13">
        <v>129464.0</v>
      </c>
      <c r="E17" s="259"/>
      <c r="F17" s="97">
        <f t="shared" si="11"/>
        <v>129464</v>
      </c>
      <c r="G17" s="36"/>
      <c r="H17" s="18"/>
    </row>
    <row r="18">
      <c r="A18" s="19" t="s">
        <v>1</v>
      </c>
      <c r="B18" s="40">
        <f>Today()</f>
        <v>45959</v>
      </c>
      <c r="C18" s="91" t="s">
        <v>36</v>
      </c>
      <c r="D18" s="13">
        <v>120764.0</v>
      </c>
      <c r="E18" s="255">
        <v>71016.0</v>
      </c>
      <c r="F18" s="97">
        <f t="shared" si="11"/>
        <v>49748</v>
      </c>
      <c r="G18" s="36"/>
      <c r="H18" s="18"/>
    </row>
    <row r="19">
      <c r="A19" s="19" t="s">
        <v>40</v>
      </c>
      <c r="B19" s="41">
        <f>B18-B17</f>
        <v>89</v>
      </c>
      <c r="C19" s="91" t="s">
        <v>38</v>
      </c>
      <c r="D19" s="13">
        <v>129464.0</v>
      </c>
      <c r="E19" s="255">
        <v>15122.0</v>
      </c>
      <c r="F19" s="97">
        <f t="shared" si="11"/>
        <v>114342</v>
      </c>
      <c r="G19" s="36"/>
      <c r="H19" s="18"/>
    </row>
    <row r="20">
      <c r="A20" s="19" t="s">
        <v>42</v>
      </c>
      <c r="B20" s="42">
        <f>B19/B16</f>
        <v>2.966666667</v>
      </c>
      <c r="C20" s="91" t="s">
        <v>39</v>
      </c>
      <c r="D20" s="13"/>
      <c r="E20" s="259"/>
      <c r="F20" s="97"/>
      <c r="G20" s="36"/>
      <c r="H20" s="18"/>
    </row>
    <row r="21">
      <c r="A21" s="43" t="s">
        <v>44</v>
      </c>
      <c r="B21" s="44">
        <f>B6/B4</f>
        <v>0.4554764812</v>
      </c>
      <c r="C21" s="91" t="s">
        <v>41</v>
      </c>
      <c r="D21" s="13">
        <v>238680.0</v>
      </c>
      <c r="E21" s="255">
        <v>61793.0</v>
      </c>
      <c r="F21" s="97">
        <f t="shared" ref="F21:F28" si="12">D21-E21</f>
        <v>176887</v>
      </c>
      <c r="G21" s="36"/>
      <c r="H21" s="18"/>
    </row>
    <row r="22">
      <c r="A22" s="17" t="s">
        <v>75</v>
      </c>
      <c r="C22" s="91" t="s">
        <v>43</v>
      </c>
      <c r="D22" s="13">
        <v>170420.0</v>
      </c>
      <c r="E22" s="255">
        <v>107735.0</v>
      </c>
      <c r="F22" s="97">
        <f t="shared" si="12"/>
        <v>62685</v>
      </c>
      <c r="G22" s="36"/>
      <c r="H22" s="18"/>
    </row>
    <row r="23">
      <c r="A23" s="100" t="s">
        <v>76</v>
      </c>
      <c r="B23" s="101" t="s">
        <v>77</v>
      </c>
      <c r="C23" s="91" t="s">
        <v>45</v>
      </c>
      <c r="D23" s="13">
        <v>93460.0</v>
      </c>
      <c r="E23" s="255">
        <v>77280.0</v>
      </c>
      <c r="F23" s="97">
        <f t="shared" si="12"/>
        <v>16180</v>
      </c>
      <c r="G23" s="36"/>
      <c r="H23" s="18"/>
    </row>
    <row r="24">
      <c r="A24" s="12" t="s">
        <v>8</v>
      </c>
      <c r="B24" s="102">
        <v>0.0</v>
      </c>
      <c r="C24" s="91" t="s">
        <v>46</v>
      </c>
      <c r="D24" s="13">
        <v>102160.0</v>
      </c>
      <c r="E24" s="255">
        <v>59122.0</v>
      </c>
      <c r="F24" s="97">
        <f t="shared" si="12"/>
        <v>43038</v>
      </c>
      <c r="G24" s="36"/>
      <c r="H24" s="18"/>
    </row>
    <row r="25">
      <c r="A25" s="12" t="s">
        <v>10</v>
      </c>
      <c r="B25" s="102">
        <v>1.0</v>
      </c>
      <c r="C25" s="91" t="s">
        <v>47</v>
      </c>
      <c r="D25" s="13">
        <v>102160.0</v>
      </c>
      <c r="E25" s="255">
        <v>125201.0</v>
      </c>
      <c r="F25" s="97">
        <f t="shared" si="12"/>
        <v>-23041</v>
      </c>
      <c r="G25" s="36"/>
      <c r="H25" s="18"/>
    </row>
    <row r="26">
      <c r="A26" s="12" t="s">
        <v>12</v>
      </c>
      <c r="B26" s="102">
        <v>3.0</v>
      </c>
      <c r="C26" s="91" t="s">
        <v>48</v>
      </c>
      <c r="D26" s="13">
        <v>102160.0</v>
      </c>
      <c r="E26" s="255">
        <v>99273.0</v>
      </c>
      <c r="F26" s="97">
        <f t="shared" si="12"/>
        <v>2887</v>
      </c>
      <c r="G26" s="36"/>
      <c r="H26" s="18"/>
    </row>
    <row r="27">
      <c r="A27" s="12" t="s">
        <v>14</v>
      </c>
      <c r="B27" s="102">
        <v>2.0</v>
      </c>
      <c r="C27" s="91" t="s">
        <v>49</v>
      </c>
      <c r="D27" s="13">
        <v>129464.0</v>
      </c>
      <c r="E27" s="255">
        <v>15252.0</v>
      </c>
      <c r="F27" s="97">
        <f t="shared" si="12"/>
        <v>114212</v>
      </c>
      <c r="G27" s="36"/>
      <c r="H27" s="18"/>
    </row>
    <row r="28">
      <c r="A28" s="12" t="s">
        <v>16</v>
      </c>
      <c r="B28" s="102">
        <v>1.0</v>
      </c>
      <c r="C28" s="91" t="s">
        <v>50</v>
      </c>
      <c r="D28" s="13">
        <v>129464.0</v>
      </c>
      <c r="E28" s="259"/>
      <c r="F28" s="97">
        <f t="shared" si="12"/>
        <v>129464</v>
      </c>
      <c r="G28" s="36"/>
      <c r="H28" s="18"/>
    </row>
    <row r="29">
      <c r="A29" s="12" t="s">
        <v>18</v>
      </c>
      <c r="B29" s="102">
        <v>1.0</v>
      </c>
      <c r="C29" s="91" t="s">
        <v>51</v>
      </c>
      <c r="D29" s="13">
        <v>129464.0</v>
      </c>
      <c r="E29" s="255">
        <v>51043.0</v>
      </c>
      <c r="F29" s="97">
        <f>D30-E30</f>
        <v>86671</v>
      </c>
      <c r="G29" s="36"/>
      <c r="H29" s="18"/>
    </row>
    <row r="30">
      <c r="A30" s="12" t="s">
        <v>20</v>
      </c>
      <c r="B30" s="102"/>
      <c r="C30" s="91" t="s">
        <v>52</v>
      </c>
      <c r="D30" s="13">
        <v>129464.0</v>
      </c>
      <c r="E30" s="255">
        <v>42793.0</v>
      </c>
      <c r="F30" s="97">
        <f>D31-E30</f>
        <v>136327</v>
      </c>
      <c r="G30" s="36"/>
      <c r="H30" s="18"/>
    </row>
    <row r="31">
      <c r="A31" s="103" t="s">
        <v>79</v>
      </c>
      <c r="B31" s="206"/>
      <c r="C31" s="91" t="s">
        <v>53</v>
      </c>
      <c r="D31" s="13">
        <v>179120.0</v>
      </c>
      <c r="E31" s="255">
        <v>27057.0</v>
      </c>
      <c r="G31" s="36"/>
      <c r="H31" s="18"/>
    </row>
    <row r="32">
      <c r="A32" s="104" t="s">
        <v>81</v>
      </c>
      <c r="B32" s="127"/>
      <c r="C32" s="91"/>
      <c r="D32" s="13"/>
      <c r="E32" s="259"/>
      <c r="F32" s="97"/>
      <c r="G32" s="36"/>
      <c r="H32" s="18"/>
    </row>
    <row r="33">
      <c r="A33" s="105" t="s">
        <v>66</v>
      </c>
      <c r="B33" s="268">
        <f>SUM(B24:B32)</f>
        <v>8</v>
      </c>
      <c r="C33" s="91" t="s">
        <v>55</v>
      </c>
      <c r="D33" s="13">
        <v>93460.0</v>
      </c>
      <c r="E33" s="255">
        <v>48929.0</v>
      </c>
      <c r="F33" s="97">
        <f>D33-E33</f>
        <v>44531</v>
      </c>
      <c r="G33" s="36"/>
      <c r="H33" s="18"/>
    </row>
    <row r="34">
      <c r="A34" s="260"/>
      <c r="B34" s="261"/>
      <c r="C34" s="214"/>
      <c r="D34" s="215"/>
      <c r="E34" s="262"/>
      <c r="F34" s="239"/>
      <c r="G34" s="217"/>
      <c r="H34" s="18"/>
    </row>
    <row r="35">
      <c r="A35" s="263"/>
      <c r="B35" s="264"/>
      <c r="C35" s="175"/>
      <c r="D35" s="270">
        <f t="shared" ref="D35:E35" si="13">SUM(D16:D34)</f>
        <v>2058976</v>
      </c>
      <c r="E35" s="270">
        <f t="shared" si="13"/>
        <v>810865</v>
      </c>
      <c r="F35" s="271"/>
      <c r="G35" s="175"/>
      <c r="H35" s="18"/>
    </row>
    <row r="36">
      <c r="A36" s="263"/>
      <c r="B36" s="264"/>
      <c r="C36" s="218" t="s">
        <v>85</v>
      </c>
      <c r="D36" s="219">
        <v>237780.0</v>
      </c>
      <c r="E36" s="219">
        <f>51730+34405</f>
        <v>86135</v>
      </c>
      <c r="F36" s="265">
        <f t="shared" ref="F36:F37" si="15">D36-E36</f>
        <v>151645</v>
      </c>
      <c r="G36" s="36"/>
      <c r="H36" s="220" t="s">
        <v>86</v>
      </c>
    </row>
    <row r="37">
      <c r="C37" s="272" t="s">
        <v>127</v>
      </c>
      <c r="D37" s="265">
        <f t="shared" ref="D37:E37" si="14">+D35+D36</f>
        <v>2296756</v>
      </c>
      <c r="E37" s="265">
        <f t="shared" si="14"/>
        <v>897000</v>
      </c>
      <c r="F37" s="265">
        <f t="shared" si="15"/>
        <v>1399756</v>
      </c>
      <c r="G37" s="36"/>
      <c r="H37" s="273">
        <f>F13-F6</f>
        <v>874441</v>
      </c>
    </row>
    <row r="38">
      <c r="A38" s="115" t="s">
        <v>115</v>
      </c>
      <c r="B38" s="116"/>
      <c r="C38" s="116"/>
      <c r="D38" s="116"/>
      <c r="E38" s="116"/>
      <c r="F38" s="116"/>
      <c r="G38" s="116"/>
      <c r="H38" s="117"/>
    </row>
    <row r="39">
      <c r="A39" s="6"/>
      <c r="B39" s="7" t="s">
        <v>88</v>
      </c>
      <c r="C39" s="7" t="s">
        <v>89</v>
      </c>
      <c r="D39" s="7" t="s">
        <v>90</v>
      </c>
      <c r="E39" s="7" t="s">
        <v>91</v>
      </c>
      <c r="F39" s="7" t="s">
        <v>92</v>
      </c>
      <c r="G39" s="7" t="s">
        <v>93</v>
      </c>
      <c r="H39" s="34"/>
    </row>
    <row r="40">
      <c r="A40" s="91" t="s">
        <v>32</v>
      </c>
      <c r="B40" s="248"/>
      <c r="C40" s="221"/>
      <c r="D40" s="221"/>
      <c r="E40" s="221"/>
      <c r="F40" s="221"/>
      <c r="G40" s="222"/>
      <c r="H40" s="182"/>
    </row>
    <row r="41">
      <c r="A41" s="91" t="s">
        <v>34</v>
      </c>
      <c r="B41" s="248"/>
      <c r="C41" s="221">
        <v>0.0</v>
      </c>
      <c r="D41" s="221">
        <v>0.0</v>
      </c>
      <c r="E41" s="221">
        <v>0.0</v>
      </c>
      <c r="F41" s="221">
        <v>3.0</v>
      </c>
      <c r="G41" s="222"/>
      <c r="H41" s="182"/>
    </row>
    <row r="42">
      <c r="A42" s="91" t="s">
        <v>36</v>
      </c>
      <c r="B42" s="121"/>
      <c r="C42" s="221">
        <v>13.0</v>
      </c>
      <c r="D42" s="221">
        <v>0.0</v>
      </c>
      <c r="E42" s="221">
        <v>1.0</v>
      </c>
      <c r="F42" s="221">
        <v>20.0</v>
      </c>
      <c r="G42" s="222"/>
      <c r="H42" s="182"/>
    </row>
    <row r="43">
      <c r="A43" s="91" t="s">
        <v>38</v>
      </c>
      <c r="B43" s="274"/>
      <c r="C43" s="221">
        <v>10.0</v>
      </c>
      <c r="D43" s="221">
        <v>1.0</v>
      </c>
      <c r="E43" s="221">
        <v>5.0</v>
      </c>
      <c r="F43" s="221">
        <v>12.0</v>
      </c>
      <c r="G43" s="222"/>
      <c r="H43" s="182"/>
    </row>
    <row r="44">
      <c r="A44" s="91" t="s">
        <v>39</v>
      </c>
      <c r="B44" s="248"/>
      <c r="C44" s="222"/>
      <c r="D44" s="222"/>
      <c r="E44" s="222"/>
      <c r="F44" s="222"/>
      <c r="G44" s="222"/>
      <c r="H44" s="182"/>
    </row>
    <row r="45">
      <c r="A45" s="91" t="s">
        <v>41</v>
      </c>
      <c r="B45" s="248"/>
      <c r="C45" s="221">
        <v>0.0</v>
      </c>
      <c r="D45" s="221">
        <v>0.0</v>
      </c>
      <c r="E45" s="221">
        <v>0.0</v>
      </c>
      <c r="F45" s="221">
        <v>1.0</v>
      </c>
      <c r="G45" s="222"/>
      <c r="H45" s="182"/>
    </row>
    <row r="46">
      <c r="A46" s="91" t="s">
        <v>43</v>
      </c>
      <c r="B46" s="274"/>
      <c r="C46" s="221">
        <v>0.0</v>
      </c>
      <c r="D46" s="221">
        <v>6.0</v>
      </c>
      <c r="E46" s="221">
        <v>65.0</v>
      </c>
      <c r="F46" s="221">
        <v>0.0</v>
      </c>
      <c r="G46" s="222"/>
      <c r="H46" s="182"/>
    </row>
    <row r="47">
      <c r="A47" s="91" t="s">
        <v>45</v>
      </c>
      <c r="B47" s="274"/>
      <c r="C47" s="222"/>
      <c r="D47" s="222"/>
      <c r="E47" s="222"/>
      <c r="F47" s="222"/>
      <c r="G47" s="222"/>
      <c r="H47" s="182"/>
    </row>
    <row r="48">
      <c r="A48" s="91" t="s">
        <v>46</v>
      </c>
      <c r="B48" s="121"/>
      <c r="C48" s="221">
        <v>0.0</v>
      </c>
      <c r="D48" s="221">
        <v>0.0</v>
      </c>
      <c r="E48" s="221">
        <v>0.0</v>
      </c>
      <c r="F48" s="221">
        <v>1.0</v>
      </c>
      <c r="G48" s="222"/>
      <c r="H48" s="182"/>
    </row>
    <row r="49">
      <c r="A49" s="91" t="s">
        <v>47</v>
      </c>
      <c r="B49" s="274"/>
      <c r="C49" s="221">
        <v>6.0</v>
      </c>
      <c r="D49" s="221">
        <v>2.0</v>
      </c>
      <c r="E49" s="221">
        <v>7.0</v>
      </c>
      <c r="F49" s="221">
        <v>23.0</v>
      </c>
      <c r="G49" s="222"/>
      <c r="H49" s="182"/>
    </row>
    <row r="50">
      <c r="A50" s="91" t="s">
        <v>48</v>
      </c>
      <c r="B50" s="121"/>
      <c r="C50" s="221">
        <v>1.0</v>
      </c>
      <c r="D50" s="221">
        <v>0.0</v>
      </c>
      <c r="E50" s="221">
        <v>0.0</v>
      </c>
      <c r="F50" s="221">
        <v>0.0</v>
      </c>
      <c r="G50" s="222"/>
      <c r="H50" s="182"/>
    </row>
    <row r="51">
      <c r="A51" s="91" t="s">
        <v>49</v>
      </c>
      <c r="B51" s="121"/>
      <c r="C51" s="221">
        <v>0.0</v>
      </c>
      <c r="D51" s="221">
        <v>1.0</v>
      </c>
      <c r="E51" s="221">
        <v>0.0</v>
      </c>
      <c r="F51" s="221">
        <v>2.0</v>
      </c>
      <c r="G51" s="222"/>
      <c r="H51" s="182"/>
    </row>
    <row r="52">
      <c r="A52" s="91" t="s">
        <v>50</v>
      </c>
      <c r="B52" s="248"/>
      <c r="C52" s="221"/>
      <c r="D52" s="221"/>
      <c r="E52" s="221"/>
      <c r="F52" s="221"/>
      <c r="G52" s="222"/>
      <c r="H52" s="182"/>
    </row>
    <row r="53">
      <c r="A53" s="91" t="s">
        <v>51</v>
      </c>
      <c r="B53" s="274"/>
      <c r="C53" s="222"/>
      <c r="D53" s="222"/>
      <c r="E53" s="222"/>
      <c r="F53" s="222"/>
      <c r="G53" s="222"/>
      <c r="H53" s="182"/>
    </row>
    <row r="54">
      <c r="A54" s="91" t="s">
        <v>52</v>
      </c>
      <c r="B54" s="121"/>
      <c r="C54" s="221"/>
      <c r="D54" s="221"/>
      <c r="E54" s="221"/>
      <c r="F54" s="221"/>
      <c r="G54" s="222"/>
      <c r="H54" s="182"/>
    </row>
    <row r="55">
      <c r="A55" s="91" t="s">
        <v>53</v>
      </c>
      <c r="B55" s="274"/>
      <c r="C55" s="221">
        <v>16.0</v>
      </c>
      <c r="D55" s="221">
        <v>2.0</v>
      </c>
      <c r="E55" s="221">
        <v>6.0</v>
      </c>
      <c r="F55" s="221">
        <v>8.0</v>
      </c>
      <c r="G55" s="222"/>
      <c r="H55" s="182"/>
    </row>
    <row r="56">
      <c r="A56" s="91" t="s">
        <v>54</v>
      </c>
      <c r="B56" s="248"/>
      <c r="C56" s="222"/>
      <c r="D56" s="222"/>
      <c r="E56" s="222"/>
      <c r="F56" s="222"/>
      <c r="G56" s="222"/>
      <c r="H56" s="182"/>
    </row>
    <row r="57">
      <c r="A57" s="91" t="s">
        <v>55</v>
      </c>
      <c r="B57" s="274"/>
      <c r="C57" s="222"/>
      <c r="D57" s="222"/>
      <c r="E57" s="222"/>
      <c r="F57" s="222"/>
      <c r="G57" s="222"/>
      <c r="H57" s="182"/>
    </row>
    <row r="58">
      <c r="A58" s="131" t="s">
        <v>56</v>
      </c>
      <c r="B58" s="132"/>
      <c r="C58" s="185"/>
      <c r="D58" s="185"/>
      <c r="E58" s="185"/>
      <c r="F58" s="185"/>
      <c r="G58" s="185"/>
      <c r="H58" s="187"/>
    </row>
    <row r="59">
      <c r="A59" s="27" t="s">
        <v>121</v>
      </c>
      <c r="F59" s="28"/>
      <c r="H59" s="18"/>
    </row>
    <row r="60">
      <c r="A60" s="225" t="s">
        <v>25</v>
      </c>
      <c r="B60" s="138" t="s">
        <v>26</v>
      </c>
      <c r="C60" s="142" t="s">
        <v>27</v>
      </c>
      <c r="D60" s="142" t="s">
        <v>28</v>
      </c>
      <c r="E60" s="142" t="s">
        <v>29</v>
      </c>
      <c r="F60" s="226" t="s">
        <v>30</v>
      </c>
      <c r="H60" s="18"/>
    </row>
    <row r="61">
      <c r="A61" s="146" t="s">
        <v>32</v>
      </c>
      <c r="B61" s="267"/>
      <c r="C61" s="242"/>
      <c r="D61" s="242"/>
      <c r="E61" s="242"/>
      <c r="F61" s="266"/>
      <c r="H61" s="18"/>
    </row>
    <row r="62">
      <c r="A62" s="146" t="s">
        <v>34</v>
      </c>
      <c r="B62" s="244"/>
      <c r="C62" s="222"/>
      <c r="D62" s="222"/>
      <c r="E62" s="222"/>
      <c r="F62" s="182"/>
      <c r="H62" s="18"/>
    </row>
    <row r="63">
      <c r="A63" s="146" t="s">
        <v>36</v>
      </c>
      <c r="B63" s="244"/>
      <c r="C63" s="222"/>
      <c r="D63" s="222"/>
      <c r="E63" s="222"/>
      <c r="F63" s="102"/>
      <c r="H63" s="18"/>
    </row>
    <row r="64">
      <c r="A64" s="146" t="s">
        <v>38</v>
      </c>
      <c r="B64" s="244"/>
      <c r="C64" s="222"/>
      <c r="D64" s="222"/>
      <c r="E64" s="222"/>
      <c r="F64" s="182"/>
      <c r="H64" s="18"/>
    </row>
    <row r="65">
      <c r="A65" s="146" t="s">
        <v>39</v>
      </c>
      <c r="B65" s="244"/>
      <c r="C65" s="222"/>
      <c r="D65" s="222"/>
      <c r="E65" s="222"/>
      <c r="F65" s="182"/>
      <c r="H65" s="18"/>
    </row>
    <row r="66">
      <c r="A66" s="146" t="s">
        <v>41</v>
      </c>
      <c r="B66" s="244"/>
      <c r="C66" s="222"/>
      <c r="D66" s="222"/>
      <c r="E66" s="222"/>
      <c r="F66" s="182"/>
      <c r="H66" s="18"/>
    </row>
    <row r="67">
      <c r="A67" s="146" t="s">
        <v>43</v>
      </c>
      <c r="B67" s="151">
        <v>2.0</v>
      </c>
      <c r="C67" s="221"/>
      <c r="D67" s="222"/>
      <c r="E67" s="222"/>
      <c r="F67" s="182"/>
      <c r="H67" s="18"/>
    </row>
    <row r="68">
      <c r="A68" s="146" t="s">
        <v>45</v>
      </c>
      <c r="B68" s="151">
        <v>1.0</v>
      </c>
      <c r="C68" s="222"/>
      <c r="D68" s="222"/>
      <c r="E68" s="222"/>
      <c r="F68" s="182"/>
      <c r="H68" s="18"/>
    </row>
    <row r="69">
      <c r="A69" s="146" t="s">
        <v>46</v>
      </c>
      <c r="B69" s="151"/>
      <c r="C69" s="222"/>
      <c r="D69" s="222"/>
      <c r="E69" s="222"/>
      <c r="F69" s="182"/>
      <c r="H69" s="18"/>
    </row>
    <row r="70">
      <c r="A70" s="146" t="s">
        <v>47</v>
      </c>
      <c r="B70" s="151">
        <v>1.0</v>
      </c>
      <c r="C70" s="222"/>
      <c r="D70" s="222"/>
      <c r="E70" s="222"/>
      <c r="F70" s="182"/>
      <c r="H70" s="18"/>
    </row>
    <row r="71">
      <c r="A71" s="146" t="s">
        <v>48</v>
      </c>
      <c r="B71" s="244"/>
      <c r="C71" s="221"/>
      <c r="D71" s="222"/>
      <c r="E71" s="222"/>
      <c r="F71" s="182"/>
      <c r="H71" s="18"/>
    </row>
    <row r="72">
      <c r="A72" s="146" t="s">
        <v>49</v>
      </c>
      <c r="B72" s="244"/>
      <c r="C72" s="222"/>
      <c r="D72" s="222"/>
      <c r="E72" s="222"/>
      <c r="F72" s="182"/>
      <c r="H72" s="18"/>
    </row>
    <row r="73">
      <c r="A73" s="146" t="s">
        <v>50</v>
      </c>
      <c r="B73" s="244"/>
      <c r="C73" s="222"/>
      <c r="D73" s="222"/>
      <c r="E73" s="222"/>
      <c r="F73" s="182"/>
      <c r="H73" s="18"/>
    </row>
    <row r="74">
      <c r="A74" s="146" t="s">
        <v>51</v>
      </c>
      <c r="B74" s="151"/>
      <c r="C74" s="222"/>
      <c r="D74" s="222"/>
      <c r="E74" s="222"/>
      <c r="F74" s="182"/>
      <c r="H74" s="18"/>
    </row>
    <row r="75">
      <c r="A75" s="146" t="s">
        <v>52</v>
      </c>
      <c r="B75" s="244"/>
      <c r="C75" s="222"/>
      <c r="D75" s="222"/>
      <c r="E75" s="222"/>
      <c r="F75" s="182"/>
      <c r="H75" s="18"/>
    </row>
    <row r="76">
      <c r="A76" s="146" t="s">
        <v>53</v>
      </c>
      <c r="B76" s="244"/>
      <c r="C76" s="222"/>
      <c r="D76" s="221"/>
      <c r="E76" s="222"/>
      <c r="F76" s="182"/>
      <c r="H76" s="18"/>
    </row>
    <row r="77">
      <c r="A77" s="146" t="s">
        <v>54</v>
      </c>
      <c r="B77" s="244"/>
      <c r="C77" s="222"/>
      <c r="D77" s="222"/>
      <c r="E77" s="222"/>
      <c r="F77" s="182"/>
      <c r="H77" s="18"/>
    </row>
    <row r="78">
      <c r="A78" s="146" t="s">
        <v>55</v>
      </c>
      <c r="B78" s="269"/>
      <c r="C78" s="224"/>
      <c r="D78" s="224"/>
      <c r="E78" s="224"/>
      <c r="F78" s="184"/>
      <c r="H78" s="18"/>
    </row>
    <row r="79">
      <c r="A79" s="227" t="s">
        <v>56</v>
      </c>
      <c r="B79" s="244"/>
      <c r="C79" s="222"/>
      <c r="D79" s="222"/>
      <c r="E79" s="222"/>
      <c r="F79" s="182"/>
      <c r="H79" s="18"/>
    </row>
    <row r="80">
      <c r="A80" s="227" t="s">
        <v>103</v>
      </c>
      <c r="B80" s="151"/>
      <c r="C80" s="222"/>
      <c r="D80" s="221"/>
      <c r="E80" s="222"/>
      <c r="F80" s="102">
        <v>1.0</v>
      </c>
      <c r="H80" s="18"/>
    </row>
    <row r="81">
      <c r="A81" s="229" t="s">
        <v>118</v>
      </c>
      <c r="B81" s="245"/>
      <c r="C81" s="224"/>
      <c r="D81" s="223"/>
      <c r="E81" s="224"/>
      <c r="F81" s="184"/>
      <c r="H81" s="18"/>
    </row>
    <row r="82">
      <c r="A82" s="229" t="s">
        <v>21</v>
      </c>
      <c r="B82" s="246"/>
      <c r="C82" s="185"/>
      <c r="D82" s="185"/>
      <c r="E82" s="185"/>
      <c r="F82" s="158"/>
      <c r="H82" s="18"/>
    </row>
    <row r="83">
      <c r="A83" s="230" t="s">
        <v>66</v>
      </c>
      <c r="B83" s="163">
        <f t="shared" ref="B83:F83" si="16">SUM(B61:B82)</f>
        <v>4</v>
      </c>
      <c r="C83" s="163">
        <f t="shared" si="16"/>
        <v>0</v>
      </c>
      <c r="D83" s="163">
        <f t="shared" si="16"/>
        <v>0</v>
      </c>
      <c r="E83" s="163">
        <f t="shared" si="16"/>
        <v>0</v>
      </c>
      <c r="F83" s="165">
        <f t="shared" si="16"/>
        <v>1</v>
      </c>
      <c r="G83" s="47"/>
      <c r="H83" s="232"/>
    </row>
  </sheetData>
  <mergeCells count="5">
    <mergeCell ref="A2:G2"/>
    <mergeCell ref="C14:H14"/>
    <mergeCell ref="A22:B22"/>
    <mergeCell ref="A38:H38"/>
    <mergeCell ref="A59:F59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6" max="7" width="7.38"/>
    <col customWidth="1" min="8" max="8" width="11.0"/>
    <col customWidth="1" min="9" max="9" width="7.5"/>
    <col customWidth="1" min="10" max="10" width="7.38"/>
    <col customWidth="1" min="11" max="11" width="8.88"/>
    <col customWidth="1" min="12" max="12" width="18.63"/>
    <col customWidth="1" min="13" max="13" width="17.13"/>
  </cols>
  <sheetData>
    <row r="1">
      <c r="A1" s="52" t="s">
        <v>0</v>
      </c>
      <c r="B1" s="53"/>
      <c r="C1" s="53"/>
      <c r="D1" s="53"/>
      <c r="E1" s="53"/>
      <c r="F1" s="53"/>
      <c r="G1" s="53"/>
      <c r="H1" s="54"/>
      <c r="I1" s="55"/>
      <c r="J1" s="55"/>
      <c r="K1" s="55"/>
      <c r="L1" s="55"/>
      <c r="M1" s="56" t="s">
        <v>57</v>
      </c>
    </row>
    <row r="2">
      <c r="A2" s="57" t="s">
        <v>58</v>
      </c>
      <c r="B2" s="58">
        <v>45952.0</v>
      </c>
      <c r="C2" s="6"/>
      <c r="D2" s="7" t="s">
        <v>2</v>
      </c>
      <c r="E2" s="7" t="s">
        <v>3</v>
      </c>
      <c r="F2" s="59" t="s">
        <v>4</v>
      </c>
      <c r="G2" s="54"/>
      <c r="H2" s="60" t="s">
        <v>5</v>
      </c>
      <c r="I2" s="59" t="s">
        <v>59</v>
      </c>
      <c r="J2" s="53"/>
      <c r="K2" s="54"/>
      <c r="L2" s="61" t="s">
        <v>60</v>
      </c>
      <c r="M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63">
        <v>109766.99</v>
      </c>
      <c r="G3" s="64"/>
      <c r="H3" s="65">
        <f t="shared" ref="H3:H8" si="1">$F3/D3</f>
        <v>0.3878171482</v>
      </c>
      <c r="I3" s="66">
        <f t="shared" ref="I3:I13" si="2">F3-L3</f>
        <v>-185361.41</v>
      </c>
      <c r="J3" s="67"/>
      <c r="K3" s="64"/>
      <c r="L3" s="68">
        <f t="shared" ref="L3:L13" si="3">E3*$B$23</f>
        <v>295128.4</v>
      </c>
      <c r="M3" s="69">
        <f t="shared" ref="M3:M14" si="4">$F3/E3</f>
        <v>0.3471343004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63">
        <v>127485.76</v>
      </c>
      <c r="G4" s="64"/>
      <c r="H4" s="65">
        <f t="shared" si="1"/>
        <v>0.6324514074</v>
      </c>
      <c r="I4" s="66">
        <f t="shared" si="2"/>
        <v>-116675.1733</v>
      </c>
      <c r="J4" s="67"/>
      <c r="K4" s="64"/>
      <c r="L4" s="68">
        <f t="shared" si="3"/>
        <v>244160.9333</v>
      </c>
      <c r="M4" s="69">
        <f t="shared" si="4"/>
        <v>0.487329024</v>
      </c>
    </row>
    <row r="5">
      <c r="A5" s="10" t="s">
        <v>11</v>
      </c>
      <c r="B5" s="70">
        <v>1551081.76</v>
      </c>
      <c r="C5" s="12" t="s">
        <v>61</v>
      </c>
      <c r="D5" s="71">
        <v>402427.0</v>
      </c>
      <c r="E5" s="13">
        <v>501170.0</v>
      </c>
      <c r="F5" s="63">
        <v>330882.84</v>
      </c>
      <c r="G5" s="64"/>
      <c r="H5" s="65">
        <f t="shared" si="1"/>
        <v>0.8222182905</v>
      </c>
      <c r="I5" s="66">
        <f t="shared" si="2"/>
        <v>-136875.8267</v>
      </c>
      <c r="J5" s="67"/>
      <c r="K5" s="64"/>
      <c r="L5" s="68">
        <f t="shared" si="3"/>
        <v>467758.6667</v>
      </c>
      <c r="M5" s="69">
        <f t="shared" si="4"/>
        <v>0.6602207634</v>
      </c>
    </row>
    <row r="6">
      <c r="A6" s="10" t="s">
        <v>62</v>
      </c>
      <c r="B6" s="70">
        <v>207613.7</v>
      </c>
      <c r="C6" s="12" t="s">
        <v>12</v>
      </c>
      <c r="D6" s="13">
        <v>360402.0</v>
      </c>
      <c r="E6" s="13">
        <v>316209.0</v>
      </c>
      <c r="F6" s="63">
        <v>173774.12</v>
      </c>
      <c r="G6" s="64"/>
      <c r="H6" s="65">
        <f t="shared" si="1"/>
        <v>0.4821674685</v>
      </c>
      <c r="I6" s="66">
        <f t="shared" si="2"/>
        <v>-121354.28</v>
      </c>
      <c r="J6" s="67"/>
      <c r="K6" s="64"/>
      <c r="L6" s="68">
        <f t="shared" si="3"/>
        <v>295128.4</v>
      </c>
      <c r="M6" s="69">
        <f t="shared" si="4"/>
        <v>0.54955463</v>
      </c>
    </row>
    <row r="7">
      <c r="A7" s="32" t="s">
        <v>63</v>
      </c>
      <c r="B7" s="72">
        <f>B5-B3</f>
        <v>-889134.24</v>
      </c>
      <c r="C7" s="12" t="s">
        <v>14</v>
      </c>
      <c r="D7" s="13">
        <v>467711.0</v>
      </c>
      <c r="E7" s="13">
        <v>302557.0</v>
      </c>
      <c r="F7" s="63">
        <v>271238.56</v>
      </c>
      <c r="G7" s="64"/>
      <c r="H7" s="65">
        <f t="shared" si="1"/>
        <v>0.5799276904</v>
      </c>
      <c r="I7" s="66">
        <f t="shared" si="2"/>
        <v>-11147.97333</v>
      </c>
      <c r="J7" s="67"/>
      <c r="K7" s="64"/>
      <c r="L7" s="68">
        <f t="shared" si="3"/>
        <v>282386.5333</v>
      </c>
      <c r="M7" s="69">
        <f t="shared" si="4"/>
        <v>0.8964874718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63">
        <v>160338.31</v>
      </c>
      <c r="G8" s="64"/>
      <c r="H8" s="65">
        <f t="shared" si="1"/>
        <v>1.263660588</v>
      </c>
      <c r="I8" s="66">
        <f t="shared" si="2"/>
        <v>-83822.62333</v>
      </c>
      <c r="J8" s="67"/>
      <c r="K8" s="64"/>
      <c r="L8" s="68">
        <f t="shared" si="3"/>
        <v>244160.9333</v>
      </c>
      <c r="M8" s="69">
        <f t="shared" si="4"/>
        <v>0.6129116861</v>
      </c>
    </row>
    <row r="9">
      <c r="A9" s="19" t="s">
        <v>17</v>
      </c>
      <c r="B9" s="20">
        <f>(B4-B5)/30</f>
        <v>18708.067</v>
      </c>
      <c r="C9" s="12" t="s">
        <v>18</v>
      </c>
      <c r="D9" s="13">
        <v>175140.0</v>
      </c>
      <c r="E9" s="13">
        <v>261601.0</v>
      </c>
      <c r="F9" s="63">
        <v>156131.51</v>
      </c>
      <c r="G9" s="64"/>
      <c r="H9" s="65">
        <f t="shared" ref="H9:H13" si="5">$F9/$D$9</f>
        <v>0.8914668836</v>
      </c>
      <c r="I9" s="66">
        <f t="shared" si="2"/>
        <v>-88029.42333</v>
      </c>
      <c r="J9" s="67"/>
      <c r="K9" s="64"/>
      <c r="L9" s="68">
        <f t="shared" si="3"/>
        <v>244160.9333</v>
      </c>
      <c r="M9" s="69">
        <f t="shared" si="4"/>
        <v>0.5968307078</v>
      </c>
    </row>
    <row r="10">
      <c r="A10" s="19" t="s">
        <v>19</v>
      </c>
      <c r="B10" s="21">
        <f>(B4-B6)/30</f>
        <v>63490.33567</v>
      </c>
      <c r="C10" s="12" t="s">
        <v>20</v>
      </c>
      <c r="D10" s="13">
        <v>0.0</v>
      </c>
      <c r="E10" s="13">
        <v>192680.0</v>
      </c>
      <c r="F10" s="63">
        <v>82582.28</v>
      </c>
      <c r="G10" s="64"/>
      <c r="H10" s="65">
        <f t="shared" si="5"/>
        <v>0.4715215256</v>
      </c>
      <c r="I10" s="66">
        <f t="shared" si="2"/>
        <v>-97252.38667</v>
      </c>
      <c r="J10" s="67"/>
      <c r="K10" s="64"/>
      <c r="L10" s="68">
        <f t="shared" si="3"/>
        <v>179834.6667</v>
      </c>
      <c r="M10" s="69">
        <f t="shared" si="4"/>
        <v>0.4285980901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63">
        <v>71688.2</v>
      </c>
      <c r="G11" s="64"/>
      <c r="H11" s="65">
        <f t="shared" si="5"/>
        <v>0.4093194016</v>
      </c>
      <c r="I11" s="66">
        <f t="shared" si="2"/>
        <v>25721.53333</v>
      </c>
      <c r="J11" s="67"/>
      <c r="K11" s="64"/>
      <c r="L11" s="68">
        <f t="shared" si="3"/>
        <v>45966.66667</v>
      </c>
      <c r="M11" s="73">
        <f t="shared" si="4"/>
        <v>1.45559797</v>
      </c>
    </row>
    <row r="12">
      <c r="A12" s="17"/>
      <c r="B12" s="74"/>
      <c r="C12" s="12" t="s">
        <v>65</v>
      </c>
      <c r="D12" s="13">
        <v>0.0</v>
      </c>
      <c r="E12" s="13">
        <v>49520.0</v>
      </c>
      <c r="F12" s="63">
        <v>53343.22</v>
      </c>
      <c r="G12" s="64"/>
      <c r="H12" s="65">
        <f t="shared" si="5"/>
        <v>0.3045747402</v>
      </c>
      <c r="I12" s="66">
        <f t="shared" si="2"/>
        <v>7124.553333</v>
      </c>
      <c r="J12" s="67"/>
      <c r="K12" s="64"/>
      <c r="L12" s="68">
        <f t="shared" si="3"/>
        <v>46218.66667</v>
      </c>
      <c r="M12" s="69">
        <f t="shared" si="4"/>
        <v>1.077205574</v>
      </c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63">
        <v>13849.97</v>
      </c>
      <c r="G13" s="64"/>
      <c r="H13" s="76">
        <f t="shared" si="5"/>
        <v>0.07907942218</v>
      </c>
      <c r="I13" s="77">
        <f t="shared" si="2"/>
        <v>-33750.03</v>
      </c>
      <c r="J13" s="78"/>
      <c r="K13" s="79"/>
      <c r="L13" s="80">
        <f t="shared" si="3"/>
        <v>47600</v>
      </c>
      <c r="M13" s="81">
        <f t="shared" si="4"/>
        <v>0.2715680392</v>
      </c>
    </row>
    <row r="14">
      <c r="A14" s="19" t="s">
        <v>24</v>
      </c>
      <c r="B14" s="21">
        <f>(B3-B5)/(B19-B22)</f>
        <v>444567.12</v>
      </c>
      <c r="C14" s="29" t="s">
        <v>66</v>
      </c>
      <c r="D14" s="82">
        <f t="shared" ref="D14:F14" si="6">SUM(D3:D13)</f>
        <v>2122320</v>
      </c>
      <c r="E14" s="82">
        <f t="shared" si="6"/>
        <v>2563398</v>
      </c>
      <c r="F14" s="82">
        <f t="shared" si="6"/>
        <v>1551081.76</v>
      </c>
      <c r="G14" s="2"/>
      <c r="H14" s="83">
        <f>$F14/D14</f>
        <v>0.7308425497</v>
      </c>
      <c r="I14" s="83"/>
      <c r="J14" s="83"/>
      <c r="K14" s="83"/>
      <c r="L14" s="83"/>
      <c r="M14" s="84">
        <f t="shared" si="4"/>
        <v>0.6050881525</v>
      </c>
    </row>
    <row r="15">
      <c r="A15" s="19" t="s">
        <v>31</v>
      </c>
      <c r="B15" s="20">
        <f>B3*B23</f>
        <v>2277534.933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</row>
    <row r="16">
      <c r="A16" s="19" t="s">
        <v>67</v>
      </c>
      <c r="B16" s="20">
        <f>B5-B15</f>
        <v>-726453.1733</v>
      </c>
      <c r="C16" s="27" t="s">
        <v>68</v>
      </c>
      <c r="M16" s="28"/>
    </row>
    <row r="17">
      <c r="A17" s="19" t="s">
        <v>69</v>
      </c>
      <c r="B17" s="20">
        <f>B5-B4</f>
        <v>-561242.01</v>
      </c>
      <c r="C17" s="86"/>
      <c r="D17" s="87" t="s">
        <v>70</v>
      </c>
      <c r="E17" s="87" t="s">
        <v>71</v>
      </c>
      <c r="F17" s="88" t="s">
        <v>72</v>
      </c>
      <c r="G17" s="54"/>
      <c r="H17" s="89" t="s">
        <v>59</v>
      </c>
      <c r="I17" s="53"/>
      <c r="J17" s="53"/>
      <c r="K17" s="54"/>
      <c r="L17" s="61" t="s">
        <v>60</v>
      </c>
      <c r="M17" s="90" t="s">
        <v>6</v>
      </c>
    </row>
    <row r="18">
      <c r="A18" s="19" t="s">
        <v>73</v>
      </c>
      <c r="B18" s="20">
        <f>(B5-B4)-B6</f>
        <v>-768855.71</v>
      </c>
      <c r="C18" s="91" t="s">
        <v>32</v>
      </c>
      <c r="D18" s="92">
        <v>79808.0</v>
      </c>
      <c r="E18" s="93">
        <v>33131.0</v>
      </c>
      <c r="F18" s="94">
        <f t="shared" ref="F18:F38" si="7">E18-D18</f>
        <v>-46677</v>
      </c>
      <c r="G18" s="95"/>
      <c r="H18" s="96">
        <f t="shared" ref="H18:H37" si="8">E18-L18</f>
        <v>-41356.46667</v>
      </c>
      <c r="I18" s="67"/>
      <c r="J18" s="67"/>
      <c r="K18" s="67"/>
      <c r="L18" s="97">
        <f t="shared" ref="L18:L37" si="9">D18*$B$23</f>
        <v>74487.46667</v>
      </c>
      <c r="M18" s="98">
        <f t="shared" ref="M18:M37" si="10">E18/D18</f>
        <v>0.4151338212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34021.0</v>
      </c>
      <c r="F19" s="96">
        <f t="shared" si="7"/>
        <v>-109092</v>
      </c>
      <c r="G19" s="64"/>
      <c r="H19" s="96">
        <f t="shared" si="8"/>
        <v>-99551.13333</v>
      </c>
      <c r="I19" s="67"/>
      <c r="J19" s="67"/>
      <c r="K19" s="67"/>
      <c r="L19" s="97">
        <f t="shared" si="9"/>
        <v>133572.1333</v>
      </c>
      <c r="M19" s="15">
        <f t="shared" si="10"/>
        <v>0.2377212413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33546.0</v>
      </c>
      <c r="F20" s="96">
        <f t="shared" si="7"/>
        <v>-46262</v>
      </c>
      <c r="G20" s="64"/>
      <c r="H20" s="96">
        <f t="shared" si="8"/>
        <v>-40941.46667</v>
      </c>
      <c r="I20" s="67"/>
      <c r="J20" s="67"/>
      <c r="K20" s="67"/>
      <c r="L20" s="97">
        <f t="shared" si="9"/>
        <v>74487.46667</v>
      </c>
      <c r="M20" s="15">
        <f t="shared" si="10"/>
        <v>0.4203338011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39613.0</v>
      </c>
      <c r="F21" s="96">
        <f t="shared" si="7"/>
        <v>-76199</v>
      </c>
      <c r="G21" s="64"/>
      <c r="H21" s="96">
        <f t="shared" si="8"/>
        <v>-68478.2</v>
      </c>
      <c r="I21" s="67"/>
      <c r="J21" s="67"/>
      <c r="K21" s="67"/>
      <c r="L21" s="97">
        <f t="shared" si="9"/>
        <v>108091.2</v>
      </c>
      <c r="M21" s="15">
        <f t="shared" si="10"/>
        <v>0.3420457293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82591.0</v>
      </c>
      <c r="F22" s="96">
        <f t="shared" si="7"/>
        <v>14331</v>
      </c>
      <c r="G22" s="64"/>
      <c r="H22" s="96">
        <f t="shared" si="8"/>
        <v>18881.66667</v>
      </c>
      <c r="I22" s="67"/>
      <c r="J22" s="67"/>
      <c r="K22" s="67"/>
      <c r="L22" s="97">
        <f t="shared" si="9"/>
        <v>63709.33333</v>
      </c>
      <c r="M22" s="15">
        <f t="shared" si="10"/>
        <v>1.20994726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>
        <v>20125.0</v>
      </c>
      <c r="F23" s="96">
        <f t="shared" si="7"/>
        <v>-41079</v>
      </c>
      <c r="G23" s="64"/>
      <c r="H23" s="96">
        <f t="shared" si="8"/>
        <v>-36998.73333</v>
      </c>
      <c r="I23" s="67"/>
      <c r="J23" s="67"/>
      <c r="K23" s="67"/>
      <c r="L23" s="97">
        <f t="shared" si="9"/>
        <v>57123.73333</v>
      </c>
      <c r="M23" s="15">
        <f t="shared" si="10"/>
        <v>0.3288183779</v>
      </c>
    </row>
    <row r="24">
      <c r="A24" s="43" t="s">
        <v>44</v>
      </c>
      <c r="B24" s="44">
        <f>B5/B3</f>
        <v>0.6356329768</v>
      </c>
      <c r="C24" s="91" t="s">
        <v>43</v>
      </c>
      <c r="D24" s="13">
        <v>120764.0</v>
      </c>
      <c r="E24" s="99">
        <v>66229.0</v>
      </c>
      <c r="F24" s="96">
        <f t="shared" si="7"/>
        <v>-54535</v>
      </c>
      <c r="G24" s="64"/>
      <c r="H24" s="96">
        <f t="shared" si="8"/>
        <v>-46484.06667</v>
      </c>
      <c r="I24" s="67"/>
      <c r="J24" s="67"/>
      <c r="K24" s="67"/>
      <c r="L24" s="97">
        <f t="shared" si="9"/>
        <v>112713.0667</v>
      </c>
      <c r="M24" s="15">
        <f t="shared" si="10"/>
        <v>0.5484167467</v>
      </c>
    </row>
    <row r="25">
      <c r="A25" s="17" t="s">
        <v>75</v>
      </c>
      <c r="C25" s="91" t="s">
        <v>45</v>
      </c>
      <c r="D25" s="13">
        <v>120764.0</v>
      </c>
      <c r="E25" s="99">
        <v>33626.0</v>
      </c>
      <c r="F25" s="96">
        <f t="shared" si="7"/>
        <v>-87138</v>
      </c>
      <c r="G25" s="64"/>
      <c r="H25" s="96">
        <f t="shared" si="8"/>
        <v>-79087.06667</v>
      </c>
      <c r="I25" s="67"/>
      <c r="J25" s="67"/>
      <c r="K25" s="67"/>
      <c r="L25" s="97">
        <f t="shared" si="9"/>
        <v>112713.0667</v>
      </c>
      <c r="M25" s="15">
        <f t="shared" si="10"/>
        <v>0.2784439071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153652.0</v>
      </c>
      <c r="F26" s="96">
        <f t="shared" si="7"/>
        <v>51492</v>
      </c>
      <c r="G26" s="64"/>
      <c r="H26" s="96">
        <f t="shared" si="8"/>
        <v>58302.66667</v>
      </c>
      <c r="I26" s="67"/>
      <c r="J26" s="67"/>
      <c r="K26" s="67"/>
      <c r="L26" s="97">
        <f t="shared" si="9"/>
        <v>95349.33333</v>
      </c>
      <c r="M26" s="15">
        <f t="shared" si="10"/>
        <v>1.50403289</v>
      </c>
    </row>
    <row r="27">
      <c r="A27" s="12" t="s">
        <v>8</v>
      </c>
      <c r="B27" s="102"/>
      <c r="C27" s="91" t="s">
        <v>47</v>
      </c>
      <c r="D27" s="13">
        <v>102160.0</v>
      </c>
      <c r="E27" s="99">
        <v>88058.0</v>
      </c>
      <c r="F27" s="96">
        <f t="shared" si="7"/>
        <v>-14102</v>
      </c>
      <c r="G27" s="64"/>
      <c r="H27" s="96">
        <f t="shared" si="8"/>
        <v>-7291.333333</v>
      </c>
      <c r="I27" s="67"/>
      <c r="J27" s="67"/>
      <c r="K27" s="67"/>
      <c r="L27" s="97">
        <f t="shared" si="9"/>
        <v>95349.33333</v>
      </c>
      <c r="M27" s="15">
        <f t="shared" si="10"/>
        <v>0.8619616288</v>
      </c>
    </row>
    <row r="28">
      <c r="A28" s="12" t="s">
        <v>10</v>
      </c>
      <c r="B28" s="102"/>
      <c r="C28" s="91" t="s">
        <v>48</v>
      </c>
      <c r="D28" s="13">
        <v>102160.0</v>
      </c>
      <c r="E28" s="99">
        <v>37322.0</v>
      </c>
      <c r="F28" s="96">
        <f t="shared" si="7"/>
        <v>-64838</v>
      </c>
      <c r="G28" s="64"/>
      <c r="H28" s="96">
        <f t="shared" si="8"/>
        <v>-58027.33333</v>
      </c>
      <c r="I28" s="67"/>
      <c r="J28" s="67"/>
      <c r="K28" s="67"/>
      <c r="L28" s="97">
        <f t="shared" si="9"/>
        <v>95349.33333</v>
      </c>
      <c r="M28" s="15">
        <f t="shared" si="10"/>
        <v>0.3653288958</v>
      </c>
    </row>
    <row r="29">
      <c r="A29" s="12" t="s">
        <v>12</v>
      </c>
      <c r="B29" s="102">
        <v>1.0</v>
      </c>
      <c r="C29" s="91" t="s">
        <v>49</v>
      </c>
      <c r="D29" s="13">
        <v>115812.0</v>
      </c>
      <c r="E29" s="99">
        <v>118836.0</v>
      </c>
      <c r="F29" s="96">
        <f t="shared" si="7"/>
        <v>3024</v>
      </c>
      <c r="G29" s="64"/>
      <c r="H29" s="96">
        <f t="shared" si="8"/>
        <v>10744.8</v>
      </c>
      <c r="I29" s="67"/>
      <c r="J29" s="67"/>
      <c r="K29" s="67"/>
      <c r="L29" s="97">
        <f t="shared" si="9"/>
        <v>108091.2</v>
      </c>
      <c r="M29" s="15">
        <f t="shared" si="10"/>
        <v>1.026111284</v>
      </c>
    </row>
    <row r="30">
      <c r="A30" s="12" t="s">
        <v>14</v>
      </c>
      <c r="B30" s="102">
        <v>6.0</v>
      </c>
      <c r="C30" s="32" t="s">
        <v>78</v>
      </c>
      <c r="D30" s="13">
        <v>54608.0</v>
      </c>
      <c r="E30" s="99">
        <v>34447.0</v>
      </c>
      <c r="F30" s="96">
        <f t="shared" si="7"/>
        <v>-20161</v>
      </c>
      <c r="G30" s="64"/>
      <c r="H30" s="96">
        <f t="shared" si="8"/>
        <v>-16520.46667</v>
      </c>
      <c r="I30" s="67"/>
      <c r="J30" s="67"/>
      <c r="K30" s="67"/>
      <c r="L30" s="97">
        <f t="shared" si="9"/>
        <v>50967.46667</v>
      </c>
      <c r="M30" s="15">
        <f t="shared" si="10"/>
        <v>0.6308050103</v>
      </c>
    </row>
    <row r="31">
      <c r="A31" s="12" t="s">
        <v>16</v>
      </c>
      <c r="B31" s="102"/>
      <c r="C31" s="91" t="s">
        <v>51</v>
      </c>
      <c r="D31" s="13">
        <v>115812.0</v>
      </c>
      <c r="E31" s="99">
        <v>56490.0</v>
      </c>
      <c r="F31" s="96">
        <f t="shared" si="7"/>
        <v>-59322</v>
      </c>
      <c r="G31" s="64"/>
      <c r="H31" s="96">
        <f t="shared" si="8"/>
        <v>-51601.2</v>
      </c>
      <c r="I31" s="67"/>
      <c r="J31" s="67"/>
      <c r="K31" s="67"/>
      <c r="L31" s="97">
        <f t="shared" si="9"/>
        <v>108091.2</v>
      </c>
      <c r="M31" s="15">
        <f t="shared" si="10"/>
        <v>0.4877732877</v>
      </c>
    </row>
    <row r="32">
      <c r="A32" s="12" t="s">
        <v>18</v>
      </c>
      <c r="B32" s="102">
        <v>1.0</v>
      </c>
      <c r="C32" s="91" t="s">
        <v>52</v>
      </c>
      <c r="D32" s="13">
        <v>115812.0</v>
      </c>
      <c r="E32" s="99">
        <v>74772.0</v>
      </c>
      <c r="F32" s="96">
        <f t="shared" si="7"/>
        <v>-41040</v>
      </c>
      <c r="G32" s="64"/>
      <c r="H32" s="96">
        <f t="shared" si="8"/>
        <v>-33319.2</v>
      </c>
      <c r="I32" s="67"/>
      <c r="J32" s="67"/>
      <c r="K32" s="67"/>
      <c r="L32" s="97">
        <f t="shared" si="9"/>
        <v>108091.2</v>
      </c>
      <c r="M32" s="15">
        <f t="shared" si="10"/>
        <v>0.6456325769</v>
      </c>
    </row>
    <row r="33">
      <c r="A33" s="12" t="s">
        <v>20</v>
      </c>
      <c r="B33" s="102">
        <v>1.0</v>
      </c>
      <c r="C33" s="91" t="s">
        <v>53</v>
      </c>
      <c r="D33" s="13">
        <v>151816.0</v>
      </c>
      <c r="E33" s="99">
        <v>39046.0</v>
      </c>
      <c r="F33" s="96">
        <f t="shared" si="7"/>
        <v>-112770</v>
      </c>
      <c r="G33" s="64"/>
      <c r="H33" s="96">
        <f t="shared" si="8"/>
        <v>-102648.9333</v>
      </c>
      <c r="I33" s="67"/>
      <c r="J33" s="67"/>
      <c r="K33" s="67"/>
      <c r="L33" s="97">
        <f t="shared" si="9"/>
        <v>141694.9333</v>
      </c>
      <c r="M33" s="15">
        <f t="shared" si="10"/>
        <v>0.2571929177</v>
      </c>
    </row>
    <row r="34">
      <c r="A34" s="103" t="s">
        <v>79</v>
      </c>
      <c r="B34" s="102"/>
      <c r="C34" s="91" t="s">
        <v>80</v>
      </c>
      <c r="D34" s="13">
        <v>54608.0</v>
      </c>
      <c r="E34" s="99">
        <v>42007.0</v>
      </c>
      <c r="F34" s="96">
        <f t="shared" si="7"/>
        <v>-12601</v>
      </c>
      <c r="G34" s="64"/>
      <c r="H34" s="96">
        <f t="shared" si="8"/>
        <v>-8960.466667</v>
      </c>
      <c r="I34" s="67"/>
      <c r="J34" s="67"/>
      <c r="K34" s="67"/>
      <c r="L34" s="97">
        <f t="shared" si="9"/>
        <v>50967.46667</v>
      </c>
      <c r="M34" s="15">
        <f t="shared" si="10"/>
        <v>0.7692462643</v>
      </c>
    </row>
    <row r="35">
      <c r="A35" s="104" t="s">
        <v>81</v>
      </c>
      <c r="B35" s="102">
        <v>2.0</v>
      </c>
      <c r="C35" s="91" t="s">
        <v>82</v>
      </c>
      <c r="D35" s="13">
        <v>49656.0</v>
      </c>
      <c r="E35" s="99">
        <v>41715.0</v>
      </c>
      <c r="F35" s="96">
        <f t="shared" si="7"/>
        <v>-7941</v>
      </c>
      <c r="G35" s="64"/>
      <c r="H35" s="96">
        <f t="shared" si="8"/>
        <v>-4630.6</v>
      </c>
      <c r="I35" s="67"/>
      <c r="J35" s="67"/>
      <c r="K35" s="67"/>
      <c r="L35" s="97">
        <f t="shared" si="9"/>
        <v>46345.6</v>
      </c>
      <c r="M35" s="15">
        <f t="shared" si="10"/>
        <v>0.8400797487</v>
      </c>
    </row>
    <row r="36">
      <c r="A36" s="105" t="s">
        <v>66</v>
      </c>
      <c r="B36" s="106">
        <f>SUM(B27:B35)</f>
        <v>11</v>
      </c>
      <c r="C36" s="91" t="s">
        <v>83</v>
      </c>
      <c r="D36" s="13">
        <v>49656.0</v>
      </c>
      <c r="E36" s="99">
        <v>35142.0</v>
      </c>
      <c r="F36" s="96">
        <f t="shared" si="7"/>
        <v>-14514</v>
      </c>
      <c r="G36" s="64"/>
      <c r="H36" s="96">
        <f t="shared" si="8"/>
        <v>-11203.6</v>
      </c>
      <c r="I36" s="67"/>
      <c r="J36" s="67"/>
      <c r="K36" s="67"/>
      <c r="L36" s="97">
        <f t="shared" si="9"/>
        <v>46345.6</v>
      </c>
      <c r="M36" s="15">
        <f t="shared" si="10"/>
        <v>0.7077090382</v>
      </c>
    </row>
    <row r="37">
      <c r="C37" s="107" t="s">
        <v>84</v>
      </c>
      <c r="D37" s="75">
        <v>49656.0</v>
      </c>
      <c r="E37" s="108">
        <v>24793.0</v>
      </c>
      <c r="F37" s="96">
        <f t="shared" si="7"/>
        <v>-24863</v>
      </c>
      <c r="G37" s="64"/>
      <c r="H37" s="96">
        <f t="shared" si="8"/>
        <v>-21552.6</v>
      </c>
      <c r="I37" s="67"/>
      <c r="J37" s="67"/>
      <c r="K37" s="67"/>
      <c r="L37" s="109">
        <f t="shared" si="9"/>
        <v>46345.6</v>
      </c>
      <c r="M37" s="110">
        <f t="shared" si="10"/>
        <v>0.4992951506</v>
      </c>
    </row>
    <row r="38">
      <c r="C38" s="111" t="s">
        <v>85</v>
      </c>
      <c r="D38" s="112">
        <v>186172.0</v>
      </c>
      <c r="E38" s="112"/>
      <c r="F38" s="113">
        <f t="shared" si="7"/>
        <v>-186172</v>
      </c>
      <c r="G38" s="2"/>
      <c r="H38" s="86"/>
      <c r="I38" s="86"/>
      <c r="J38" s="86"/>
      <c r="K38" s="86"/>
      <c r="L38" s="86"/>
      <c r="M38" s="114" t="s">
        <v>86</v>
      </c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7"/>
    </row>
    <row r="40">
      <c r="A40" s="6"/>
      <c r="B40" s="59" t="s">
        <v>88</v>
      </c>
      <c r="C40" s="118" t="s">
        <v>89</v>
      </c>
      <c r="D40" s="119"/>
      <c r="E40" s="118" t="s">
        <v>90</v>
      </c>
      <c r="F40" s="120"/>
      <c r="G40" s="119"/>
      <c r="H40" s="118" t="s">
        <v>91</v>
      </c>
      <c r="I40" s="119"/>
      <c r="J40" s="118" t="s">
        <v>92</v>
      </c>
      <c r="K40" s="119"/>
      <c r="L40" s="118" t="s">
        <v>93</v>
      </c>
      <c r="M40" s="119"/>
    </row>
    <row r="41">
      <c r="A41" s="91" t="s">
        <v>32</v>
      </c>
      <c r="B41" s="121"/>
      <c r="C41" s="122"/>
      <c r="D41" s="123"/>
      <c r="E41" s="122"/>
      <c r="F41" s="124"/>
      <c r="G41" s="123"/>
      <c r="H41" s="125"/>
      <c r="I41" s="126"/>
      <c r="J41" s="127"/>
      <c r="K41" s="126"/>
      <c r="L41" s="128"/>
      <c r="M41" s="123"/>
    </row>
    <row r="42">
      <c r="A42" s="91" t="s">
        <v>34</v>
      </c>
      <c r="B42" s="121"/>
      <c r="C42" s="122"/>
      <c r="D42" s="123"/>
      <c r="E42" s="122"/>
      <c r="F42" s="124"/>
      <c r="G42" s="123"/>
      <c r="H42" s="125"/>
      <c r="I42" s="126"/>
      <c r="J42" s="127">
        <v>3.0</v>
      </c>
      <c r="K42" s="126"/>
      <c r="L42" s="128"/>
      <c r="M42" s="123"/>
    </row>
    <row r="43">
      <c r="A43" s="91" t="s">
        <v>55</v>
      </c>
      <c r="B43" s="129" t="s">
        <v>94</v>
      </c>
      <c r="C43" s="122">
        <v>5.0</v>
      </c>
      <c r="D43" s="123"/>
      <c r="E43" s="122"/>
      <c r="F43" s="124"/>
      <c r="G43" s="123"/>
      <c r="H43" s="125">
        <v>11.0</v>
      </c>
      <c r="I43" s="126"/>
      <c r="J43" s="127">
        <v>23.0</v>
      </c>
      <c r="K43" s="126"/>
      <c r="L43" s="128"/>
      <c r="M43" s="123"/>
    </row>
    <row r="44">
      <c r="A44" s="91" t="s">
        <v>38</v>
      </c>
      <c r="B44" s="121"/>
      <c r="C44" s="122"/>
      <c r="D44" s="123"/>
      <c r="E44" s="122">
        <v>1.0</v>
      </c>
      <c r="F44" s="124"/>
      <c r="G44" s="123"/>
      <c r="H44" s="125">
        <v>1.0</v>
      </c>
      <c r="I44" s="126"/>
      <c r="J44" s="127">
        <v>1.0</v>
      </c>
      <c r="K44" s="126"/>
      <c r="L44" s="128"/>
      <c r="M44" s="123"/>
    </row>
    <row r="45">
      <c r="A45" s="91" t="s">
        <v>39</v>
      </c>
      <c r="B45" s="129" t="s">
        <v>94</v>
      </c>
      <c r="C45" s="122"/>
      <c r="D45" s="123"/>
      <c r="E45" s="122"/>
      <c r="F45" s="124"/>
      <c r="G45" s="123"/>
      <c r="H45" s="125"/>
      <c r="I45" s="126"/>
      <c r="J45" s="127"/>
      <c r="K45" s="126"/>
      <c r="L45" s="128"/>
      <c r="M45" s="123"/>
    </row>
    <row r="46">
      <c r="A46" s="91" t="s">
        <v>41</v>
      </c>
      <c r="B46" s="129" t="s">
        <v>94</v>
      </c>
      <c r="C46" s="122">
        <v>5.0</v>
      </c>
      <c r="D46" s="123"/>
      <c r="E46" s="122"/>
      <c r="F46" s="124"/>
      <c r="G46" s="123"/>
      <c r="H46" s="125">
        <v>7.0</v>
      </c>
      <c r="I46" s="126"/>
      <c r="J46" s="127">
        <v>19.0</v>
      </c>
      <c r="K46" s="126"/>
      <c r="L46" s="128"/>
      <c r="M46" s="123"/>
    </row>
    <row r="47">
      <c r="A47" s="91" t="s">
        <v>43</v>
      </c>
      <c r="B47" s="121"/>
      <c r="C47" s="122"/>
      <c r="D47" s="123"/>
      <c r="E47" s="122">
        <v>1.0</v>
      </c>
      <c r="F47" s="124"/>
      <c r="G47" s="123"/>
      <c r="H47" s="125">
        <v>1.0</v>
      </c>
      <c r="I47" s="126"/>
      <c r="J47" s="127"/>
      <c r="K47" s="126"/>
      <c r="L47" s="128"/>
      <c r="M47" s="123"/>
    </row>
    <row r="48">
      <c r="A48" s="91" t="s">
        <v>45</v>
      </c>
      <c r="B48" s="129" t="s">
        <v>94</v>
      </c>
      <c r="C48" s="122">
        <v>2.0</v>
      </c>
      <c r="D48" s="123"/>
      <c r="E48" s="122">
        <v>1.0</v>
      </c>
      <c r="F48" s="124"/>
      <c r="G48" s="123"/>
      <c r="H48" s="125">
        <v>1.0</v>
      </c>
      <c r="I48" s="126"/>
      <c r="J48" s="127">
        <v>6.0</v>
      </c>
      <c r="K48" s="126"/>
      <c r="L48" s="128"/>
      <c r="M48" s="123"/>
    </row>
    <row r="49">
      <c r="A49" s="91" t="s">
        <v>46</v>
      </c>
      <c r="B49" s="129" t="s">
        <v>94</v>
      </c>
      <c r="C49" s="122">
        <v>7.0</v>
      </c>
      <c r="D49" s="123"/>
      <c r="E49" s="122">
        <v>2.0</v>
      </c>
      <c r="F49" s="124"/>
      <c r="G49" s="123"/>
      <c r="H49" s="125">
        <v>4.0</v>
      </c>
      <c r="I49" s="126"/>
      <c r="J49" s="127">
        <v>25.0</v>
      </c>
      <c r="K49" s="126"/>
      <c r="L49" s="128"/>
      <c r="M49" s="123"/>
    </row>
    <row r="50">
      <c r="A50" s="91" t="s">
        <v>47</v>
      </c>
      <c r="B50" s="121"/>
      <c r="C50" s="122"/>
      <c r="D50" s="123"/>
      <c r="E50" s="122"/>
      <c r="F50" s="124"/>
      <c r="G50" s="123"/>
      <c r="H50" s="125"/>
      <c r="I50" s="126"/>
      <c r="J50" s="127"/>
      <c r="K50" s="126"/>
      <c r="L50" s="128"/>
      <c r="M50" s="123"/>
    </row>
    <row r="51">
      <c r="A51" s="91" t="s">
        <v>48</v>
      </c>
      <c r="B51" s="129" t="s">
        <v>94</v>
      </c>
      <c r="C51" s="122">
        <v>6.0</v>
      </c>
      <c r="D51" s="123"/>
      <c r="E51" s="122"/>
      <c r="F51" s="124"/>
      <c r="G51" s="123"/>
      <c r="H51" s="125">
        <v>20.0</v>
      </c>
      <c r="I51" s="126"/>
      <c r="J51" s="127">
        <v>11.0</v>
      </c>
      <c r="K51" s="126"/>
      <c r="L51" s="128"/>
      <c r="M51" s="123"/>
    </row>
    <row r="52">
      <c r="A52" s="91" t="s">
        <v>49</v>
      </c>
      <c r="B52" s="129" t="s">
        <v>94</v>
      </c>
      <c r="C52" s="122"/>
      <c r="D52" s="123"/>
      <c r="E52" s="122"/>
      <c r="F52" s="124"/>
      <c r="G52" s="123"/>
      <c r="H52" s="125"/>
      <c r="I52" s="126"/>
      <c r="J52" s="127"/>
      <c r="K52" s="126"/>
      <c r="L52" s="128"/>
      <c r="M52" s="123"/>
    </row>
    <row r="53">
      <c r="A53" s="91" t="s">
        <v>51</v>
      </c>
      <c r="B53" s="121"/>
      <c r="C53" s="122">
        <v>5.0</v>
      </c>
      <c r="D53" s="123"/>
      <c r="E53" s="122">
        <v>1.0</v>
      </c>
      <c r="F53" s="124"/>
      <c r="G53" s="123"/>
      <c r="H53" s="125">
        <v>1.0</v>
      </c>
      <c r="I53" s="126"/>
      <c r="J53" s="127">
        <v>9.0</v>
      </c>
      <c r="K53" s="126"/>
      <c r="L53" s="128"/>
      <c r="M53" s="123"/>
    </row>
    <row r="54">
      <c r="A54" s="91" t="s">
        <v>52</v>
      </c>
      <c r="B54" s="129" t="s">
        <v>94</v>
      </c>
      <c r="C54" s="122">
        <v>6.0</v>
      </c>
      <c r="D54" s="123"/>
      <c r="E54" s="122"/>
      <c r="F54" s="124"/>
      <c r="G54" s="123"/>
      <c r="H54" s="125">
        <v>18.0</v>
      </c>
      <c r="I54" s="126"/>
      <c r="J54" s="127">
        <v>69.0</v>
      </c>
      <c r="K54" s="126"/>
      <c r="L54" s="128"/>
      <c r="M54" s="123"/>
    </row>
    <row r="55">
      <c r="A55" s="91" t="s">
        <v>53</v>
      </c>
      <c r="B55" s="129" t="s">
        <v>94</v>
      </c>
      <c r="C55" s="122">
        <v>2.0</v>
      </c>
      <c r="D55" s="123"/>
      <c r="E55" s="122">
        <v>1.0</v>
      </c>
      <c r="F55" s="124"/>
      <c r="G55" s="123"/>
      <c r="H55" s="125">
        <v>14.0</v>
      </c>
      <c r="I55" s="126"/>
      <c r="J55" s="127">
        <v>16.0</v>
      </c>
      <c r="K55" s="126"/>
      <c r="L55" s="128"/>
      <c r="M55" s="123"/>
    </row>
    <row r="56">
      <c r="A56" s="91" t="s">
        <v>82</v>
      </c>
      <c r="B56" s="129" t="s">
        <v>94</v>
      </c>
      <c r="C56" s="122"/>
      <c r="D56" s="123"/>
      <c r="E56" s="122">
        <v>1.0</v>
      </c>
      <c r="F56" s="124"/>
      <c r="G56" s="123"/>
      <c r="H56" s="125">
        <v>2.0</v>
      </c>
      <c r="I56" s="126"/>
      <c r="J56" s="127"/>
      <c r="K56" s="126"/>
      <c r="L56" s="128"/>
      <c r="M56" s="123"/>
    </row>
    <row r="57">
      <c r="A57" s="91" t="s">
        <v>83</v>
      </c>
      <c r="B57" s="129" t="s">
        <v>94</v>
      </c>
      <c r="C57" s="122"/>
      <c r="D57" s="123"/>
      <c r="E57" s="122">
        <v>1.0</v>
      </c>
      <c r="F57" s="124"/>
      <c r="G57" s="123"/>
      <c r="H57" s="125">
        <v>3.0</v>
      </c>
      <c r="I57" s="126"/>
      <c r="J57" s="127"/>
      <c r="K57" s="126"/>
      <c r="L57" s="128"/>
      <c r="M57" s="123"/>
    </row>
    <row r="58">
      <c r="A58" s="91" t="s">
        <v>80</v>
      </c>
      <c r="B58" s="121"/>
      <c r="C58" s="122"/>
      <c r="D58" s="123"/>
      <c r="E58" s="122"/>
      <c r="F58" s="124"/>
      <c r="G58" s="123"/>
      <c r="H58" s="125"/>
      <c r="I58" s="126"/>
      <c r="J58" s="127"/>
      <c r="K58" s="126"/>
      <c r="L58" s="128"/>
      <c r="M58" s="123"/>
    </row>
    <row r="59">
      <c r="A59" s="107" t="s">
        <v>78</v>
      </c>
      <c r="B59" s="171"/>
      <c r="C59" s="122"/>
      <c r="D59" s="123"/>
      <c r="E59" s="122"/>
      <c r="F59" s="124"/>
      <c r="G59" s="123"/>
      <c r="H59" s="125"/>
      <c r="I59" s="126"/>
      <c r="J59" s="127"/>
      <c r="K59" s="126"/>
      <c r="L59" s="128"/>
      <c r="M59" s="123"/>
    </row>
    <row r="60">
      <c r="A60" s="107" t="s">
        <v>84</v>
      </c>
      <c r="B60" s="171"/>
      <c r="C60" s="122"/>
      <c r="D60" s="123"/>
      <c r="E60" s="122"/>
      <c r="F60" s="124"/>
      <c r="G60" s="123"/>
      <c r="H60" s="125"/>
      <c r="I60" s="126"/>
      <c r="J60" s="127"/>
      <c r="K60" s="126"/>
      <c r="L60" s="128"/>
      <c r="M60" s="123"/>
    </row>
    <row r="61">
      <c r="A61" s="131" t="s">
        <v>56</v>
      </c>
      <c r="B61" s="132"/>
      <c r="C61" s="133"/>
      <c r="D61" s="117"/>
      <c r="E61" s="133"/>
      <c r="F61" s="116"/>
      <c r="G61" s="117"/>
      <c r="H61" s="134"/>
      <c r="I61" s="135"/>
      <c r="J61" s="136"/>
      <c r="K61" s="135"/>
      <c r="L61" s="137"/>
      <c r="M61" s="117"/>
    </row>
    <row r="62">
      <c r="A62" s="27" t="s">
        <v>95</v>
      </c>
      <c r="M62" s="28"/>
    </row>
    <row r="63">
      <c r="A63" s="29"/>
      <c r="B63" s="30"/>
      <c r="C63" s="30"/>
      <c r="D63" s="30"/>
      <c r="E63" s="30"/>
      <c r="F63" s="138" t="s">
        <v>96</v>
      </c>
      <c r="G63" s="119"/>
      <c r="H63" s="138" t="s">
        <v>97</v>
      </c>
      <c r="I63" s="119"/>
      <c r="J63" s="138" t="s">
        <v>98</v>
      </c>
      <c r="K63" s="119"/>
      <c r="L63" s="139" t="s">
        <v>99</v>
      </c>
      <c r="M63" s="140" t="s">
        <v>100</v>
      </c>
    </row>
    <row r="64">
      <c r="A64" s="141" t="s">
        <v>25</v>
      </c>
      <c r="B64" s="138" t="s">
        <v>26</v>
      </c>
      <c r="C64" s="142" t="s">
        <v>27</v>
      </c>
      <c r="D64" s="142" t="s">
        <v>28</v>
      </c>
      <c r="E64" s="142" t="s">
        <v>29</v>
      </c>
      <c r="F64" s="143" t="s">
        <v>76</v>
      </c>
      <c r="G64" s="144" t="s">
        <v>101</v>
      </c>
      <c r="H64" s="143" t="s">
        <v>76</v>
      </c>
      <c r="I64" s="144" t="s">
        <v>101</v>
      </c>
      <c r="J64" s="143" t="s">
        <v>76</v>
      </c>
      <c r="K64" s="133" t="s">
        <v>101</v>
      </c>
      <c r="L64" s="145"/>
      <c r="M64" s="117"/>
    </row>
    <row r="65">
      <c r="A65" s="146" t="s">
        <v>32</v>
      </c>
      <c r="B65" s="147"/>
      <c r="C65" s="147"/>
      <c r="D65" s="147"/>
      <c r="E65" s="122"/>
      <c r="F65" s="148"/>
      <c r="G65" s="147"/>
      <c r="H65" s="148"/>
      <c r="I65" s="147"/>
      <c r="J65" s="148"/>
      <c r="K65" s="122"/>
      <c r="L65" s="149"/>
      <c r="M65" s="150" t="str">
        <f t="shared" ref="M65:M91" si="11">iferror(F65/B65,"")</f>
        <v/>
      </c>
    </row>
    <row r="66">
      <c r="A66" s="146" t="s">
        <v>34</v>
      </c>
      <c r="B66" s="102"/>
      <c r="C66" s="102"/>
      <c r="D66" s="102"/>
      <c r="E66" s="127"/>
      <c r="F66" s="151"/>
      <c r="G66" s="102"/>
      <c r="H66" s="151"/>
      <c r="I66" s="102"/>
      <c r="J66" s="151"/>
      <c r="K66" s="127"/>
      <c r="L66" s="152"/>
      <c r="M66" s="153" t="str">
        <f t="shared" si="11"/>
        <v/>
      </c>
    </row>
    <row r="67">
      <c r="A67" s="146" t="s">
        <v>55</v>
      </c>
      <c r="B67" s="102">
        <v>1.0</v>
      </c>
      <c r="C67" s="102"/>
      <c r="D67" s="102"/>
      <c r="E67" s="127"/>
      <c r="F67" s="151"/>
      <c r="G67" s="102"/>
      <c r="H67" s="151"/>
      <c r="I67" s="102"/>
      <c r="J67" s="151"/>
      <c r="K67" s="127"/>
      <c r="L67" s="152">
        <v>1.0</v>
      </c>
      <c r="M67" s="153">
        <f t="shared" si="11"/>
        <v>0</v>
      </c>
    </row>
    <row r="68">
      <c r="A68" s="146" t="s">
        <v>38</v>
      </c>
      <c r="B68" s="102"/>
      <c r="C68" s="102"/>
      <c r="D68" s="102"/>
      <c r="E68" s="127"/>
      <c r="F68" s="151">
        <v>1.0</v>
      </c>
      <c r="G68" s="102"/>
      <c r="H68" s="151"/>
      <c r="I68" s="102"/>
      <c r="J68" s="151"/>
      <c r="K68" s="127"/>
      <c r="L68" s="152"/>
      <c r="M68" s="153" t="str">
        <f t="shared" si="11"/>
        <v/>
      </c>
    </row>
    <row r="69">
      <c r="A69" s="146" t="s">
        <v>39</v>
      </c>
      <c r="B69" s="102">
        <v>1.0</v>
      </c>
      <c r="C69" s="102"/>
      <c r="D69" s="102"/>
      <c r="E69" s="127"/>
      <c r="F69" s="151"/>
      <c r="G69" s="102"/>
      <c r="H69" s="151"/>
      <c r="I69" s="102"/>
      <c r="J69" s="151"/>
      <c r="K69" s="127"/>
      <c r="L69" s="152"/>
      <c r="M69" s="153">
        <f t="shared" si="11"/>
        <v>0</v>
      </c>
    </row>
    <row r="70">
      <c r="A70" s="146" t="s">
        <v>41</v>
      </c>
      <c r="B70" s="102">
        <v>1.0</v>
      </c>
      <c r="C70" s="102"/>
      <c r="D70" s="102"/>
      <c r="E70" s="127"/>
      <c r="F70" s="151"/>
      <c r="G70" s="102"/>
      <c r="H70" s="151"/>
      <c r="I70" s="102"/>
      <c r="J70" s="151"/>
      <c r="K70" s="127"/>
      <c r="L70" s="152"/>
      <c r="M70" s="153">
        <f t="shared" si="11"/>
        <v>0</v>
      </c>
    </row>
    <row r="71">
      <c r="A71" s="146" t="s">
        <v>43</v>
      </c>
      <c r="B71" s="102"/>
      <c r="C71" s="102"/>
      <c r="D71" s="102"/>
      <c r="E71" s="127"/>
      <c r="F71" s="151">
        <v>1.0</v>
      </c>
      <c r="G71" s="102"/>
      <c r="H71" s="151"/>
      <c r="I71" s="102"/>
      <c r="J71" s="151"/>
      <c r="K71" s="127"/>
      <c r="L71" s="152"/>
      <c r="M71" s="153" t="str">
        <f t="shared" si="11"/>
        <v/>
      </c>
    </row>
    <row r="72">
      <c r="A72" s="146" t="s">
        <v>45</v>
      </c>
      <c r="B72" s="102">
        <v>1.0</v>
      </c>
      <c r="C72" s="102"/>
      <c r="D72" s="102"/>
      <c r="E72" s="127"/>
      <c r="F72" s="151"/>
      <c r="G72" s="102"/>
      <c r="H72" s="151"/>
      <c r="I72" s="102"/>
      <c r="J72" s="151"/>
      <c r="K72" s="127"/>
      <c r="L72" s="152"/>
      <c r="M72" s="153">
        <f t="shared" si="11"/>
        <v>0</v>
      </c>
    </row>
    <row r="73">
      <c r="A73" s="146" t="s">
        <v>46</v>
      </c>
      <c r="B73" s="102"/>
      <c r="C73" s="102"/>
      <c r="D73" s="102">
        <v>1.0</v>
      </c>
      <c r="E73" s="127"/>
      <c r="F73" s="151"/>
      <c r="G73" s="102"/>
      <c r="H73" s="151">
        <v>1.0</v>
      </c>
      <c r="I73" s="102"/>
      <c r="J73" s="151"/>
      <c r="K73" s="127"/>
      <c r="L73" s="152"/>
      <c r="M73" s="153" t="str">
        <f t="shared" si="11"/>
        <v/>
      </c>
    </row>
    <row r="74">
      <c r="A74" s="146" t="s">
        <v>47</v>
      </c>
      <c r="B74" s="102"/>
      <c r="C74" s="102"/>
      <c r="D74" s="102"/>
      <c r="E74" s="127"/>
      <c r="F74" s="151"/>
      <c r="G74" s="102"/>
      <c r="H74" s="151"/>
      <c r="I74" s="102"/>
      <c r="J74" s="151"/>
      <c r="K74" s="127"/>
      <c r="L74" s="152"/>
      <c r="M74" s="153" t="str">
        <f t="shared" si="11"/>
        <v/>
      </c>
    </row>
    <row r="75">
      <c r="A75" s="146" t="s">
        <v>48</v>
      </c>
      <c r="B75" s="102">
        <v>1.0</v>
      </c>
      <c r="C75" s="102"/>
      <c r="D75" s="102"/>
      <c r="E75" s="127"/>
      <c r="F75" s="151"/>
      <c r="G75" s="102"/>
      <c r="H75" s="151"/>
      <c r="I75" s="102"/>
      <c r="J75" s="151"/>
      <c r="K75" s="127"/>
      <c r="L75" s="152"/>
      <c r="M75" s="153">
        <f t="shared" si="11"/>
        <v>0</v>
      </c>
    </row>
    <row r="76">
      <c r="A76" s="146" t="s">
        <v>49</v>
      </c>
      <c r="B76" s="102"/>
      <c r="C76" s="102"/>
      <c r="D76" s="102"/>
      <c r="E76" s="127"/>
      <c r="F76" s="151">
        <v>1.0</v>
      </c>
      <c r="G76" s="102"/>
      <c r="H76" s="151"/>
      <c r="I76" s="102"/>
      <c r="J76" s="151"/>
      <c r="K76" s="127"/>
      <c r="L76" s="152"/>
      <c r="M76" s="153" t="str">
        <f t="shared" si="11"/>
        <v/>
      </c>
    </row>
    <row r="77">
      <c r="A77" s="146" t="s">
        <v>50</v>
      </c>
      <c r="B77" s="102"/>
      <c r="C77" s="102"/>
      <c r="D77" s="102"/>
      <c r="E77" s="127"/>
      <c r="F77" s="151"/>
      <c r="G77" s="102"/>
      <c r="H77" s="151"/>
      <c r="I77" s="102"/>
      <c r="J77" s="151"/>
      <c r="K77" s="127"/>
      <c r="L77" s="152"/>
      <c r="M77" s="153" t="str">
        <f t="shared" si="11"/>
        <v/>
      </c>
    </row>
    <row r="78">
      <c r="A78" s="146" t="s">
        <v>51</v>
      </c>
      <c r="B78" s="102"/>
      <c r="C78" s="102"/>
      <c r="D78" s="102"/>
      <c r="E78" s="127"/>
      <c r="F78" s="151"/>
      <c r="G78" s="102"/>
      <c r="H78" s="151"/>
      <c r="I78" s="102"/>
      <c r="J78" s="151"/>
      <c r="K78" s="127"/>
      <c r="L78" s="152"/>
      <c r="M78" s="153" t="str">
        <f t="shared" si="11"/>
        <v/>
      </c>
    </row>
    <row r="79">
      <c r="A79" s="146" t="s">
        <v>52</v>
      </c>
      <c r="B79" s="102"/>
      <c r="C79" s="102"/>
      <c r="D79" s="102"/>
      <c r="E79" s="127"/>
      <c r="F79" s="151"/>
      <c r="G79" s="102"/>
      <c r="H79" s="151"/>
      <c r="I79" s="102"/>
      <c r="J79" s="151"/>
      <c r="K79" s="127"/>
      <c r="L79" s="152"/>
      <c r="M79" s="153" t="str">
        <f t="shared" si="11"/>
        <v/>
      </c>
    </row>
    <row r="80">
      <c r="A80" s="146" t="s">
        <v>53</v>
      </c>
      <c r="B80" s="102">
        <v>1.0</v>
      </c>
      <c r="C80" s="102"/>
      <c r="D80" s="102"/>
      <c r="E80" s="127"/>
      <c r="F80" s="151"/>
      <c r="G80" s="102"/>
      <c r="H80" s="151"/>
      <c r="I80" s="102"/>
      <c r="J80" s="151"/>
      <c r="K80" s="127"/>
      <c r="L80" s="152"/>
      <c r="M80" s="153">
        <f t="shared" si="11"/>
        <v>0</v>
      </c>
    </row>
    <row r="81">
      <c r="A81" s="146" t="s">
        <v>82</v>
      </c>
      <c r="B81" s="102"/>
      <c r="C81" s="102"/>
      <c r="D81" s="102"/>
      <c r="E81" s="127"/>
      <c r="F81" s="151">
        <v>0.5</v>
      </c>
      <c r="G81" s="102"/>
      <c r="H81" s="151"/>
      <c r="I81" s="102"/>
      <c r="J81" s="151"/>
      <c r="K81" s="127"/>
      <c r="L81" s="152"/>
      <c r="M81" s="153" t="str">
        <f t="shared" si="11"/>
        <v/>
      </c>
    </row>
    <row r="82">
      <c r="A82" s="146" t="s">
        <v>83</v>
      </c>
      <c r="B82" s="102">
        <v>2.0</v>
      </c>
      <c r="C82" s="102"/>
      <c r="D82" s="102"/>
      <c r="E82" s="127"/>
      <c r="F82" s="151">
        <v>0.5</v>
      </c>
      <c r="G82" s="102"/>
      <c r="H82" s="151"/>
      <c r="I82" s="102"/>
      <c r="J82" s="151"/>
      <c r="K82" s="127"/>
      <c r="L82" s="152"/>
      <c r="M82" s="153">
        <f t="shared" si="11"/>
        <v>0.25</v>
      </c>
    </row>
    <row r="83">
      <c r="A83" s="146" t="s">
        <v>80</v>
      </c>
      <c r="B83" s="102"/>
      <c r="C83" s="102"/>
      <c r="D83" s="102"/>
      <c r="E83" s="127"/>
      <c r="F83" s="151"/>
      <c r="G83" s="102"/>
      <c r="H83" s="151"/>
      <c r="I83" s="102"/>
      <c r="J83" s="151"/>
      <c r="K83" s="127"/>
      <c r="L83" s="152"/>
      <c r="M83" s="153" t="str">
        <f t="shared" si="11"/>
        <v/>
      </c>
    </row>
    <row r="84">
      <c r="A84" s="146" t="s">
        <v>84</v>
      </c>
      <c r="B84" s="102"/>
      <c r="C84" s="102"/>
      <c r="D84" s="102"/>
      <c r="E84" s="127"/>
      <c r="F84" s="151"/>
      <c r="G84" s="102"/>
      <c r="H84" s="151"/>
      <c r="I84" s="102"/>
      <c r="J84" s="151"/>
      <c r="K84" s="127"/>
      <c r="L84" s="152"/>
      <c r="M84" s="153" t="str">
        <f t="shared" si="11"/>
        <v/>
      </c>
    </row>
    <row r="85">
      <c r="A85" s="146" t="s">
        <v>78</v>
      </c>
      <c r="B85" s="102"/>
      <c r="C85" s="102"/>
      <c r="D85" s="102"/>
      <c r="E85" s="127"/>
      <c r="F85" s="151"/>
      <c r="G85" s="102"/>
      <c r="H85" s="151"/>
      <c r="I85" s="102"/>
      <c r="J85" s="151"/>
      <c r="K85" s="127"/>
      <c r="L85" s="152"/>
      <c r="M85" s="153" t="str">
        <f t="shared" si="11"/>
        <v/>
      </c>
    </row>
    <row r="86">
      <c r="A86" s="154" t="s">
        <v>102</v>
      </c>
      <c r="B86" s="155"/>
      <c r="C86" s="102"/>
      <c r="D86" s="102"/>
      <c r="E86" s="127"/>
      <c r="F86" s="151"/>
      <c r="G86" s="102"/>
      <c r="H86" s="151"/>
      <c r="I86" s="102"/>
      <c r="J86" s="151"/>
      <c r="K86" s="127"/>
      <c r="L86" s="152"/>
      <c r="M86" s="153" t="str">
        <f t="shared" si="11"/>
        <v/>
      </c>
    </row>
    <row r="87" hidden="1">
      <c r="A87" s="154"/>
      <c r="B87" s="155"/>
      <c r="C87" s="102"/>
      <c r="D87" s="102"/>
      <c r="E87" s="127"/>
      <c r="F87" s="151"/>
      <c r="G87" s="102"/>
      <c r="H87" s="151"/>
      <c r="I87" s="102"/>
      <c r="J87" s="151"/>
      <c r="K87" s="127"/>
      <c r="L87" s="152"/>
      <c r="M87" s="153" t="str">
        <f t="shared" si="11"/>
        <v/>
      </c>
    </row>
    <row r="88">
      <c r="A88" s="154" t="s">
        <v>103</v>
      </c>
      <c r="B88" s="155"/>
      <c r="C88" s="102"/>
      <c r="D88" s="102"/>
      <c r="E88" s="127"/>
      <c r="F88" s="151"/>
      <c r="G88" s="102"/>
      <c r="H88" s="151"/>
      <c r="I88" s="102"/>
      <c r="J88" s="151"/>
      <c r="K88" s="127"/>
      <c r="L88" s="152"/>
      <c r="M88" s="153" t="str">
        <f t="shared" si="11"/>
        <v/>
      </c>
    </row>
    <row r="89">
      <c r="A89" s="154" t="s">
        <v>104</v>
      </c>
      <c r="B89" s="155"/>
      <c r="C89" s="102"/>
      <c r="D89" s="102"/>
      <c r="E89" s="127"/>
      <c r="F89" s="151"/>
      <c r="G89" s="102"/>
      <c r="H89" s="151">
        <v>1.0</v>
      </c>
      <c r="I89" s="102"/>
      <c r="J89" s="151"/>
      <c r="K89" s="127"/>
      <c r="L89" s="152"/>
      <c r="M89" s="153" t="str">
        <f t="shared" si="11"/>
        <v/>
      </c>
    </row>
    <row r="90">
      <c r="A90" s="154" t="s">
        <v>105</v>
      </c>
      <c r="B90" s="155"/>
      <c r="C90" s="102"/>
      <c r="D90" s="102"/>
      <c r="E90" s="127"/>
      <c r="F90" s="151"/>
      <c r="G90" s="102"/>
      <c r="H90" s="151"/>
      <c r="I90" s="102"/>
      <c r="J90" s="151"/>
      <c r="K90" s="127"/>
      <c r="L90" s="152"/>
      <c r="M90" s="153" t="str">
        <f t="shared" si="11"/>
        <v/>
      </c>
    </row>
    <row r="91">
      <c r="A91" s="156" t="s">
        <v>21</v>
      </c>
      <c r="B91" s="157"/>
      <c r="C91" s="158"/>
      <c r="D91" s="158"/>
      <c r="E91" s="136"/>
      <c r="F91" s="159"/>
      <c r="G91" s="158"/>
      <c r="H91" s="159"/>
      <c r="I91" s="158"/>
      <c r="J91" s="159"/>
      <c r="K91" s="136"/>
      <c r="L91" s="160"/>
      <c r="M91" s="161" t="str">
        <f t="shared" si="11"/>
        <v/>
      </c>
    </row>
    <row r="92">
      <c r="A92" s="154" t="s">
        <v>106</v>
      </c>
      <c r="B92" s="162">
        <f t="shared" ref="B92:L92" si="12">SUM(B65:B91)</f>
        <v>8</v>
      </c>
      <c r="C92" s="163">
        <f t="shared" si="12"/>
        <v>0</v>
      </c>
      <c r="D92" s="163">
        <f t="shared" si="12"/>
        <v>1</v>
      </c>
      <c r="E92" s="163">
        <f t="shared" si="12"/>
        <v>0</v>
      </c>
      <c r="F92" s="164">
        <f t="shared" si="12"/>
        <v>4</v>
      </c>
      <c r="G92" s="164">
        <f t="shared" si="12"/>
        <v>0</v>
      </c>
      <c r="H92" s="165">
        <f t="shared" si="12"/>
        <v>2</v>
      </c>
      <c r="I92" s="165">
        <f t="shared" si="12"/>
        <v>0</v>
      </c>
      <c r="J92" s="165">
        <f t="shared" si="12"/>
        <v>0</v>
      </c>
      <c r="K92" s="165">
        <f t="shared" si="12"/>
        <v>0</v>
      </c>
      <c r="L92" s="165">
        <f t="shared" si="12"/>
        <v>1</v>
      </c>
      <c r="M92" s="166">
        <f>(F92+H92+J92+L92)/(B92+C92+D92+E92)</f>
        <v>0.7777777778</v>
      </c>
    </row>
    <row r="93">
      <c r="A93" s="32" t="s">
        <v>107</v>
      </c>
      <c r="B93" s="167">
        <f>B92</f>
        <v>8</v>
      </c>
      <c r="C93" s="120"/>
      <c r="D93" s="120"/>
      <c r="E93" s="119"/>
      <c r="F93" s="168">
        <f>F92</f>
        <v>4</v>
      </c>
      <c r="G93" s="120"/>
      <c r="H93" s="120"/>
      <c r="I93" s="120"/>
      <c r="J93" s="120"/>
      <c r="K93" s="119"/>
      <c r="L93" s="169"/>
      <c r="M93" s="170">
        <f t="shared" ref="M93:M96" si="13">Iferror(F93/B93,"")</f>
        <v>0.5</v>
      </c>
    </row>
    <row r="94">
      <c r="A94" s="32" t="s">
        <v>108</v>
      </c>
      <c r="B94" s="167">
        <f>D92</f>
        <v>1</v>
      </c>
      <c r="C94" s="120"/>
      <c r="D94" s="120"/>
      <c r="E94" s="119"/>
      <c r="F94" s="168">
        <f>H92</f>
        <v>2</v>
      </c>
      <c r="G94" s="120"/>
      <c r="H94" s="120"/>
      <c r="I94" s="120"/>
      <c r="J94" s="120"/>
      <c r="K94" s="119"/>
      <c r="L94" s="169"/>
      <c r="M94" s="170">
        <f t="shared" si="13"/>
        <v>2</v>
      </c>
    </row>
    <row r="95">
      <c r="A95" s="32" t="s">
        <v>109</v>
      </c>
      <c r="B95" s="167">
        <f>D92</f>
        <v>1</v>
      </c>
      <c r="C95" s="120"/>
      <c r="D95" s="120"/>
      <c r="E95" s="119"/>
      <c r="F95" s="168">
        <f>J92</f>
        <v>0</v>
      </c>
      <c r="G95" s="120"/>
      <c r="H95" s="120"/>
      <c r="I95" s="120"/>
      <c r="J95" s="120"/>
      <c r="K95" s="119"/>
      <c r="L95" s="169"/>
      <c r="M95" s="170">
        <f t="shared" si="13"/>
        <v>0</v>
      </c>
    </row>
    <row r="96">
      <c r="A96" s="48" t="s">
        <v>110</v>
      </c>
      <c r="B96" s="167">
        <f>E92</f>
        <v>0</v>
      </c>
      <c r="C96" s="120"/>
      <c r="D96" s="120"/>
      <c r="E96" s="119"/>
      <c r="F96" s="168">
        <f>L92</f>
        <v>1</v>
      </c>
      <c r="G96" s="120"/>
      <c r="H96" s="120"/>
      <c r="I96" s="120"/>
      <c r="J96" s="120"/>
      <c r="K96" s="119"/>
      <c r="L96" s="169"/>
      <c r="M96" s="170" t="str">
        <f t="shared" si="13"/>
        <v/>
      </c>
    </row>
  </sheetData>
  <mergeCells count="196">
    <mergeCell ref="F20:G20"/>
    <mergeCell ref="F21:G21"/>
    <mergeCell ref="F22:G22"/>
    <mergeCell ref="F23:G23"/>
    <mergeCell ref="F24:G24"/>
    <mergeCell ref="A25:B25"/>
    <mergeCell ref="F25:G25"/>
    <mergeCell ref="F33:G33"/>
    <mergeCell ref="F34:G34"/>
    <mergeCell ref="F35:G35"/>
    <mergeCell ref="F36:G36"/>
    <mergeCell ref="F37:G37"/>
    <mergeCell ref="F38:G38"/>
    <mergeCell ref="F26:G26"/>
    <mergeCell ref="F27:G27"/>
    <mergeCell ref="F28:G28"/>
    <mergeCell ref="F29:G29"/>
    <mergeCell ref="F30:G30"/>
    <mergeCell ref="F31:G31"/>
    <mergeCell ref="F32:G32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E41:G41"/>
    <mergeCell ref="H41:I41"/>
    <mergeCell ref="A39:M39"/>
    <mergeCell ref="C40:D40"/>
    <mergeCell ref="E40:G40"/>
    <mergeCell ref="H40:I40"/>
    <mergeCell ref="J40:K40"/>
    <mergeCell ref="L40:M40"/>
    <mergeCell ref="C41:D41"/>
    <mergeCell ref="I4:K4"/>
    <mergeCell ref="I5:K5"/>
    <mergeCell ref="A1:H1"/>
    <mergeCell ref="F2:G2"/>
    <mergeCell ref="I2:K2"/>
    <mergeCell ref="F3:G3"/>
    <mergeCell ref="I3:K3"/>
    <mergeCell ref="F4:G4"/>
    <mergeCell ref="F5:G5"/>
    <mergeCell ref="I10:K10"/>
    <mergeCell ref="I11:K11"/>
    <mergeCell ref="I12:K12"/>
    <mergeCell ref="I13:K13"/>
    <mergeCell ref="C16:M16"/>
    <mergeCell ref="H17:K17"/>
    <mergeCell ref="H18:K18"/>
    <mergeCell ref="F6:G6"/>
    <mergeCell ref="I6:K6"/>
    <mergeCell ref="F7:G7"/>
    <mergeCell ref="I7:K7"/>
    <mergeCell ref="F8:G8"/>
    <mergeCell ref="I8:K8"/>
    <mergeCell ref="I9:K9"/>
    <mergeCell ref="F9:G9"/>
    <mergeCell ref="F10:G10"/>
    <mergeCell ref="F11:G11"/>
    <mergeCell ref="F12:G12"/>
    <mergeCell ref="F13:G13"/>
    <mergeCell ref="F14:G14"/>
    <mergeCell ref="F17:G17"/>
    <mergeCell ref="F18:G18"/>
    <mergeCell ref="F19:G19"/>
    <mergeCell ref="H19:K19"/>
    <mergeCell ref="H20:K20"/>
    <mergeCell ref="H21:K21"/>
    <mergeCell ref="H22:K22"/>
    <mergeCell ref="H23:K23"/>
    <mergeCell ref="J41:K41"/>
    <mergeCell ref="L41:M41"/>
    <mergeCell ref="C42:D42"/>
    <mergeCell ref="E42:G42"/>
    <mergeCell ref="H42:I42"/>
    <mergeCell ref="J42:K42"/>
    <mergeCell ref="L42:M42"/>
    <mergeCell ref="J50:K50"/>
    <mergeCell ref="L50:M50"/>
    <mergeCell ref="J51:K51"/>
    <mergeCell ref="L51:M51"/>
    <mergeCell ref="J52:K52"/>
    <mergeCell ref="L52:M52"/>
    <mergeCell ref="E50:G50"/>
    <mergeCell ref="H50:I50"/>
    <mergeCell ref="C51:D51"/>
    <mergeCell ref="E51:G51"/>
    <mergeCell ref="H51:I51"/>
    <mergeCell ref="E52:G52"/>
    <mergeCell ref="H52:I52"/>
    <mergeCell ref="E54:G54"/>
    <mergeCell ref="H54:I54"/>
    <mergeCell ref="C52:D52"/>
    <mergeCell ref="C53:D53"/>
    <mergeCell ref="E53:G53"/>
    <mergeCell ref="H53:I53"/>
    <mergeCell ref="J53:K53"/>
    <mergeCell ref="L53:M53"/>
    <mergeCell ref="C54:D54"/>
    <mergeCell ref="H57:I57"/>
    <mergeCell ref="J57:K57"/>
    <mergeCell ref="C56:D56"/>
    <mergeCell ref="E56:G56"/>
    <mergeCell ref="H56:I56"/>
    <mergeCell ref="J56:K56"/>
    <mergeCell ref="L56:M56"/>
    <mergeCell ref="E57:G57"/>
    <mergeCell ref="L57:M57"/>
    <mergeCell ref="J59:K59"/>
    <mergeCell ref="L59:M59"/>
    <mergeCell ref="J60:K60"/>
    <mergeCell ref="L60:M60"/>
    <mergeCell ref="J61:K61"/>
    <mergeCell ref="L61:M61"/>
    <mergeCell ref="L63:L64"/>
    <mergeCell ref="M63:M64"/>
    <mergeCell ref="C57:D57"/>
    <mergeCell ref="C58:D58"/>
    <mergeCell ref="E58:G58"/>
    <mergeCell ref="H58:I58"/>
    <mergeCell ref="J58:K58"/>
    <mergeCell ref="L58:M58"/>
    <mergeCell ref="C59:D59"/>
    <mergeCell ref="E61:G61"/>
    <mergeCell ref="A62:M62"/>
    <mergeCell ref="F63:G63"/>
    <mergeCell ref="H63:I63"/>
    <mergeCell ref="J63:K63"/>
    <mergeCell ref="B93:E93"/>
    <mergeCell ref="F93:K93"/>
    <mergeCell ref="B94:E94"/>
    <mergeCell ref="F94:K94"/>
    <mergeCell ref="B95:E95"/>
    <mergeCell ref="F95:K95"/>
    <mergeCell ref="B96:E96"/>
    <mergeCell ref="F96:K96"/>
    <mergeCell ref="E59:G59"/>
    <mergeCell ref="H59:I59"/>
    <mergeCell ref="C60:D60"/>
    <mergeCell ref="E60:G60"/>
    <mergeCell ref="H60:I60"/>
    <mergeCell ref="C61:D61"/>
    <mergeCell ref="H61:I61"/>
    <mergeCell ref="H44:I44"/>
    <mergeCell ref="J44:K44"/>
    <mergeCell ref="C43:D43"/>
    <mergeCell ref="E43:G43"/>
    <mergeCell ref="H43:I43"/>
    <mergeCell ref="J43:K43"/>
    <mergeCell ref="L43:M43"/>
    <mergeCell ref="E44:G44"/>
    <mergeCell ref="L44:M44"/>
    <mergeCell ref="J46:K46"/>
    <mergeCell ref="L46:M46"/>
    <mergeCell ref="J47:K47"/>
    <mergeCell ref="L47:M47"/>
    <mergeCell ref="J48:K48"/>
    <mergeCell ref="L48:M48"/>
    <mergeCell ref="C44:D44"/>
    <mergeCell ref="C45:D45"/>
    <mergeCell ref="E45:G45"/>
    <mergeCell ref="H45:I45"/>
    <mergeCell ref="J45:K45"/>
    <mergeCell ref="L45:M45"/>
    <mergeCell ref="C46:D46"/>
    <mergeCell ref="E46:G46"/>
    <mergeCell ref="H46:I46"/>
    <mergeCell ref="C47:D47"/>
    <mergeCell ref="E47:G47"/>
    <mergeCell ref="H47:I47"/>
    <mergeCell ref="E48:G48"/>
    <mergeCell ref="H48:I48"/>
    <mergeCell ref="C48:D48"/>
    <mergeCell ref="C49:D49"/>
    <mergeCell ref="E49:G49"/>
    <mergeCell ref="H49:I49"/>
    <mergeCell ref="J49:K49"/>
    <mergeCell ref="L49:M49"/>
    <mergeCell ref="C50:D50"/>
    <mergeCell ref="J54:K54"/>
    <mergeCell ref="L54:M54"/>
    <mergeCell ref="C55:D55"/>
    <mergeCell ref="E55:G55"/>
    <mergeCell ref="H55:I55"/>
    <mergeCell ref="J55:K55"/>
    <mergeCell ref="L55:M55"/>
  </mergeCells>
  <conditionalFormatting sqref="F17:G38">
    <cfRule type="cellIs" dxfId="0" priority="1" operator="lessThan">
      <formula>0</formula>
    </cfRule>
  </conditionalFormatting>
  <conditionalFormatting sqref="F17:G38">
    <cfRule type="cellIs" dxfId="1" priority="2" operator="greaterThan">
      <formula>0</formula>
    </cfRule>
  </conditionalFormatting>
  <conditionalFormatting sqref="M18:M37">
    <cfRule type="cellIs" dxfId="0" priority="3" operator="lessThan">
      <formula>$B$23</formula>
    </cfRule>
  </conditionalFormatting>
  <conditionalFormatting sqref="M18:M37">
    <cfRule type="cellIs" dxfId="2" priority="4" operator="lessThan">
      <formula>"99%"</formula>
    </cfRule>
  </conditionalFormatting>
  <conditionalFormatting sqref="M18:M37">
    <cfRule type="cellIs" dxfId="1" priority="5" operator="greaterThan">
      <formula>$B$23</formula>
    </cfRule>
  </conditionalFormatting>
  <conditionalFormatting sqref="M3:M13">
    <cfRule type="cellIs" dxfId="1" priority="6" operator="greaterThan">
      <formula>$B$23</formula>
    </cfRule>
  </conditionalFormatting>
  <conditionalFormatting sqref="M3:M13">
    <cfRule type="cellIs" dxfId="0" priority="7" operator="lessThan">
      <formula>$B$23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  <col customWidth="1" min="3" max="3" width="16.0"/>
    <col customWidth="1" min="6" max="7" width="7.38"/>
    <col customWidth="1" min="8" max="8" width="11.0"/>
    <col customWidth="1" min="9" max="9" width="7.5"/>
    <col customWidth="1" min="10" max="10" width="7.38"/>
    <col customWidth="1" min="11" max="11" width="8.88"/>
    <col customWidth="1" min="12" max="12" width="18.63"/>
    <col customWidth="1" min="13" max="13" width="17.13"/>
  </cols>
  <sheetData>
    <row r="1">
      <c r="A1" s="52" t="s">
        <v>0</v>
      </c>
      <c r="B1" s="53"/>
      <c r="C1" s="53"/>
      <c r="D1" s="53"/>
      <c r="E1" s="53"/>
      <c r="F1" s="53"/>
      <c r="G1" s="53"/>
      <c r="H1" s="54"/>
      <c r="I1" s="55"/>
      <c r="J1" s="55"/>
      <c r="K1" s="55"/>
      <c r="L1" s="55"/>
      <c r="M1" s="56" t="s">
        <v>57</v>
      </c>
    </row>
    <row r="2">
      <c r="A2" s="57" t="s">
        <v>58</v>
      </c>
      <c r="B2" s="58">
        <v>45951.0</v>
      </c>
      <c r="C2" s="6"/>
      <c r="D2" s="7" t="s">
        <v>2</v>
      </c>
      <c r="E2" s="7" t="s">
        <v>3</v>
      </c>
      <c r="F2" s="59" t="s">
        <v>4</v>
      </c>
      <c r="G2" s="54"/>
      <c r="H2" s="60" t="s">
        <v>5</v>
      </c>
      <c r="I2" s="59" t="s">
        <v>59</v>
      </c>
      <c r="J2" s="53"/>
      <c r="K2" s="54"/>
      <c r="L2" s="61" t="s">
        <v>60</v>
      </c>
      <c r="M2" s="62" t="s">
        <v>6</v>
      </c>
    </row>
    <row r="3">
      <c r="A3" s="10" t="s">
        <v>7</v>
      </c>
      <c r="B3" s="11">
        <v>2440216.0</v>
      </c>
      <c r="C3" s="12" t="s">
        <v>8</v>
      </c>
      <c r="D3" s="13">
        <v>283038.0</v>
      </c>
      <c r="E3" s="13">
        <v>316209.0</v>
      </c>
      <c r="F3" s="63">
        <v>109219.06</v>
      </c>
      <c r="G3" s="64"/>
      <c r="H3" s="65">
        <f t="shared" ref="H3:H8" si="1">$F3/D3</f>
        <v>0.3858812598</v>
      </c>
      <c r="I3" s="66">
        <f t="shared" ref="I3:I13" si="2">F3-L3</f>
        <v>-185909.34</v>
      </c>
      <c r="J3" s="67"/>
      <c r="K3" s="64"/>
      <c r="L3" s="68">
        <f t="shared" ref="L3:L13" si="3">E3*$B$23</f>
        <v>295128.4</v>
      </c>
      <c r="M3" s="69">
        <f t="shared" ref="M3:M14" si="4">$F3/E3</f>
        <v>0.3454014908</v>
      </c>
    </row>
    <row r="4">
      <c r="A4" s="10" t="s">
        <v>9</v>
      </c>
      <c r="B4" s="11">
        <v>2112323.77</v>
      </c>
      <c r="C4" s="12" t="s">
        <v>10</v>
      </c>
      <c r="D4" s="13">
        <v>201574.0</v>
      </c>
      <c r="E4" s="13">
        <v>261601.0</v>
      </c>
      <c r="F4" s="63">
        <v>113207.79</v>
      </c>
      <c r="G4" s="64"/>
      <c r="H4" s="65">
        <f t="shared" si="1"/>
        <v>0.5616190084</v>
      </c>
      <c r="I4" s="66">
        <f t="shared" si="2"/>
        <v>-130953.1433</v>
      </c>
      <c r="J4" s="67"/>
      <c r="K4" s="64"/>
      <c r="L4" s="68">
        <f t="shared" si="3"/>
        <v>244160.9333</v>
      </c>
      <c r="M4" s="69">
        <f t="shared" si="4"/>
        <v>0.4327498366</v>
      </c>
    </row>
    <row r="5">
      <c r="A5" s="10" t="s">
        <v>11</v>
      </c>
      <c r="B5" s="70">
        <v>1448106.17</v>
      </c>
      <c r="C5" s="12" t="s">
        <v>61</v>
      </c>
      <c r="D5" s="71">
        <v>402427.0</v>
      </c>
      <c r="E5" s="13">
        <v>501170.0</v>
      </c>
      <c r="F5" s="63">
        <v>323199.51</v>
      </c>
      <c r="G5" s="64"/>
      <c r="H5" s="65">
        <f t="shared" si="1"/>
        <v>0.8031258092</v>
      </c>
      <c r="I5" s="66">
        <f t="shared" si="2"/>
        <v>-144559.1567</v>
      </c>
      <c r="J5" s="67"/>
      <c r="K5" s="64"/>
      <c r="L5" s="68">
        <f t="shared" si="3"/>
        <v>467758.6667</v>
      </c>
      <c r="M5" s="69">
        <f t="shared" si="4"/>
        <v>0.6448899775</v>
      </c>
    </row>
    <row r="6">
      <c r="A6" s="10" t="s">
        <v>62</v>
      </c>
      <c r="B6" s="70">
        <v>195818.75</v>
      </c>
      <c r="C6" s="12" t="s">
        <v>12</v>
      </c>
      <c r="D6" s="13">
        <v>360402.0</v>
      </c>
      <c r="E6" s="13">
        <v>316209.0</v>
      </c>
      <c r="F6" s="63">
        <v>151784.37</v>
      </c>
      <c r="G6" s="64"/>
      <c r="H6" s="65">
        <f t="shared" si="1"/>
        <v>0.4211529625</v>
      </c>
      <c r="I6" s="66">
        <f t="shared" si="2"/>
        <v>-143344.03</v>
      </c>
      <c r="J6" s="67"/>
      <c r="K6" s="64"/>
      <c r="L6" s="68">
        <f t="shared" si="3"/>
        <v>295128.4</v>
      </c>
      <c r="M6" s="69">
        <f t="shared" si="4"/>
        <v>0.480012808</v>
      </c>
    </row>
    <row r="7">
      <c r="A7" s="32" t="s">
        <v>63</v>
      </c>
      <c r="B7" s="72">
        <f>B5-B3</f>
        <v>-992109.83</v>
      </c>
      <c r="C7" s="12" t="s">
        <v>14</v>
      </c>
      <c r="D7" s="13">
        <v>467711.0</v>
      </c>
      <c r="E7" s="13">
        <v>302557.0</v>
      </c>
      <c r="F7" s="63">
        <v>257739.71</v>
      </c>
      <c r="G7" s="64"/>
      <c r="H7" s="65">
        <f t="shared" si="1"/>
        <v>0.5510661712</v>
      </c>
      <c r="I7" s="66">
        <f t="shared" si="2"/>
        <v>-24646.82333</v>
      </c>
      <c r="J7" s="67"/>
      <c r="K7" s="64"/>
      <c r="L7" s="68">
        <f t="shared" si="3"/>
        <v>282386.5333</v>
      </c>
      <c r="M7" s="69">
        <f t="shared" si="4"/>
        <v>0.8518715812</v>
      </c>
    </row>
    <row r="8">
      <c r="A8" s="17" t="s">
        <v>15</v>
      </c>
      <c r="B8" s="18"/>
      <c r="C8" s="12" t="s">
        <v>16</v>
      </c>
      <c r="D8" s="13">
        <v>126884.0</v>
      </c>
      <c r="E8" s="13">
        <v>261601.0</v>
      </c>
      <c r="F8" s="63">
        <v>146167.44</v>
      </c>
      <c r="G8" s="64"/>
      <c r="H8" s="65">
        <f t="shared" si="1"/>
        <v>1.151976924</v>
      </c>
      <c r="I8" s="66">
        <f t="shared" si="2"/>
        <v>-97993.49333</v>
      </c>
      <c r="J8" s="67"/>
      <c r="K8" s="64"/>
      <c r="L8" s="68">
        <f t="shared" si="3"/>
        <v>244160.9333</v>
      </c>
      <c r="M8" s="69">
        <f t="shared" si="4"/>
        <v>0.5587419008</v>
      </c>
    </row>
    <row r="9">
      <c r="A9" s="19" t="s">
        <v>17</v>
      </c>
      <c r="B9" s="20">
        <f>(B4-B5)/30</f>
        <v>22140.58667</v>
      </c>
      <c r="C9" s="12" t="s">
        <v>18</v>
      </c>
      <c r="D9" s="13">
        <v>175140.0</v>
      </c>
      <c r="E9" s="13">
        <v>261601.0</v>
      </c>
      <c r="F9" s="63">
        <v>137119.57</v>
      </c>
      <c r="G9" s="64"/>
      <c r="H9" s="65">
        <f t="shared" ref="H9:H13" si="5">$F9/$D$9</f>
        <v>0.7829140687</v>
      </c>
      <c r="I9" s="66">
        <f t="shared" si="2"/>
        <v>-107041.3633</v>
      </c>
      <c r="J9" s="67"/>
      <c r="K9" s="64"/>
      <c r="L9" s="68">
        <f t="shared" si="3"/>
        <v>244160.9333</v>
      </c>
      <c r="M9" s="69">
        <f t="shared" si="4"/>
        <v>0.524155374</v>
      </c>
    </row>
    <row r="10">
      <c r="A10" s="19" t="s">
        <v>19</v>
      </c>
      <c r="B10" s="21">
        <f>(B4-B6)/30</f>
        <v>63883.50067</v>
      </c>
      <c r="C10" s="12" t="s">
        <v>20</v>
      </c>
      <c r="D10" s="13">
        <v>0.0</v>
      </c>
      <c r="E10" s="13">
        <v>192680.0</v>
      </c>
      <c r="F10" s="63">
        <v>82582.28</v>
      </c>
      <c r="G10" s="64"/>
      <c r="H10" s="65">
        <f t="shared" si="5"/>
        <v>0.4715215256</v>
      </c>
      <c r="I10" s="66">
        <f t="shared" si="2"/>
        <v>-97252.38667</v>
      </c>
      <c r="J10" s="67"/>
      <c r="K10" s="64"/>
      <c r="L10" s="68">
        <f t="shared" si="3"/>
        <v>179834.6667</v>
      </c>
      <c r="M10" s="69">
        <f t="shared" si="4"/>
        <v>0.4285980901</v>
      </c>
    </row>
    <row r="11">
      <c r="A11" s="17" t="s">
        <v>3</v>
      </c>
      <c r="B11" s="22"/>
      <c r="C11" s="12" t="s">
        <v>64</v>
      </c>
      <c r="D11" s="13">
        <v>0.0</v>
      </c>
      <c r="E11" s="13">
        <f>98500/2</f>
        <v>49250</v>
      </c>
      <c r="F11" s="63">
        <v>71502.23</v>
      </c>
      <c r="G11" s="64"/>
      <c r="H11" s="65">
        <f t="shared" si="5"/>
        <v>0.4082575654</v>
      </c>
      <c r="I11" s="66">
        <f t="shared" si="2"/>
        <v>25535.56333</v>
      </c>
      <c r="J11" s="67"/>
      <c r="K11" s="64"/>
      <c r="L11" s="68">
        <f t="shared" si="3"/>
        <v>45966.66667</v>
      </c>
      <c r="M11" s="73">
        <f t="shared" si="4"/>
        <v>1.451821929</v>
      </c>
    </row>
    <row r="12">
      <c r="A12" s="17"/>
      <c r="B12" s="74"/>
      <c r="C12" s="12" t="s">
        <v>65</v>
      </c>
      <c r="D12" s="13">
        <v>0.0</v>
      </c>
      <c r="E12" s="13">
        <v>49520.0</v>
      </c>
      <c r="F12" s="63">
        <v>41734.24</v>
      </c>
      <c r="G12" s="64"/>
      <c r="H12" s="65">
        <f t="shared" si="5"/>
        <v>0.2382907388</v>
      </c>
      <c r="I12" s="66">
        <f t="shared" si="2"/>
        <v>-4484.426667</v>
      </c>
      <c r="J12" s="67"/>
      <c r="K12" s="64"/>
      <c r="L12" s="68">
        <f t="shared" si="3"/>
        <v>46218.66667</v>
      </c>
      <c r="M12" s="69">
        <f t="shared" si="4"/>
        <v>0.8427754443</v>
      </c>
    </row>
    <row r="13">
      <c r="A13" s="19" t="s">
        <v>22</v>
      </c>
      <c r="B13" s="21">
        <f>B3/B19</f>
        <v>81340.53333</v>
      </c>
      <c r="C13" s="23" t="s">
        <v>21</v>
      </c>
      <c r="D13" s="75">
        <v>105144.0</v>
      </c>
      <c r="E13" s="75">
        <v>51000.0</v>
      </c>
      <c r="F13" s="63">
        <v>13849.97</v>
      </c>
      <c r="G13" s="64"/>
      <c r="H13" s="76">
        <f t="shared" si="5"/>
        <v>0.07907942218</v>
      </c>
      <c r="I13" s="77">
        <f t="shared" si="2"/>
        <v>-33750.03</v>
      </c>
      <c r="J13" s="78"/>
      <c r="K13" s="79"/>
      <c r="L13" s="80">
        <f t="shared" si="3"/>
        <v>47600</v>
      </c>
      <c r="M13" s="81">
        <f t="shared" si="4"/>
        <v>0.2715680392</v>
      </c>
    </row>
    <row r="14">
      <c r="A14" s="19" t="s">
        <v>24</v>
      </c>
      <c r="B14" s="21">
        <f>(B3-B5)/(B19-B22)</f>
        <v>496054.915</v>
      </c>
      <c r="C14" s="29" t="s">
        <v>66</v>
      </c>
      <c r="D14" s="82">
        <f t="shared" ref="D14:F14" si="6">SUM(D3:D13)</f>
        <v>2122320</v>
      </c>
      <c r="E14" s="82">
        <f t="shared" si="6"/>
        <v>2563398</v>
      </c>
      <c r="F14" s="82">
        <f t="shared" si="6"/>
        <v>1448106.17</v>
      </c>
      <c r="G14" s="172"/>
      <c r="H14" s="83">
        <f>$F14/D14</f>
        <v>0.6823222558</v>
      </c>
      <c r="I14" s="83"/>
      <c r="J14" s="83"/>
      <c r="K14" s="83"/>
      <c r="L14" s="83"/>
      <c r="M14" s="84">
        <f t="shared" si="4"/>
        <v>0.5649166341</v>
      </c>
    </row>
    <row r="15">
      <c r="A15" s="19" t="s">
        <v>31</v>
      </c>
      <c r="B15" s="20">
        <f>B3*B23</f>
        <v>2277534.933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</row>
    <row r="16">
      <c r="A16" s="19" t="s">
        <v>67</v>
      </c>
      <c r="B16" s="20">
        <f>B5-B15</f>
        <v>-829428.7633</v>
      </c>
      <c r="C16" s="27" t="s">
        <v>68</v>
      </c>
      <c r="M16" s="28"/>
    </row>
    <row r="17">
      <c r="A17" s="19" t="s">
        <v>69</v>
      </c>
      <c r="B17" s="20">
        <f>B5-B4</f>
        <v>-664217.6</v>
      </c>
      <c r="C17" s="86"/>
      <c r="D17" s="87" t="s">
        <v>70</v>
      </c>
      <c r="E17" s="87" t="s">
        <v>71</v>
      </c>
      <c r="F17" s="88" t="s">
        <v>72</v>
      </c>
      <c r="G17" s="54"/>
      <c r="H17" s="89" t="s">
        <v>59</v>
      </c>
      <c r="I17" s="53"/>
      <c r="J17" s="53"/>
      <c r="K17" s="54"/>
      <c r="L17" s="61" t="s">
        <v>60</v>
      </c>
      <c r="M17" s="90" t="s">
        <v>6</v>
      </c>
    </row>
    <row r="18">
      <c r="A18" s="19" t="s">
        <v>73</v>
      </c>
      <c r="B18" s="20">
        <f>(B5-B4)-B6</f>
        <v>-860036.35</v>
      </c>
      <c r="C18" s="91" t="s">
        <v>32</v>
      </c>
      <c r="D18" s="92">
        <v>79808.0</v>
      </c>
      <c r="E18" s="93">
        <v>33131.0</v>
      </c>
      <c r="F18" s="94">
        <f t="shared" ref="F18:F38" si="7">E18-D18</f>
        <v>-46677</v>
      </c>
      <c r="G18" s="95"/>
      <c r="H18" s="96">
        <f t="shared" ref="H18:H37" si="8">E18-L18</f>
        <v>-41356.46667</v>
      </c>
      <c r="I18" s="67"/>
      <c r="J18" s="67"/>
      <c r="K18" s="67"/>
      <c r="L18" s="97">
        <f t="shared" ref="L18:L37" si="9">D18*$B$23</f>
        <v>74487.46667</v>
      </c>
      <c r="M18" s="98">
        <f t="shared" ref="M18:M37" si="10">E18/D18</f>
        <v>0.4151338212</v>
      </c>
    </row>
    <row r="19">
      <c r="A19" s="19" t="s">
        <v>35</v>
      </c>
      <c r="B19" s="38">
        <v>30.0</v>
      </c>
      <c r="C19" s="91" t="s">
        <v>34</v>
      </c>
      <c r="D19" s="13">
        <v>143113.0</v>
      </c>
      <c r="E19" s="99">
        <v>34021.0</v>
      </c>
      <c r="F19" s="96">
        <f t="shared" si="7"/>
        <v>-109092</v>
      </c>
      <c r="G19" s="64"/>
      <c r="H19" s="96">
        <f t="shared" si="8"/>
        <v>-99551.13333</v>
      </c>
      <c r="I19" s="67"/>
      <c r="J19" s="67"/>
      <c r="K19" s="67"/>
      <c r="L19" s="97">
        <f t="shared" si="9"/>
        <v>133572.1333</v>
      </c>
      <c r="M19" s="15">
        <f t="shared" si="10"/>
        <v>0.2377212413</v>
      </c>
    </row>
    <row r="20">
      <c r="A20" s="19" t="s">
        <v>37</v>
      </c>
      <c r="B20" s="39">
        <v>45931.0</v>
      </c>
      <c r="C20" s="91" t="s">
        <v>55</v>
      </c>
      <c r="D20" s="13">
        <v>79808.0</v>
      </c>
      <c r="E20" s="99">
        <v>32998.0</v>
      </c>
      <c r="F20" s="96">
        <f t="shared" si="7"/>
        <v>-46810</v>
      </c>
      <c r="G20" s="64"/>
      <c r="H20" s="96">
        <f t="shared" si="8"/>
        <v>-41489.46667</v>
      </c>
      <c r="I20" s="67"/>
      <c r="J20" s="67"/>
      <c r="K20" s="67"/>
      <c r="L20" s="97">
        <f t="shared" si="9"/>
        <v>74487.46667</v>
      </c>
      <c r="M20" s="15">
        <f t="shared" si="10"/>
        <v>0.4134673216</v>
      </c>
    </row>
    <row r="21">
      <c r="A21" s="19" t="s">
        <v>74</v>
      </c>
      <c r="B21" s="40">
        <f>Today()</f>
        <v>45959</v>
      </c>
      <c r="C21" s="91" t="s">
        <v>38</v>
      </c>
      <c r="D21" s="13">
        <v>115812.0</v>
      </c>
      <c r="E21" s="99">
        <v>25489.0</v>
      </c>
      <c r="F21" s="96">
        <f t="shared" si="7"/>
        <v>-90323</v>
      </c>
      <c r="G21" s="64"/>
      <c r="H21" s="96">
        <f t="shared" si="8"/>
        <v>-82602.2</v>
      </c>
      <c r="I21" s="67"/>
      <c r="J21" s="67"/>
      <c r="K21" s="67"/>
      <c r="L21" s="97">
        <f t="shared" si="9"/>
        <v>108091.2</v>
      </c>
      <c r="M21" s="15">
        <f t="shared" si="10"/>
        <v>0.2200894553</v>
      </c>
    </row>
    <row r="22">
      <c r="A22" s="19" t="s">
        <v>40</v>
      </c>
      <c r="B22" s="41">
        <f>B21-B20</f>
        <v>28</v>
      </c>
      <c r="C22" s="91" t="s">
        <v>39</v>
      </c>
      <c r="D22" s="13">
        <v>68260.0</v>
      </c>
      <c r="E22" s="99">
        <v>82591.0</v>
      </c>
      <c r="F22" s="96">
        <f t="shared" si="7"/>
        <v>14331</v>
      </c>
      <c r="G22" s="64"/>
      <c r="H22" s="96">
        <f t="shared" si="8"/>
        <v>18881.66667</v>
      </c>
      <c r="I22" s="67"/>
      <c r="J22" s="67"/>
      <c r="K22" s="67"/>
      <c r="L22" s="97">
        <f t="shared" si="9"/>
        <v>63709.33333</v>
      </c>
      <c r="M22" s="15">
        <f t="shared" si="10"/>
        <v>1.20994726</v>
      </c>
    </row>
    <row r="23">
      <c r="A23" s="19" t="s">
        <v>42</v>
      </c>
      <c r="B23" s="42">
        <f>B22/B19</f>
        <v>0.9333333333</v>
      </c>
      <c r="C23" s="91" t="s">
        <v>41</v>
      </c>
      <c r="D23" s="13">
        <v>61204.0</v>
      </c>
      <c r="E23" s="99">
        <v>20125.0</v>
      </c>
      <c r="F23" s="96">
        <f t="shared" si="7"/>
        <v>-41079</v>
      </c>
      <c r="G23" s="64"/>
      <c r="H23" s="96">
        <f t="shared" si="8"/>
        <v>-36998.73333</v>
      </c>
      <c r="I23" s="67"/>
      <c r="J23" s="67"/>
      <c r="K23" s="67"/>
      <c r="L23" s="97">
        <f t="shared" si="9"/>
        <v>57123.73333</v>
      </c>
      <c r="M23" s="15">
        <f t="shared" si="10"/>
        <v>0.3288183779</v>
      </c>
    </row>
    <row r="24">
      <c r="A24" s="43" t="s">
        <v>44</v>
      </c>
      <c r="B24" s="44">
        <f>B5/B3</f>
        <v>0.5934336018</v>
      </c>
      <c r="C24" s="91" t="s">
        <v>43</v>
      </c>
      <c r="D24" s="13">
        <v>120764.0</v>
      </c>
      <c r="E24" s="99">
        <v>74041.0</v>
      </c>
      <c r="F24" s="96">
        <f t="shared" si="7"/>
        <v>-46723</v>
      </c>
      <c r="G24" s="64"/>
      <c r="H24" s="96">
        <f t="shared" si="8"/>
        <v>-38672.06667</v>
      </c>
      <c r="I24" s="67"/>
      <c r="J24" s="67"/>
      <c r="K24" s="67"/>
      <c r="L24" s="97">
        <f t="shared" si="9"/>
        <v>112713.0667</v>
      </c>
      <c r="M24" s="15">
        <f t="shared" si="10"/>
        <v>0.6131048988</v>
      </c>
    </row>
    <row r="25">
      <c r="A25" s="17" t="s">
        <v>75</v>
      </c>
      <c r="C25" s="91" t="s">
        <v>45</v>
      </c>
      <c r="D25" s="13">
        <v>120764.0</v>
      </c>
      <c r="E25" s="99">
        <v>19490.0</v>
      </c>
      <c r="F25" s="96">
        <f t="shared" si="7"/>
        <v>-101274</v>
      </c>
      <c r="G25" s="64"/>
      <c r="H25" s="96">
        <f t="shared" si="8"/>
        <v>-93223.06667</v>
      </c>
      <c r="I25" s="67"/>
      <c r="J25" s="67"/>
      <c r="K25" s="67"/>
      <c r="L25" s="97">
        <f t="shared" si="9"/>
        <v>112713.0667</v>
      </c>
      <c r="M25" s="15">
        <f t="shared" si="10"/>
        <v>0.1613891557</v>
      </c>
    </row>
    <row r="26">
      <c r="A26" s="100" t="s">
        <v>76</v>
      </c>
      <c r="B26" s="101" t="s">
        <v>77</v>
      </c>
      <c r="C26" s="91" t="s">
        <v>46</v>
      </c>
      <c r="D26" s="13">
        <v>102160.0</v>
      </c>
      <c r="E26" s="99">
        <v>140278.0</v>
      </c>
      <c r="F26" s="96">
        <f t="shared" si="7"/>
        <v>38118</v>
      </c>
      <c r="G26" s="64"/>
      <c r="H26" s="96">
        <f t="shared" si="8"/>
        <v>44928.66667</v>
      </c>
      <c r="I26" s="67"/>
      <c r="J26" s="67"/>
      <c r="K26" s="67"/>
      <c r="L26" s="97">
        <f t="shared" si="9"/>
        <v>95349.33333</v>
      </c>
      <c r="M26" s="15">
        <f t="shared" si="10"/>
        <v>1.373120595</v>
      </c>
    </row>
    <row r="27">
      <c r="A27" s="12" t="s">
        <v>8</v>
      </c>
      <c r="B27" s="102">
        <v>1.0</v>
      </c>
      <c r="C27" s="91" t="s">
        <v>47</v>
      </c>
      <c r="D27" s="13">
        <v>102160.0</v>
      </c>
      <c r="E27" s="99">
        <v>88058.0</v>
      </c>
      <c r="F27" s="96">
        <f t="shared" si="7"/>
        <v>-14102</v>
      </c>
      <c r="G27" s="64"/>
      <c r="H27" s="96">
        <f t="shared" si="8"/>
        <v>-7291.333333</v>
      </c>
      <c r="I27" s="67"/>
      <c r="J27" s="67"/>
      <c r="K27" s="67"/>
      <c r="L27" s="97">
        <f t="shared" si="9"/>
        <v>95349.33333</v>
      </c>
      <c r="M27" s="15">
        <f t="shared" si="10"/>
        <v>0.8619616288</v>
      </c>
    </row>
    <row r="28">
      <c r="A28" s="12" t="s">
        <v>10</v>
      </c>
      <c r="B28" s="102"/>
      <c r="C28" s="91" t="s">
        <v>48</v>
      </c>
      <c r="D28" s="13">
        <v>102160.0</v>
      </c>
      <c r="E28" s="99">
        <v>37197.0</v>
      </c>
      <c r="F28" s="96">
        <f t="shared" si="7"/>
        <v>-64963</v>
      </c>
      <c r="G28" s="64"/>
      <c r="H28" s="96">
        <f t="shared" si="8"/>
        <v>-58152.33333</v>
      </c>
      <c r="I28" s="67"/>
      <c r="J28" s="67"/>
      <c r="K28" s="67"/>
      <c r="L28" s="97">
        <f t="shared" si="9"/>
        <v>95349.33333</v>
      </c>
      <c r="M28" s="15">
        <f t="shared" si="10"/>
        <v>0.364105325</v>
      </c>
    </row>
    <row r="29">
      <c r="A29" s="12" t="s">
        <v>12</v>
      </c>
      <c r="B29" s="102">
        <v>1.0</v>
      </c>
      <c r="C29" s="91" t="s">
        <v>49</v>
      </c>
      <c r="D29" s="13">
        <v>115812.0</v>
      </c>
      <c r="E29" s="99">
        <v>104665.0</v>
      </c>
      <c r="F29" s="96">
        <f t="shared" si="7"/>
        <v>-11147</v>
      </c>
      <c r="G29" s="64"/>
      <c r="H29" s="96">
        <f t="shared" si="8"/>
        <v>-3426.2</v>
      </c>
      <c r="I29" s="67"/>
      <c r="J29" s="67"/>
      <c r="K29" s="67"/>
      <c r="L29" s="97">
        <f t="shared" si="9"/>
        <v>108091.2</v>
      </c>
      <c r="M29" s="15">
        <f t="shared" si="10"/>
        <v>0.9037491797</v>
      </c>
    </row>
    <row r="30">
      <c r="A30" s="12" t="s">
        <v>14</v>
      </c>
      <c r="B30" s="102"/>
      <c r="C30" s="32" t="s">
        <v>78</v>
      </c>
      <c r="D30" s="13">
        <v>54608.0</v>
      </c>
      <c r="E30" s="99">
        <v>34447.0</v>
      </c>
      <c r="F30" s="96">
        <f t="shared" si="7"/>
        <v>-20161</v>
      </c>
      <c r="G30" s="64"/>
      <c r="H30" s="96">
        <f t="shared" si="8"/>
        <v>-16520.46667</v>
      </c>
      <c r="I30" s="67"/>
      <c r="J30" s="67"/>
      <c r="K30" s="67"/>
      <c r="L30" s="97">
        <f t="shared" si="9"/>
        <v>50967.46667</v>
      </c>
      <c r="M30" s="15">
        <f t="shared" si="10"/>
        <v>0.6308050103</v>
      </c>
    </row>
    <row r="31">
      <c r="A31" s="12" t="s">
        <v>16</v>
      </c>
      <c r="B31" s="102">
        <v>1.0</v>
      </c>
      <c r="C31" s="91" t="s">
        <v>51</v>
      </c>
      <c r="D31" s="13">
        <v>115812.0</v>
      </c>
      <c r="E31" s="99">
        <v>56450.0</v>
      </c>
      <c r="F31" s="96">
        <f t="shared" si="7"/>
        <v>-59362</v>
      </c>
      <c r="G31" s="64"/>
      <c r="H31" s="96">
        <f t="shared" si="8"/>
        <v>-51641.2</v>
      </c>
      <c r="I31" s="67"/>
      <c r="J31" s="67"/>
      <c r="K31" s="67"/>
      <c r="L31" s="97">
        <f t="shared" si="9"/>
        <v>108091.2</v>
      </c>
      <c r="M31" s="15">
        <f t="shared" si="10"/>
        <v>0.4874279004</v>
      </c>
    </row>
    <row r="32">
      <c r="A32" s="12" t="s">
        <v>18</v>
      </c>
      <c r="B32" s="102">
        <v>1.0</v>
      </c>
      <c r="C32" s="91" t="s">
        <v>52</v>
      </c>
      <c r="D32" s="13">
        <v>115812.0</v>
      </c>
      <c r="E32" s="99">
        <v>48978.0</v>
      </c>
      <c r="F32" s="96">
        <f t="shared" si="7"/>
        <v>-66834</v>
      </c>
      <c r="G32" s="64"/>
      <c r="H32" s="96">
        <f t="shared" si="8"/>
        <v>-59113.2</v>
      </c>
      <c r="I32" s="67"/>
      <c r="J32" s="67"/>
      <c r="K32" s="67"/>
      <c r="L32" s="97">
        <f t="shared" si="9"/>
        <v>108091.2</v>
      </c>
      <c r="M32" s="15">
        <f t="shared" si="10"/>
        <v>0.4229095431</v>
      </c>
    </row>
    <row r="33">
      <c r="A33" s="12" t="s">
        <v>20</v>
      </c>
      <c r="B33" s="102"/>
      <c r="C33" s="91" t="s">
        <v>53</v>
      </c>
      <c r="D33" s="13">
        <v>151816.0</v>
      </c>
      <c r="E33" s="99">
        <v>39046.0</v>
      </c>
      <c r="F33" s="96">
        <f t="shared" si="7"/>
        <v>-112770</v>
      </c>
      <c r="G33" s="64"/>
      <c r="H33" s="96">
        <f t="shared" si="8"/>
        <v>-102648.9333</v>
      </c>
      <c r="I33" s="67"/>
      <c r="J33" s="67"/>
      <c r="K33" s="67"/>
      <c r="L33" s="97">
        <f t="shared" si="9"/>
        <v>141694.9333</v>
      </c>
      <c r="M33" s="15">
        <f t="shared" si="10"/>
        <v>0.2571929177</v>
      </c>
    </row>
    <row r="34">
      <c r="A34" s="103" t="s">
        <v>79</v>
      </c>
      <c r="B34" s="102"/>
      <c r="C34" s="91" t="s">
        <v>80</v>
      </c>
      <c r="D34" s="13">
        <v>54608.0</v>
      </c>
      <c r="E34" s="99">
        <v>42007.0</v>
      </c>
      <c r="F34" s="96">
        <f t="shared" si="7"/>
        <v>-12601</v>
      </c>
      <c r="G34" s="64"/>
      <c r="H34" s="96">
        <f t="shared" si="8"/>
        <v>-8960.466667</v>
      </c>
      <c r="I34" s="67"/>
      <c r="J34" s="67"/>
      <c r="K34" s="67"/>
      <c r="L34" s="97">
        <f t="shared" si="9"/>
        <v>50967.46667</v>
      </c>
      <c r="M34" s="15">
        <f t="shared" si="10"/>
        <v>0.7692462643</v>
      </c>
    </row>
    <row r="35">
      <c r="A35" s="104" t="s">
        <v>81</v>
      </c>
      <c r="B35" s="102">
        <v>2.0</v>
      </c>
      <c r="C35" s="91" t="s">
        <v>82</v>
      </c>
      <c r="D35" s="13">
        <v>49656.0</v>
      </c>
      <c r="E35" s="99">
        <v>35949.0</v>
      </c>
      <c r="F35" s="96">
        <f t="shared" si="7"/>
        <v>-13707</v>
      </c>
      <c r="G35" s="64"/>
      <c r="H35" s="96">
        <f t="shared" si="8"/>
        <v>-10396.6</v>
      </c>
      <c r="I35" s="67"/>
      <c r="J35" s="67"/>
      <c r="K35" s="67"/>
      <c r="L35" s="97">
        <f t="shared" si="9"/>
        <v>46345.6</v>
      </c>
      <c r="M35" s="15">
        <f t="shared" si="10"/>
        <v>0.7239608507</v>
      </c>
    </row>
    <row r="36">
      <c r="A36" s="105" t="s">
        <v>66</v>
      </c>
      <c r="B36" s="106">
        <f>SUM(B27:B35)</f>
        <v>6</v>
      </c>
      <c r="C36" s="91" t="s">
        <v>83</v>
      </c>
      <c r="D36" s="13">
        <v>49656.0</v>
      </c>
      <c r="E36" s="99">
        <v>29999.0</v>
      </c>
      <c r="F36" s="96">
        <f t="shared" si="7"/>
        <v>-19657</v>
      </c>
      <c r="G36" s="64"/>
      <c r="H36" s="96">
        <f t="shared" si="8"/>
        <v>-16346.6</v>
      </c>
      <c r="I36" s="67"/>
      <c r="J36" s="67"/>
      <c r="K36" s="67"/>
      <c r="L36" s="97">
        <f t="shared" si="9"/>
        <v>46345.6</v>
      </c>
      <c r="M36" s="15">
        <f t="shared" si="10"/>
        <v>0.6041364588</v>
      </c>
    </row>
    <row r="37">
      <c r="C37" s="107" t="s">
        <v>84</v>
      </c>
      <c r="D37" s="75">
        <v>49656.0</v>
      </c>
      <c r="E37" s="108">
        <v>24793.0</v>
      </c>
      <c r="F37" s="96">
        <f t="shared" si="7"/>
        <v>-24863</v>
      </c>
      <c r="G37" s="64"/>
      <c r="H37" s="96">
        <f t="shared" si="8"/>
        <v>-21552.6</v>
      </c>
      <c r="I37" s="67"/>
      <c r="J37" s="67"/>
      <c r="K37" s="67"/>
      <c r="L37" s="109">
        <f t="shared" si="9"/>
        <v>46345.6</v>
      </c>
      <c r="M37" s="110">
        <f t="shared" si="10"/>
        <v>0.4992951506</v>
      </c>
    </row>
    <row r="38">
      <c r="C38" s="111" t="s">
        <v>85</v>
      </c>
      <c r="D38" s="112">
        <v>186172.0</v>
      </c>
      <c r="E38" s="112"/>
      <c r="F38" s="113">
        <f t="shared" si="7"/>
        <v>-186172</v>
      </c>
      <c r="G38" s="2"/>
      <c r="H38" s="86"/>
      <c r="I38" s="86"/>
      <c r="J38" s="86"/>
      <c r="K38" s="86"/>
      <c r="L38" s="86"/>
      <c r="M38" s="114" t="s">
        <v>86</v>
      </c>
    </row>
    <row r="39">
      <c r="A39" s="115" t="s">
        <v>87</v>
      </c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7"/>
    </row>
    <row r="40">
      <c r="A40" s="6"/>
      <c r="B40" s="59" t="s">
        <v>88</v>
      </c>
      <c r="C40" s="118" t="s">
        <v>89</v>
      </c>
      <c r="D40" s="119"/>
      <c r="E40" s="118" t="s">
        <v>90</v>
      </c>
      <c r="F40" s="120"/>
      <c r="G40" s="119"/>
      <c r="H40" s="118" t="s">
        <v>91</v>
      </c>
      <c r="I40" s="119"/>
      <c r="J40" s="118" t="s">
        <v>92</v>
      </c>
      <c r="K40" s="119"/>
      <c r="L40" s="118" t="s">
        <v>93</v>
      </c>
      <c r="M40" s="119"/>
    </row>
    <row r="41">
      <c r="A41" s="91" t="s">
        <v>32</v>
      </c>
      <c r="B41" s="121"/>
      <c r="C41" s="122"/>
      <c r="D41" s="123"/>
      <c r="E41" s="122"/>
      <c r="F41" s="124"/>
      <c r="G41" s="123"/>
      <c r="H41" s="125"/>
      <c r="I41" s="126"/>
      <c r="J41" s="127"/>
      <c r="K41" s="126"/>
      <c r="L41" s="128"/>
      <c r="M41" s="123"/>
    </row>
    <row r="42">
      <c r="A42" s="91" t="s">
        <v>34</v>
      </c>
      <c r="B42" s="129" t="s">
        <v>94</v>
      </c>
      <c r="C42" s="122">
        <v>12.0</v>
      </c>
      <c r="D42" s="123"/>
      <c r="E42" s="122">
        <v>2.0</v>
      </c>
      <c r="F42" s="124"/>
      <c r="G42" s="123"/>
      <c r="H42" s="125">
        <v>12.0</v>
      </c>
      <c r="I42" s="126"/>
      <c r="J42" s="127">
        <v>32.0</v>
      </c>
      <c r="K42" s="126"/>
      <c r="L42" s="128"/>
      <c r="M42" s="123"/>
    </row>
    <row r="43">
      <c r="A43" s="91" t="s">
        <v>55</v>
      </c>
      <c r="B43" s="121"/>
      <c r="C43" s="122"/>
      <c r="D43" s="123"/>
      <c r="E43" s="122"/>
      <c r="F43" s="124"/>
      <c r="G43" s="123"/>
      <c r="H43" s="125"/>
      <c r="I43" s="126"/>
      <c r="J43" s="127"/>
      <c r="K43" s="126"/>
      <c r="L43" s="128"/>
      <c r="M43" s="123"/>
    </row>
    <row r="44">
      <c r="A44" s="91" t="s">
        <v>38</v>
      </c>
      <c r="B44" s="129" t="s">
        <v>94</v>
      </c>
      <c r="C44" s="122">
        <v>8.0</v>
      </c>
      <c r="D44" s="123"/>
      <c r="E44" s="122">
        <v>4.0</v>
      </c>
      <c r="F44" s="124"/>
      <c r="G44" s="123"/>
      <c r="H44" s="125">
        <v>10.0</v>
      </c>
      <c r="I44" s="126"/>
      <c r="J44" s="127">
        <v>38.0</v>
      </c>
      <c r="K44" s="126"/>
      <c r="L44" s="128"/>
      <c r="M44" s="123"/>
    </row>
    <row r="45">
      <c r="A45" s="91" t="s">
        <v>39</v>
      </c>
      <c r="B45" s="121"/>
      <c r="C45" s="122"/>
      <c r="D45" s="123"/>
      <c r="E45" s="122"/>
      <c r="F45" s="124"/>
      <c r="G45" s="123"/>
      <c r="H45" s="125"/>
      <c r="I45" s="126"/>
      <c r="J45" s="127"/>
      <c r="K45" s="126"/>
      <c r="L45" s="128"/>
      <c r="M45" s="123"/>
    </row>
    <row r="46">
      <c r="A46" s="91" t="s">
        <v>41</v>
      </c>
      <c r="B46" s="121"/>
      <c r="C46" s="122"/>
      <c r="D46" s="123"/>
      <c r="E46" s="122"/>
      <c r="F46" s="124"/>
      <c r="G46" s="123"/>
      <c r="H46" s="125"/>
      <c r="I46" s="126"/>
      <c r="J46" s="127"/>
      <c r="K46" s="126"/>
      <c r="L46" s="128"/>
      <c r="M46" s="123"/>
    </row>
    <row r="47">
      <c r="A47" s="91" t="s">
        <v>43</v>
      </c>
      <c r="B47" s="129" t="s">
        <v>94</v>
      </c>
      <c r="C47" s="122">
        <v>4.0</v>
      </c>
      <c r="D47" s="123"/>
      <c r="E47" s="122">
        <v>3.0</v>
      </c>
      <c r="F47" s="124"/>
      <c r="G47" s="123"/>
      <c r="H47" s="125">
        <v>18.0</v>
      </c>
      <c r="I47" s="126"/>
      <c r="J47" s="127">
        <v>2.0</v>
      </c>
      <c r="K47" s="126"/>
      <c r="L47" s="128"/>
      <c r="M47" s="123"/>
    </row>
    <row r="48">
      <c r="A48" s="91" t="s">
        <v>45</v>
      </c>
      <c r="B48" s="129" t="s">
        <v>94</v>
      </c>
      <c r="C48" s="122">
        <v>1.0</v>
      </c>
      <c r="D48" s="123"/>
      <c r="E48" s="122"/>
      <c r="F48" s="124"/>
      <c r="G48" s="123"/>
      <c r="H48" s="125">
        <v>2.0</v>
      </c>
      <c r="I48" s="126"/>
      <c r="J48" s="127"/>
      <c r="K48" s="126"/>
      <c r="L48" s="128"/>
      <c r="M48" s="123"/>
    </row>
    <row r="49">
      <c r="A49" s="91" t="s">
        <v>46</v>
      </c>
      <c r="B49" s="129" t="s">
        <v>94</v>
      </c>
      <c r="C49" s="122">
        <v>1.0</v>
      </c>
      <c r="D49" s="123"/>
      <c r="E49" s="122"/>
      <c r="F49" s="124"/>
      <c r="G49" s="123"/>
      <c r="H49" s="125">
        <v>2.0</v>
      </c>
      <c r="I49" s="126"/>
      <c r="J49" s="127">
        <v>9.0</v>
      </c>
      <c r="K49" s="126"/>
      <c r="L49" s="128"/>
      <c r="M49" s="123"/>
    </row>
    <row r="50">
      <c r="A50" s="91" t="s">
        <v>47</v>
      </c>
      <c r="B50" s="129" t="s">
        <v>94</v>
      </c>
      <c r="C50" s="122">
        <v>10.0</v>
      </c>
      <c r="D50" s="123"/>
      <c r="E50" s="122">
        <v>2.0</v>
      </c>
      <c r="F50" s="124"/>
      <c r="G50" s="123"/>
      <c r="H50" s="125">
        <v>8.0</v>
      </c>
      <c r="I50" s="126"/>
      <c r="J50" s="127">
        <v>24.0</v>
      </c>
      <c r="K50" s="126"/>
      <c r="L50" s="128"/>
      <c r="M50" s="123"/>
    </row>
    <row r="51">
      <c r="A51" s="91" t="s">
        <v>48</v>
      </c>
      <c r="B51" s="121"/>
      <c r="C51" s="122"/>
      <c r="D51" s="123"/>
      <c r="E51" s="122">
        <v>1.0</v>
      </c>
      <c r="F51" s="124"/>
      <c r="G51" s="123"/>
      <c r="H51" s="125"/>
      <c r="I51" s="126"/>
      <c r="J51" s="127"/>
      <c r="K51" s="126"/>
      <c r="L51" s="128"/>
      <c r="M51" s="123"/>
    </row>
    <row r="52">
      <c r="A52" s="91" t="s">
        <v>49</v>
      </c>
      <c r="B52" s="121"/>
      <c r="C52" s="122">
        <v>1.0</v>
      </c>
      <c r="D52" s="123"/>
      <c r="E52" s="122"/>
      <c r="F52" s="124"/>
      <c r="G52" s="123"/>
      <c r="H52" s="125"/>
      <c r="I52" s="126"/>
      <c r="J52" s="127">
        <v>1.0</v>
      </c>
      <c r="K52" s="126"/>
      <c r="L52" s="128"/>
      <c r="M52" s="123"/>
    </row>
    <row r="53">
      <c r="A53" s="91" t="s">
        <v>51</v>
      </c>
      <c r="B53" s="129" t="s">
        <v>94</v>
      </c>
      <c r="C53" s="122">
        <v>5.0</v>
      </c>
      <c r="D53" s="123"/>
      <c r="E53" s="122">
        <v>1.0</v>
      </c>
      <c r="F53" s="124"/>
      <c r="G53" s="123"/>
      <c r="H53" s="125">
        <v>8.0</v>
      </c>
      <c r="I53" s="126"/>
      <c r="J53" s="127">
        <v>20.0</v>
      </c>
      <c r="K53" s="126"/>
      <c r="L53" s="128"/>
      <c r="M53" s="123"/>
    </row>
    <row r="54">
      <c r="A54" s="91" t="s">
        <v>52</v>
      </c>
      <c r="B54" s="121"/>
      <c r="C54" s="122"/>
      <c r="D54" s="123"/>
      <c r="E54" s="122"/>
      <c r="F54" s="124"/>
      <c r="G54" s="123"/>
      <c r="H54" s="125"/>
      <c r="I54" s="126"/>
      <c r="J54" s="127">
        <v>1.0</v>
      </c>
      <c r="K54" s="126"/>
      <c r="L54" s="128"/>
      <c r="M54" s="123"/>
    </row>
    <row r="55">
      <c r="A55" s="91" t="s">
        <v>53</v>
      </c>
      <c r="B55" s="121"/>
      <c r="C55" s="122"/>
      <c r="D55" s="123"/>
      <c r="E55" s="122"/>
      <c r="F55" s="124"/>
      <c r="G55" s="123"/>
      <c r="H55" s="125"/>
      <c r="I55" s="126"/>
      <c r="J55" s="127">
        <v>1.0</v>
      </c>
      <c r="K55" s="126"/>
      <c r="L55" s="128"/>
      <c r="M55" s="123"/>
    </row>
    <row r="56">
      <c r="A56" s="91" t="s">
        <v>82</v>
      </c>
      <c r="B56" s="121"/>
      <c r="C56" s="122"/>
      <c r="D56" s="123"/>
      <c r="E56" s="122">
        <v>1.0</v>
      </c>
      <c r="F56" s="124"/>
      <c r="G56" s="123"/>
      <c r="H56" s="125"/>
      <c r="I56" s="126"/>
      <c r="J56" s="127"/>
      <c r="K56" s="126"/>
      <c r="L56" s="128"/>
      <c r="M56" s="123"/>
    </row>
    <row r="57">
      <c r="A57" s="91" t="s">
        <v>83</v>
      </c>
      <c r="B57" s="129" t="s">
        <v>94</v>
      </c>
      <c r="C57" s="122"/>
      <c r="D57" s="123"/>
      <c r="E57" s="122"/>
      <c r="F57" s="124"/>
      <c r="G57" s="123"/>
      <c r="H57" s="125">
        <v>5.0</v>
      </c>
      <c r="I57" s="126"/>
      <c r="J57" s="127"/>
      <c r="K57" s="126"/>
      <c r="L57" s="128"/>
      <c r="M57" s="123"/>
    </row>
    <row r="58">
      <c r="A58" s="91" t="s">
        <v>80</v>
      </c>
      <c r="B58" s="129" t="s">
        <v>94</v>
      </c>
      <c r="C58" s="122"/>
      <c r="D58" s="123"/>
      <c r="E58" s="122"/>
      <c r="F58" s="124"/>
      <c r="G58" s="123"/>
      <c r="H58" s="125"/>
      <c r="I58" s="126"/>
      <c r="J58" s="127"/>
      <c r="K58" s="126"/>
      <c r="L58" s="128"/>
      <c r="M58" s="123"/>
    </row>
    <row r="59">
      <c r="A59" s="107" t="s">
        <v>78</v>
      </c>
      <c r="B59" s="130" t="s">
        <v>94</v>
      </c>
      <c r="C59" s="122"/>
      <c r="D59" s="123"/>
      <c r="E59" s="122"/>
      <c r="F59" s="124"/>
      <c r="G59" s="123"/>
      <c r="H59" s="125"/>
      <c r="I59" s="126"/>
      <c r="J59" s="127"/>
      <c r="K59" s="126"/>
      <c r="L59" s="128"/>
      <c r="M59" s="123"/>
    </row>
    <row r="60">
      <c r="A60" s="107" t="s">
        <v>84</v>
      </c>
      <c r="B60" s="130" t="s">
        <v>94</v>
      </c>
      <c r="C60" s="122"/>
      <c r="D60" s="123"/>
      <c r="E60" s="122"/>
      <c r="F60" s="124"/>
      <c r="G60" s="123"/>
      <c r="H60" s="125">
        <v>10.0</v>
      </c>
      <c r="I60" s="126"/>
      <c r="J60" s="127"/>
      <c r="K60" s="126"/>
      <c r="L60" s="128"/>
      <c r="M60" s="123"/>
    </row>
    <row r="61">
      <c r="A61" s="131" t="s">
        <v>56</v>
      </c>
      <c r="B61" s="132"/>
      <c r="C61" s="133"/>
      <c r="D61" s="117"/>
      <c r="E61" s="133"/>
      <c r="F61" s="116"/>
      <c r="G61" s="117"/>
      <c r="H61" s="134"/>
      <c r="I61" s="135"/>
      <c r="J61" s="136"/>
      <c r="K61" s="135"/>
      <c r="L61" s="137"/>
      <c r="M61" s="117"/>
    </row>
    <row r="62">
      <c r="A62" s="27" t="s">
        <v>95</v>
      </c>
      <c r="M62" s="28"/>
    </row>
    <row r="63">
      <c r="A63" s="29"/>
      <c r="B63" s="30"/>
      <c r="C63" s="30"/>
      <c r="D63" s="30"/>
      <c r="E63" s="30"/>
      <c r="F63" s="138" t="s">
        <v>96</v>
      </c>
      <c r="G63" s="119"/>
      <c r="H63" s="138" t="s">
        <v>97</v>
      </c>
      <c r="I63" s="119"/>
      <c r="J63" s="138" t="s">
        <v>98</v>
      </c>
      <c r="K63" s="119"/>
      <c r="L63" s="139" t="s">
        <v>99</v>
      </c>
      <c r="M63" s="140" t="s">
        <v>100</v>
      </c>
    </row>
    <row r="64">
      <c r="A64" s="141" t="s">
        <v>25</v>
      </c>
      <c r="B64" s="138" t="s">
        <v>26</v>
      </c>
      <c r="C64" s="142" t="s">
        <v>27</v>
      </c>
      <c r="D64" s="142" t="s">
        <v>28</v>
      </c>
      <c r="E64" s="142" t="s">
        <v>29</v>
      </c>
      <c r="F64" s="143" t="s">
        <v>76</v>
      </c>
      <c r="G64" s="144" t="s">
        <v>101</v>
      </c>
      <c r="H64" s="143" t="s">
        <v>76</v>
      </c>
      <c r="I64" s="144" t="s">
        <v>101</v>
      </c>
      <c r="J64" s="143" t="s">
        <v>76</v>
      </c>
      <c r="K64" s="133" t="s">
        <v>101</v>
      </c>
      <c r="L64" s="145"/>
      <c r="M64" s="117"/>
    </row>
    <row r="65">
      <c r="A65" s="146" t="s">
        <v>32</v>
      </c>
      <c r="B65" s="147"/>
      <c r="C65" s="147"/>
      <c r="D65" s="147"/>
      <c r="E65" s="122"/>
      <c r="F65" s="148"/>
      <c r="G65" s="147"/>
      <c r="H65" s="148"/>
      <c r="I65" s="147"/>
      <c r="J65" s="148"/>
      <c r="K65" s="122"/>
      <c r="L65" s="149"/>
      <c r="M65" s="150" t="str">
        <f t="shared" ref="M65:M91" si="11">iferror(F65/B65,"")</f>
        <v/>
      </c>
    </row>
    <row r="66">
      <c r="A66" s="146" t="s">
        <v>34</v>
      </c>
      <c r="B66" s="102"/>
      <c r="C66" s="102"/>
      <c r="D66" s="102"/>
      <c r="E66" s="127"/>
      <c r="F66" s="151"/>
      <c r="G66" s="102"/>
      <c r="H66" s="151"/>
      <c r="I66" s="102"/>
      <c r="J66" s="151"/>
      <c r="K66" s="127"/>
      <c r="L66" s="152"/>
      <c r="M66" s="153" t="str">
        <f t="shared" si="11"/>
        <v/>
      </c>
    </row>
    <row r="67">
      <c r="A67" s="146" t="s">
        <v>55</v>
      </c>
      <c r="B67" s="102"/>
      <c r="C67" s="102"/>
      <c r="D67" s="102"/>
      <c r="E67" s="127">
        <v>1.0</v>
      </c>
      <c r="F67" s="151"/>
      <c r="G67" s="102"/>
      <c r="H67" s="151"/>
      <c r="I67" s="102"/>
      <c r="J67" s="151"/>
      <c r="K67" s="127"/>
      <c r="L67" s="152">
        <v>1.0</v>
      </c>
      <c r="M67" s="153" t="str">
        <f t="shared" si="11"/>
        <v/>
      </c>
    </row>
    <row r="68">
      <c r="A68" s="146" t="s">
        <v>38</v>
      </c>
      <c r="B68" s="102"/>
      <c r="C68" s="102"/>
      <c r="D68" s="102"/>
      <c r="E68" s="127"/>
      <c r="F68" s="151">
        <v>1.0</v>
      </c>
      <c r="G68" s="102"/>
      <c r="H68" s="151"/>
      <c r="I68" s="102"/>
      <c r="J68" s="151"/>
      <c r="K68" s="127"/>
      <c r="L68" s="152"/>
      <c r="M68" s="153" t="str">
        <f t="shared" si="11"/>
        <v/>
      </c>
    </row>
    <row r="69">
      <c r="A69" s="146" t="s">
        <v>39</v>
      </c>
      <c r="B69" s="102"/>
      <c r="C69" s="102"/>
      <c r="D69" s="102"/>
      <c r="E69" s="127"/>
      <c r="F69" s="151"/>
      <c r="G69" s="102"/>
      <c r="H69" s="151"/>
      <c r="I69" s="102"/>
      <c r="J69" s="151"/>
      <c r="K69" s="127"/>
      <c r="L69" s="152"/>
      <c r="M69" s="153" t="str">
        <f t="shared" si="11"/>
        <v/>
      </c>
    </row>
    <row r="70">
      <c r="A70" s="146" t="s">
        <v>41</v>
      </c>
      <c r="B70" s="102"/>
      <c r="C70" s="102"/>
      <c r="D70" s="102"/>
      <c r="E70" s="127"/>
      <c r="F70" s="151"/>
      <c r="G70" s="102"/>
      <c r="H70" s="151"/>
      <c r="I70" s="102"/>
      <c r="J70" s="151"/>
      <c r="K70" s="127"/>
      <c r="L70" s="152"/>
      <c r="M70" s="153" t="str">
        <f t="shared" si="11"/>
        <v/>
      </c>
    </row>
    <row r="71">
      <c r="A71" s="146" t="s">
        <v>43</v>
      </c>
      <c r="B71" s="102">
        <v>1.0</v>
      </c>
      <c r="C71" s="102"/>
      <c r="D71" s="102"/>
      <c r="E71" s="127"/>
      <c r="F71" s="151">
        <v>1.0</v>
      </c>
      <c r="G71" s="102"/>
      <c r="H71" s="151"/>
      <c r="I71" s="102"/>
      <c r="J71" s="151"/>
      <c r="K71" s="127"/>
      <c r="L71" s="152"/>
      <c r="M71" s="153">
        <f t="shared" si="11"/>
        <v>1</v>
      </c>
    </row>
    <row r="72">
      <c r="A72" s="146" t="s">
        <v>45</v>
      </c>
      <c r="B72" s="102">
        <v>1.0</v>
      </c>
      <c r="C72" s="102"/>
      <c r="D72" s="102"/>
      <c r="E72" s="127"/>
      <c r="F72" s="151"/>
      <c r="G72" s="102"/>
      <c r="H72" s="151"/>
      <c r="I72" s="102"/>
      <c r="J72" s="151"/>
      <c r="K72" s="127"/>
      <c r="L72" s="152"/>
      <c r="M72" s="153">
        <f t="shared" si="11"/>
        <v>0</v>
      </c>
    </row>
    <row r="73">
      <c r="A73" s="146" t="s">
        <v>46</v>
      </c>
      <c r="B73" s="102"/>
      <c r="C73" s="102"/>
      <c r="D73" s="102"/>
      <c r="E73" s="127"/>
      <c r="F73" s="151"/>
      <c r="G73" s="102"/>
      <c r="H73" s="151"/>
      <c r="I73" s="102"/>
      <c r="J73" s="151"/>
      <c r="K73" s="127"/>
      <c r="L73" s="152"/>
      <c r="M73" s="153" t="str">
        <f t="shared" si="11"/>
        <v/>
      </c>
    </row>
    <row r="74">
      <c r="A74" s="146" t="s">
        <v>47</v>
      </c>
      <c r="B74" s="102">
        <v>1.0</v>
      </c>
      <c r="C74" s="102"/>
      <c r="D74" s="102"/>
      <c r="E74" s="127"/>
      <c r="F74" s="151"/>
      <c r="G74" s="102"/>
      <c r="H74" s="151"/>
      <c r="I74" s="102"/>
      <c r="J74" s="151"/>
      <c r="K74" s="127"/>
      <c r="L74" s="152"/>
      <c r="M74" s="153">
        <f t="shared" si="11"/>
        <v>0</v>
      </c>
    </row>
    <row r="75">
      <c r="A75" s="146" t="s">
        <v>48</v>
      </c>
      <c r="B75" s="102"/>
      <c r="C75" s="102"/>
      <c r="D75" s="102"/>
      <c r="E75" s="127"/>
      <c r="F75" s="151"/>
      <c r="G75" s="102"/>
      <c r="H75" s="151"/>
      <c r="I75" s="102"/>
      <c r="J75" s="151"/>
      <c r="K75" s="127"/>
      <c r="L75" s="152"/>
      <c r="M75" s="153" t="str">
        <f t="shared" si="11"/>
        <v/>
      </c>
    </row>
    <row r="76">
      <c r="A76" s="146" t="s">
        <v>49</v>
      </c>
      <c r="B76" s="102"/>
      <c r="C76" s="102"/>
      <c r="D76" s="102"/>
      <c r="E76" s="127"/>
      <c r="F76" s="151"/>
      <c r="G76" s="102"/>
      <c r="H76" s="151"/>
      <c r="I76" s="102"/>
      <c r="J76" s="151"/>
      <c r="K76" s="127"/>
      <c r="L76" s="152"/>
      <c r="M76" s="153" t="str">
        <f t="shared" si="11"/>
        <v/>
      </c>
    </row>
    <row r="77">
      <c r="A77" s="146" t="s">
        <v>50</v>
      </c>
      <c r="B77" s="102"/>
      <c r="C77" s="102"/>
      <c r="D77" s="102"/>
      <c r="E77" s="127"/>
      <c r="F77" s="151"/>
      <c r="G77" s="102"/>
      <c r="H77" s="151"/>
      <c r="I77" s="102"/>
      <c r="J77" s="151"/>
      <c r="K77" s="127"/>
      <c r="L77" s="152"/>
      <c r="M77" s="153" t="str">
        <f t="shared" si="11"/>
        <v/>
      </c>
    </row>
    <row r="78">
      <c r="A78" s="146" t="s">
        <v>51</v>
      </c>
      <c r="B78" s="102">
        <v>1.0</v>
      </c>
      <c r="C78" s="102"/>
      <c r="D78" s="102"/>
      <c r="E78" s="127"/>
      <c r="F78" s="151"/>
      <c r="G78" s="102"/>
      <c r="H78" s="151"/>
      <c r="I78" s="102"/>
      <c r="J78" s="151"/>
      <c r="K78" s="127"/>
      <c r="L78" s="152"/>
      <c r="M78" s="153">
        <f t="shared" si="11"/>
        <v>0</v>
      </c>
    </row>
    <row r="79">
      <c r="A79" s="146" t="s">
        <v>52</v>
      </c>
      <c r="B79" s="102"/>
      <c r="C79" s="102"/>
      <c r="D79" s="102"/>
      <c r="E79" s="127"/>
      <c r="F79" s="151"/>
      <c r="G79" s="102"/>
      <c r="H79" s="151"/>
      <c r="I79" s="102"/>
      <c r="J79" s="151"/>
      <c r="K79" s="127"/>
      <c r="L79" s="152"/>
      <c r="M79" s="153" t="str">
        <f t="shared" si="11"/>
        <v/>
      </c>
    </row>
    <row r="80">
      <c r="A80" s="146" t="s">
        <v>53</v>
      </c>
      <c r="B80" s="102"/>
      <c r="C80" s="102"/>
      <c r="D80" s="102"/>
      <c r="E80" s="127"/>
      <c r="F80" s="151"/>
      <c r="G80" s="102"/>
      <c r="H80" s="151"/>
      <c r="I80" s="102"/>
      <c r="J80" s="151"/>
      <c r="K80" s="127"/>
      <c r="L80" s="152"/>
      <c r="M80" s="153" t="str">
        <f t="shared" si="11"/>
        <v/>
      </c>
    </row>
    <row r="81">
      <c r="A81" s="146" t="s">
        <v>82</v>
      </c>
      <c r="B81" s="102"/>
      <c r="C81" s="102"/>
      <c r="D81" s="102"/>
      <c r="E81" s="127"/>
      <c r="F81" s="151"/>
      <c r="G81" s="102"/>
      <c r="H81" s="151"/>
      <c r="I81" s="102"/>
      <c r="J81" s="151"/>
      <c r="K81" s="127"/>
      <c r="L81" s="152"/>
      <c r="M81" s="153" t="str">
        <f t="shared" si="11"/>
        <v/>
      </c>
    </row>
    <row r="82">
      <c r="A82" s="146" t="s">
        <v>83</v>
      </c>
      <c r="B82" s="102"/>
      <c r="C82" s="102"/>
      <c r="D82" s="102">
        <v>1.0</v>
      </c>
      <c r="E82" s="127">
        <v>1.0</v>
      </c>
      <c r="F82" s="151"/>
      <c r="G82" s="102"/>
      <c r="H82" s="151"/>
      <c r="I82" s="102"/>
      <c r="J82" s="151"/>
      <c r="K82" s="127"/>
      <c r="L82" s="152"/>
      <c r="M82" s="153" t="str">
        <f t="shared" si="11"/>
        <v/>
      </c>
    </row>
    <row r="83">
      <c r="A83" s="146" t="s">
        <v>80</v>
      </c>
      <c r="B83" s="102"/>
      <c r="C83" s="102"/>
      <c r="D83" s="102"/>
      <c r="E83" s="127"/>
      <c r="F83" s="151"/>
      <c r="G83" s="102"/>
      <c r="H83" s="151"/>
      <c r="I83" s="102"/>
      <c r="J83" s="151"/>
      <c r="K83" s="127"/>
      <c r="L83" s="152"/>
      <c r="M83" s="153" t="str">
        <f t="shared" si="11"/>
        <v/>
      </c>
    </row>
    <row r="84">
      <c r="A84" s="146" t="s">
        <v>84</v>
      </c>
      <c r="B84" s="102"/>
      <c r="C84" s="102"/>
      <c r="D84" s="102"/>
      <c r="E84" s="127"/>
      <c r="F84" s="151"/>
      <c r="G84" s="102"/>
      <c r="H84" s="151"/>
      <c r="I84" s="102"/>
      <c r="J84" s="151"/>
      <c r="K84" s="127"/>
      <c r="L84" s="152"/>
      <c r="M84" s="153" t="str">
        <f t="shared" si="11"/>
        <v/>
      </c>
    </row>
    <row r="85">
      <c r="A85" s="146" t="s">
        <v>78</v>
      </c>
      <c r="B85" s="102"/>
      <c r="C85" s="102"/>
      <c r="D85" s="102"/>
      <c r="E85" s="127"/>
      <c r="F85" s="151"/>
      <c r="G85" s="102"/>
      <c r="H85" s="151"/>
      <c r="I85" s="102"/>
      <c r="J85" s="151"/>
      <c r="K85" s="127"/>
      <c r="L85" s="152"/>
      <c r="M85" s="153" t="str">
        <f t="shared" si="11"/>
        <v/>
      </c>
    </row>
    <row r="86">
      <c r="A86" s="154" t="s">
        <v>102</v>
      </c>
      <c r="B86" s="155"/>
      <c r="C86" s="102"/>
      <c r="D86" s="102"/>
      <c r="E86" s="127"/>
      <c r="F86" s="151"/>
      <c r="G86" s="102"/>
      <c r="H86" s="151"/>
      <c r="I86" s="102"/>
      <c r="J86" s="151"/>
      <c r="K86" s="127"/>
      <c r="L86" s="152"/>
      <c r="M86" s="153" t="str">
        <f t="shared" si="11"/>
        <v/>
      </c>
    </row>
    <row r="87" hidden="1">
      <c r="A87" s="154"/>
      <c r="B87" s="155"/>
      <c r="C87" s="102"/>
      <c r="D87" s="102"/>
      <c r="E87" s="127"/>
      <c r="F87" s="151"/>
      <c r="G87" s="102"/>
      <c r="H87" s="151"/>
      <c r="I87" s="102"/>
      <c r="J87" s="151"/>
      <c r="K87" s="127"/>
      <c r="L87" s="152"/>
      <c r="M87" s="153" t="str">
        <f t="shared" si="11"/>
        <v/>
      </c>
    </row>
    <row r="88">
      <c r="A88" s="154" t="s">
        <v>103</v>
      </c>
      <c r="B88" s="155"/>
      <c r="C88" s="102"/>
      <c r="D88" s="102"/>
      <c r="E88" s="127"/>
      <c r="F88" s="151"/>
      <c r="G88" s="102"/>
      <c r="H88" s="151"/>
      <c r="I88" s="102"/>
      <c r="J88" s="151"/>
      <c r="K88" s="127"/>
      <c r="L88" s="152"/>
      <c r="M88" s="153" t="str">
        <f t="shared" si="11"/>
        <v/>
      </c>
    </row>
    <row r="89">
      <c r="A89" s="154" t="s">
        <v>104</v>
      </c>
      <c r="B89" s="155"/>
      <c r="C89" s="102"/>
      <c r="D89" s="102"/>
      <c r="E89" s="127"/>
      <c r="F89" s="151"/>
      <c r="G89" s="102"/>
      <c r="H89" s="151"/>
      <c r="I89" s="102"/>
      <c r="J89" s="151"/>
      <c r="K89" s="127"/>
      <c r="L89" s="152"/>
      <c r="M89" s="153" t="str">
        <f t="shared" si="11"/>
        <v/>
      </c>
    </row>
    <row r="90">
      <c r="A90" s="154" t="s">
        <v>105</v>
      </c>
      <c r="B90" s="155"/>
      <c r="C90" s="102"/>
      <c r="D90" s="102"/>
      <c r="E90" s="127"/>
      <c r="F90" s="151"/>
      <c r="G90" s="102"/>
      <c r="H90" s="151"/>
      <c r="I90" s="102"/>
      <c r="J90" s="151"/>
      <c r="K90" s="127"/>
      <c r="L90" s="152"/>
      <c r="M90" s="153" t="str">
        <f t="shared" si="11"/>
        <v/>
      </c>
    </row>
    <row r="91">
      <c r="A91" s="156" t="s">
        <v>21</v>
      </c>
      <c r="B91" s="157"/>
      <c r="C91" s="158"/>
      <c r="D91" s="158"/>
      <c r="E91" s="136"/>
      <c r="F91" s="159"/>
      <c r="G91" s="158"/>
      <c r="H91" s="159"/>
      <c r="I91" s="158"/>
      <c r="J91" s="159"/>
      <c r="K91" s="136"/>
      <c r="L91" s="160"/>
      <c r="M91" s="161" t="str">
        <f t="shared" si="11"/>
        <v/>
      </c>
    </row>
    <row r="92">
      <c r="A92" s="154" t="s">
        <v>106</v>
      </c>
      <c r="B92" s="162">
        <f t="shared" ref="B92:L92" si="12">SUM(B65:B91)</f>
        <v>4</v>
      </c>
      <c r="C92" s="163">
        <f t="shared" si="12"/>
        <v>0</v>
      </c>
      <c r="D92" s="163">
        <f t="shared" si="12"/>
        <v>1</v>
      </c>
      <c r="E92" s="163">
        <f t="shared" si="12"/>
        <v>2</v>
      </c>
      <c r="F92" s="164">
        <f t="shared" si="12"/>
        <v>2</v>
      </c>
      <c r="G92" s="164">
        <f t="shared" si="12"/>
        <v>0</v>
      </c>
      <c r="H92" s="165">
        <f t="shared" si="12"/>
        <v>0</v>
      </c>
      <c r="I92" s="165">
        <f t="shared" si="12"/>
        <v>0</v>
      </c>
      <c r="J92" s="165">
        <f t="shared" si="12"/>
        <v>0</v>
      </c>
      <c r="K92" s="165">
        <f t="shared" si="12"/>
        <v>0</v>
      </c>
      <c r="L92" s="165">
        <f t="shared" si="12"/>
        <v>1</v>
      </c>
      <c r="M92" s="166">
        <f>(F92+H92+J92+L92)/(B92+C92+D92+E92)</f>
        <v>0.4285714286</v>
      </c>
    </row>
    <row r="93">
      <c r="A93" s="32" t="s">
        <v>107</v>
      </c>
      <c r="B93" s="167">
        <f>B92</f>
        <v>4</v>
      </c>
      <c r="C93" s="120"/>
      <c r="D93" s="120"/>
      <c r="E93" s="119"/>
      <c r="F93" s="168">
        <f>F92</f>
        <v>2</v>
      </c>
      <c r="G93" s="120"/>
      <c r="H93" s="120"/>
      <c r="I93" s="120"/>
      <c r="J93" s="120"/>
      <c r="K93" s="119"/>
      <c r="L93" s="169"/>
      <c r="M93" s="170">
        <f t="shared" ref="M93:M96" si="13">Iferror(F93/B93,"")</f>
        <v>0.5</v>
      </c>
    </row>
    <row r="94">
      <c r="A94" s="32" t="s">
        <v>108</v>
      </c>
      <c r="B94" s="167">
        <f>D92</f>
        <v>1</v>
      </c>
      <c r="C94" s="120"/>
      <c r="D94" s="120"/>
      <c r="E94" s="119"/>
      <c r="F94" s="168">
        <f>H92</f>
        <v>0</v>
      </c>
      <c r="G94" s="120"/>
      <c r="H94" s="120"/>
      <c r="I94" s="120"/>
      <c r="J94" s="120"/>
      <c r="K94" s="119"/>
      <c r="L94" s="169"/>
      <c r="M94" s="170">
        <f t="shared" si="13"/>
        <v>0</v>
      </c>
    </row>
    <row r="95">
      <c r="A95" s="32" t="s">
        <v>109</v>
      </c>
      <c r="B95" s="167">
        <f>D92</f>
        <v>1</v>
      </c>
      <c r="C95" s="120"/>
      <c r="D95" s="120"/>
      <c r="E95" s="119"/>
      <c r="F95" s="168">
        <f>J92</f>
        <v>0</v>
      </c>
      <c r="G95" s="120"/>
      <c r="H95" s="120"/>
      <c r="I95" s="120"/>
      <c r="J95" s="120"/>
      <c r="K95" s="119"/>
      <c r="L95" s="169"/>
      <c r="M95" s="170">
        <f t="shared" si="13"/>
        <v>0</v>
      </c>
    </row>
    <row r="96">
      <c r="A96" s="48" t="s">
        <v>110</v>
      </c>
      <c r="B96" s="167">
        <f>E92</f>
        <v>2</v>
      </c>
      <c r="C96" s="120"/>
      <c r="D96" s="120"/>
      <c r="E96" s="119"/>
      <c r="F96" s="168">
        <f>L92</f>
        <v>1</v>
      </c>
      <c r="G96" s="120"/>
      <c r="H96" s="120"/>
      <c r="I96" s="120"/>
      <c r="J96" s="120"/>
      <c r="K96" s="119"/>
      <c r="L96" s="169"/>
      <c r="M96" s="170">
        <f t="shared" si="13"/>
        <v>0.5</v>
      </c>
    </row>
  </sheetData>
  <mergeCells count="195">
    <mergeCell ref="I4:K4"/>
    <mergeCell ref="I5:K5"/>
    <mergeCell ref="A1:H1"/>
    <mergeCell ref="F2:G2"/>
    <mergeCell ref="I2:K2"/>
    <mergeCell ref="F3:G3"/>
    <mergeCell ref="I3:K3"/>
    <mergeCell ref="F4:G4"/>
    <mergeCell ref="F5:G5"/>
    <mergeCell ref="I10:K10"/>
    <mergeCell ref="I11:K11"/>
    <mergeCell ref="I12:K12"/>
    <mergeCell ref="I13:K13"/>
    <mergeCell ref="C16:M16"/>
    <mergeCell ref="H17:K17"/>
    <mergeCell ref="H18:K18"/>
    <mergeCell ref="H19:K19"/>
    <mergeCell ref="F6:G6"/>
    <mergeCell ref="I6:K6"/>
    <mergeCell ref="F7:G7"/>
    <mergeCell ref="I7:K7"/>
    <mergeCell ref="F8:G8"/>
    <mergeCell ref="I8:K8"/>
    <mergeCell ref="I9:K9"/>
    <mergeCell ref="F21:G21"/>
    <mergeCell ref="F22:G22"/>
    <mergeCell ref="F23:G23"/>
    <mergeCell ref="F24:G24"/>
    <mergeCell ref="A25:B25"/>
    <mergeCell ref="F25:G25"/>
    <mergeCell ref="F9:G9"/>
    <mergeCell ref="F10:G10"/>
    <mergeCell ref="F11:G11"/>
    <mergeCell ref="F12:G12"/>
    <mergeCell ref="F13:G13"/>
    <mergeCell ref="F17:G17"/>
    <mergeCell ref="F18:G18"/>
    <mergeCell ref="F19:G19"/>
    <mergeCell ref="F20:G20"/>
    <mergeCell ref="H20:K20"/>
    <mergeCell ref="H21:K21"/>
    <mergeCell ref="H22:K22"/>
    <mergeCell ref="H23:K23"/>
    <mergeCell ref="H24:K24"/>
    <mergeCell ref="H25:K25"/>
    <mergeCell ref="F26:G26"/>
    <mergeCell ref="H26:K26"/>
    <mergeCell ref="F27:G27"/>
    <mergeCell ref="H27:K27"/>
    <mergeCell ref="F28:G28"/>
    <mergeCell ref="H28:K28"/>
    <mergeCell ref="F32:G32"/>
    <mergeCell ref="F33:G33"/>
    <mergeCell ref="F34:G34"/>
    <mergeCell ref="F35:G35"/>
    <mergeCell ref="F36:G36"/>
    <mergeCell ref="F37:G37"/>
    <mergeCell ref="F38:G38"/>
    <mergeCell ref="F29:G29"/>
    <mergeCell ref="H29:K29"/>
    <mergeCell ref="F30:G30"/>
    <mergeCell ref="H30:K30"/>
    <mergeCell ref="F31:G31"/>
    <mergeCell ref="H31:K31"/>
    <mergeCell ref="H32:K32"/>
    <mergeCell ref="J40:K40"/>
    <mergeCell ref="L40:M40"/>
    <mergeCell ref="J41:K41"/>
    <mergeCell ref="L41:M41"/>
    <mergeCell ref="J42:K42"/>
    <mergeCell ref="L42:M42"/>
    <mergeCell ref="H33:K33"/>
    <mergeCell ref="H34:K34"/>
    <mergeCell ref="H35:K35"/>
    <mergeCell ref="H36:K36"/>
    <mergeCell ref="H37:K37"/>
    <mergeCell ref="A39:M39"/>
    <mergeCell ref="C40:D40"/>
    <mergeCell ref="E40:G40"/>
    <mergeCell ref="H40:I40"/>
    <mergeCell ref="C41:D41"/>
    <mergeCell ref="E41:G41"/>
    <mergeCell ref="H41:I41"/>
    <mergeCell ref="E42:G42"/>
    <mergeCell ref="H42:I42"/>
    <mergeCell ref="J44:K44"/>
    <mergeCell ref="L44:M44"/>
    <mergeCell ref="C42:D42"/>
    <mergeCell ref="C43:D43"/>
    <mergeCell ref="E43:G43"/>
    <mergeCell ref="H43:I43"/>
    <mergeCell ref="J43:K43"/>
    <mergeCell ref="L43:M43"/>
    <mergeCell ref="C44:D44"/>
    <mergeCell ref="E44:G44"/>
    <mergeCell ref="H44:I44"/>
    <mergeCell ref="C45:D45"/>
    <mergeCell ref="E45:G45"/>
    <mergeCell ref="H45:I45"/>
    <mergeCell ref="J45:K45"/>
    <mergeCell ref="L45:M45"/>
    <mergeCell ref="H47:I47"/>
    <mergeCell ref="J47:K47"/>
    <mergeCell ref="C46:D46"/>
    <mergeCell ref="E46:G46"/>
    <mergeCell ref="H46:I46"/>
    <mergeCell ref="J46:K46"/>
    <mergeCell ref="L46:M46"/>
    <mergeCell ref="E47:G47"/>
    <mergeCell ref="L47:M47"/>
    <mergeCell ref="J49:K49"/>
    <mergeCell ref="L49:M49"/>
    <mergeCell ref="J50:K50"/>
    <mergeCell ref="L50:M50"/>
    <mergeCell ref="J51:K51"/>
    <mergeCell ref="L51:M51"/>
    <mergeCell ref="C47:D47"/>
    <mergeCell ref="C48:D48"/>
    <mergeCell ref="E48:G48"/>
    <mergeCell ref="H48:I48"/>
    <mergeCell ref="J48:K48"/>
    <mergeCell ref="L48:M48"/>
    <mergeCell ref="C49:D49"/>
    <mergeCell ref="E49:G49"/>
    <mergeCell ref="H49:I49"/>
    <mergeCell ref="C50:D50"/>
    <mergeCell ref="E50:G50"/>
    <mergeCell ref="H50:I50"/>
    <mergeCell ref="E51:G51"/>
    <mergeCell ref="H51:I51"/>
    <mergeCell ref="C59:D59"/>
    <mergeCell ref="C60:D60"/>
    <mergeCell ref="E60:G60"/>
    <mergeCell ref="H60:I60"/>
    <mergeCell ref="J60:K60"/>
    <mergeCell ref="L60:M60"/>
    <mergeCell ref="C61:D61"/>
    <mergeCell ref="A62:M62"/>
    <mergeCell ref="B93:E93"/>
    <mergeCell ref="F93:K93"/>
    <mergeCell ref="B94:E94"/>
    <mergeCell ref="F94:K94"/>
    <mergeCell ref="B95:E95"/>
    <mergeCell ref="F95:K95"/>
    <mergeCell ref="B96:E96"/>
    <mergeCell ref="F96:K96"/>
    <mergeCell ref="E61:G61"/>
    <mergeCell ref="H61:I61"/>
    <mergeCell ref="F63:G63"/>
    <mergeCell ref="H63:I63"/>
    <mergeCell ref="J63:K63"/>
    <mergeCell ref="L63:L64"/>
    <mergeCell ref="M63:M64"/>
    <mergeCell ref="J53:K53"/>
    <mergeCell ref="L53:M53"/>
    <mergeCell ref="J54:K54"/>
    <mergeCell ref="L54:M54"/>
    <mergeCell ref="J55:K55"/>
    <mergeCell ref="L55:M55"/>
    <mergeCell ref="C51:D51"/>
    <mergeCell ref="C52:D52"/>
    <mergeCell ref="E52:G52"/>
    <mergeCell ref="H52:I52"/>
    <mergeCell ref="J52:K52"/>
    <mergeCell ref="L52:M52"/>
    <mergeCell ref="C53:D53"/>
    <mergeCell ref="E53:G53"/>
    <mergeCell ref="H53:I53"/>
    <mergeCell ref="C54:D54"/>
    <mergeCell ref="E54:G54"/>
    <mergeCell ref="H54:I54"/>
    <mergeCell ref="E55:G55"/>
    <mergeCell ref="H55:I55"/>
    <mergeCell ref="J57:K57"/>
    <mergeCell ref="L57:M57"/>
    <mergeCell ref="J58:K58"/>
    <mergeCell ref="L58:M58"/>
    <mergeCell ref="J59:K59"/>
    <mergeCell ref="L59:M59"/>
    <mergeCell ref="C55:D55"/>
    <mergeCell ref="C56:D56"/>
    <mergeCell ref="E56:G56"/>
    <mergeCell ref="H56:I56"/>
    <mergeCell ref="J56:K56"/>
    <mergeCell ref="L56:M56"/>
    <mergeCell ref="C57:D57"/>
    <mergeCell ref="E57:G57"/>
    <mergeCell ref="H57:I57"/>
    <mergeCell ref="C58:D58"/>
    <mergeCell ref="E58:G58"/>
    <mergeCell ref="H58:I58"/>
    <mergeCell ref="E59:G59"/>
    <mergeCell ref="H59:I59"/>
    <mergeCell ref="J61:K61"/>
    <mergeCell ref="L61:M61"/>
  </mergeCells>
  <conditionalFormatting sqref="F17:G38">
    <cfRule type="cellIs" dxfId="0" priority="1" operator="lessThan">
      <formula>0</formula>
    </cfRule>
  </conditionalFormatting>
  <conditionalFormatting sqref="F17:G38">
    <cfRule type="cellIs" dxfId="1" priority="2" operator="greaterThan">
      <formula>0</formula>
    </cfRule>
  </conditionalFormatting>
  <conditionalFormatting sqref="M18:M37">
    <cfRule type="cellIs" dxfId="0" priority="3" operator="lessThan">
      <formula>$B$23</formula>
    </cfRule>
  </conditionalFormatting>
  <conditionalFormatting sqref="M18:M37">
    <cfRule type="cellIs" dxfId="2" priority="4" operator="lessThan">
      <formula>"99%"</formula>
    </cfRule>
  </conditionalFormatting>
  <conditionalFormatting sqref="M18:M37">
    <cfRule type="cellIs" dxfId="1" priority="5" operator="greaterThan">
      <formula>$B$23</formula>
    </cfRule>
  </conditionalFormatting>
  <conditionalFormatting sqref="M3:M13">
    <cfRule type="cellIs" dxfId="1" priority="6" operator="greaterThan">
      <formula>$B$23</formula>
    </cfRule>
  </conditionalFormatting>
  <conditionalFormatting sqref="M3:M13">
    <cfRule type="cellIs" dxfId="0" priority="7" operator="lessThan">
      <formula>$B$23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