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DIA\Desktop\"/>
    </mc:Choice>
  </mc:AlternateContent>
  <bookViews>
    <workbookView xWindow="0" yWindow="0" windowWidth="7470" windowHeight="2160"/>
  </bookViews>
  <sheets>
    <sheet name="Hoja1" sheetId="1" r:id="rId1"/>
    <sheet name="Hoja3" sheetId="3" r:id="rId2"/>
    <sheet name="Hoja2" sheetId="2" r:id="rId3"/>
  </sheets>
  <definedNames>
    <definedName name="_xlnm.Print_Area" localSheetId="0">Hoja1!$A$3:$K$38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I42" i="1" s="1"/>
  <c r="E42" i="1"/>
  <c r="D42" i="1"/>
  <c r="J42" i="1" l="1"/>
  <c r="K42" i="1" s="1"/>
  <c r="L42" i="1" s="1"/>
  <c r="H41" i="1"/>
  <c r="I41" i="1" s="1"/>
  <c r="E41" i="1"/>
  <c r="D41" i="1"/>
  <c r="H40" i="1"/>
  <c r="I40" i="1"/>
  <c r="J40" i="1"/>
  <c r="K40" i="1" s="1"/>
  <c r="L40" i="1" s="1"/>
  <c r="E40" i="1"/>
  <c r="D40" i="1" s="1"/>
  <c r="J41" i="1" l="1"/>
  <c r="K41" i="1" s="1"/>
  <c r="L41" i="1" s="1"/>
  <c r="H39" i="1"/>
  <c r="I39" i="1" s="1"/>
  <c r="E39" i="1"/>
  <c r="D39" i="1" s="1"/>
  <c r="J39" i="1" l="1"/>
  <c r="K39" i="1" s="1"/>
  <c r="L39" i="1" s="1"/>
  <c r="E38" i="1"/>
  <c r="D38" i="1"/>
  <c r="H38" i="1" s="1"/>
  <c r="E37" i="1"/>
  <c r="D37" i="1"/>
  <c r="H37" i="1" s="1"/>
  <c r="H36" i="1"/>
  <c r="I36" i="1"/>
  <c r="J36" i="1"/>
  <c r="K36" i="1"/>
  <c r="L36" i="1" s="1"/>
  <c r="E36" i="1"/>
  <c r="D36" i="1"/>
  <c r="I37" i="1" l="1"/>
  <c r="J37" i="1" s="1"/>
  <c r="K37" i="1" s="1"/>
  <c r="L37" i="1" s="1"/>
  <c r="I38" i="1"/>
  <c r="J38" i="1" s="1"/>
  <c r="K38" i="1" s="1"/>
  <c r="L38" i="1" s="1"/>
  <c r="H35" i="1"/>
  <c r="J35" i="1" s="1"/>
  <c r="K35" i="1" s="1"/>
  <c r="L35" i="1" s="1"/>
  <c r="I35" i="1"/>
  <c r="I34" i="1" l="1"/>
  <c r="J34" i="1" s="1"/>
  <c r="K34" i="1" s="1"/>
  <c r="L34" i="1" s="1"/>
  <c r="E35" i="1"/>
  <c r="D35" i="1" s="1"/>
  <c r="E34" i="1"/>
  <c r="D34" i="1" s="1"/>
  <c r="H34" i="1" s="1"/>
  <c r="E33" i="1"/>
  <c r="D33" i="1" s="1"/>
  <c r="E32" i="1"/>
  <c r="D32" i="1" s="1"/>
  <c r="E31" i="1"/>
  <c r="D31" i="1" s="1"/>
  <c r="E30" i="1"/>
  <c r="E29" i="1"/>
  <c r="D29" i="1" s="1"/>
  <c r="E28" i="1"/>
  <c r="D28" i="1" s="1"/>
  <c r="E27" i="1"/>
  <c r="D27" i="1" s="1"/>
  <c r="E26" i="1"/>
  <c r="E25" i="1"/>
  <c r="D25" i="1" s="1"/>
  <c r="D30" i="1"/>
  <c r="D26" i="1"/>
  <c r="E24" i="1" l="1"/>
  <c r="D24" i="1"/>
  <c r="E23" i="1"/>
  <c r="D23" i="1" s="1"/>
  <c r="E22" i="1"/>
  <c r="D22" i="1"/>
  <c r="E21" i="1"/>
  <c r="D21" i="1" s="1"/>
  <c r="E20" i="1"/>
  <c r="D20" i="1"/>
  <c r="E19" i="1"/>
  <c r="D19" i="1" s="1"/>
  <c r="E18" i="1"/>
  <c r="D18" i="1"/>
  <c r="E17" i="1"/>
  <c r="D17" i="1" s="1"/>
  <c r="E16" i="1"/>
  <c r="D16" i="1"/>
  <c r="E15" i="1"/>
  <c r="D15" i="1" s="1"/>
  <c r="E14" i="1"/>
  <c r="D14" i="1"/>
  <c r="E13" i="1"/>
  <c r="D13" i="1" s="1"/>
  <c r="E12" i="1"/>
  <c r="D12" i="1"/>
  <c r="E11" i="1"/>
  <c r="D11" i="1" s="1"/>
  <c r="E10" i="1"/>
  <c r="D10" i="1"/>
  <c r="E9" i="1"/>
  <c r="D9" i="1" s="1"/>
  <c r="D8" i="1"/>
  <c r="E8" i="1"/>
  <c r="H16" i="1" l="1"/>
  <c r="I16" i="1" s="1"/>
  <c r="H19" i="1"/>
  <c r="H18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7" i="1"/>
  <c r="H15" i="1"/>
  <c r="J16" i="1" l="1"/>
  <c r="K16" i="1" s="1"/>
  <c r="L16" i="1" s="1"/>
  <c r="N16" i="1"/>
  <c r="J18" i="1"/>
  <c r="K18" i="1" s="1"/>
  <c r="L18" i="1" s="1"/>
  <c r="I19" i="1"/>
  <c r="J19" i="1" s="1"/>
  <c r="K19" i="1" s="1"/>
  <c r="L19" i="1" s="1"/>
  <c r="I18" i="1"/>
  <c r="I20" i="1"/>
  <c r="J20" i="1" s="1"/>
  <c r="K20" i="1" s="1"/>
  <c r="L20" i="1" s="1"/>
  <c r="I24" i="1"/>
  <c r="J24" i="1" s="1"/>
  <c r="K24" i="1" s="1"/>
  <c r="L24" i="1" s="1"/>
  <c r="I28" i="1"/>
  <c r="J28" i="1" s="1"/>
  <c r="K28" i="1" s="1"/>
  <c r="L28" i="1" s="1"/>
  <c r="I33" i="1"/>
  <c r="J33" i="1" s="1"/>
  <c r="K33" i="1" s="1"/>
  <c r="L33" i="1" s="1"/>
  <c r="I17" i="1"/>
  <c r="J17" i="1" s="1"/>
  <c r="K17" i="1" s="1"/>
  <c r="L17" i="1" s="1"/>
  <c r="I21" i="1"/>
  <c r="J21" i="1" s="1"/>
  <c r="K21" i="1" s="1"/>
  <c r="L21" i="1" s="1"/>
  <c r="I23" i="1"/>
  <c r="J23" i="1" s="1"/>
  <c r="K23" i="1" s="1"/>
  <c r="L23" i="1" s="1"/>
  <c r="I25" i="1"/>
  <c r="J25" i="1" s="1"/>
  <c r="K25" i="1" s="1"/>
  <c r="L25" i="1" s="1"/>
  <c r="I27" i="1"/>
  <c r="J27" i="1" s="1"/>
  <c r="K27" i="1" s="1"/>
  <c r="L27" i="1" s="1"/>
  <c r="I29" i="1"/>
  <c r="J29" i="1" s="1"/>
  <c r="K29" i="1" s="1"/>
  <c r="L29" i="1" s="1"/>
  <c r="I31" i="1"/>
  <c r="J31" i="1" s="1"/>
  <c r="K31" i="1" s="1"/>
  <c r="L31" i="1" s="1"/>
  <c r="I32" i="1"/>
  <c r="J32" i="1" s="1"/>
  <c r="K32" i="1" s="1"/>
  <c r="L32" i="1" s="1"/>
  <c r="I15" i="1"/>
  <c r="J15" i="1" s="1"/>
  <c r="K15" i="1" s="1"/>
  <c r="L15" i="1" s="1"/>
  <c r="I22" i="1"/>
  <c r="J22" i="1" s="1"/>
  <c r="K22" i="1" s="1"/>
  <c r="L22" i="1" s="1"/>
  <c r="I26" i="1"/>
  <c r="J26" i="1" s="1"/>
  <c r="K26" i="1" s="1"/>
  <c r="L26" i="1" s="1"/>
  <c r="I30" i="1"/>
  <c r="J30" i="1" s="1"/>
  <c r="K30" i="1" s="1"/>
  <c r="L30" i="1" s="1"/>
  <c r="N21" i="1"/>
  <c r="N17" i="1"/>
  <c r="O17" i="1" s="1"/>
  <c r="P17" i="1" s="1"/>
  <c r="N15" i="1"/>
  <c r="O15" i="1" s="1"/>
  <c r="P15" i="1" s="1"/>
  <c r="O16" i="1" l="1"/>
  <c r="P16" i="1" s="1"/>
  <c r="O21" i="1"/>
  <c r="P21" i="1" s="1"/>
  <c r="H14" i="1" l="1"/>
  <c r="N14" i="1" s="1"/>
  <c r="H13" i="1"/>
  <c r="N13" i="1" s="1"/>
  <c r="O13" i="1" s="1"/>
  <c r="P13" i="1" s="1"/>
  <c r="H12" i="1"/>
  <c r="N12" i="1" s="1"/>
  <c r="O12" i="1" s="1"/>
  <c r="P12" i="1" s="1"/>
  <c r="H11" i="1"/>
  <c r="N11" i="1" s="1"/>
  <c r="O11" i="1" s="1"/>
  <c r="P11" i="1" s="1"/>
  <c r="H10" i="1"/>
  <c r="N10" i="1" s="1"/>
  <c r="O10" i="1" s="1"/>
  <c r="P10" i="1" s="1"/>
  <c r="H9" i="1"/>
  <c r="N9" i="1" s="1"/>
  <c r="O9" i="1" l="1"/>
  <c r="P9" i="1" s="1"/>
  <c r="O14" i="1"/>
  <c r="P14" i="1" s="1"/>
  <c r="N20" i="1"/>
  <c r="O20" i="1" s="1"/>
  <c r="P20" i="1" s="1"/>
  <c r="I11" i="1"/>
  <c r="J11" i="1" s="1"/>
  <c r="K11" i="1" s="1"/>
  <c r="L11" i="1" s="1"/>
  <c r="I12" i="1"/>
  <c r="J12" i="1" s="1"/>
  <c r="K12" i="1" s="1"/>
  <c r="L12" i="1" s="1"/>
  <c r="I13" i="1"/>
  <c r="J13" i="1" s="1"/>
  <c r="K13" i="1" s="1"/>
  <c r="L13" i="1" s="1"/>
  <c r="I14" i="1"/>
  <c r="J14" i="1" s="1"/>
  <c r="K14" i="1" s="1"/>
  <c r="L14" i="1" s="1"/>
  <c r="I10" i="1"/>
  <c r="J10" i="1" s="1"/>
  <c r="K10" i="1" s="1"/>
  <c r="L10" i="1" s="1"/>
  <c r="I9" i="1"/>
  <c r="J9" i="1" s="1"/>
  <c r="K9" i="1" s="1"/>
  <c r="L9" i="1" s="1"/>
  <c r="H8" i="1" l="1"/>
  <c r="I8" i="1" s="1"/>
  <c r="J8" i="1" s="1"/>
  <c r="K8" i="1" s="1"/>
  <c r="L8" i="1" s="1"/>
</calcChain>
</file>

<file path=xl/sharedStrings.xml><?xml version="1.0" encoding="utf-8"?>
<sst xmlns="http://schemas.openxmlformats.org/spreadsheetml/2006/main" count="60" uniqueCount="55">
  <si>
    <t>COSTO</t>
  </si>
  <si>
    <t xml:space="preserve"> </t>
  </si>
  <si>
    <t>% UTILIDAD</t>
  </si>
  <si>
    <t>VAR.</t>
  </si>
  <si>
    <t>25% IVA</t>
  </si>
  <si>
    <t>CALCULOS PVP VENTAS PRE-DEPOSITO</t>
  </si>
  <si>
    <t>**************************** RESUTADOS ****************************</t>
  </si>
  <si>
    <t>COSTO + IVA</t>
  </si>
  <si>
    <t>DEBITO B.</t>
  </si>
  <si>
    <t>ARTICULO</t>
  </si>
  <si>
    <t>*************************** DATOS ****************************</t>
  </si>
  <si>
    <t>P/V - DEBITO B.</t>
  </si>
  <si>
    <t>PV-DEBITO B.* 3%</t>
  </si>
  <si>
    <t>TOTAL VENTA=</t>
  </si>
  <si>
    <t>GCIA.=  TOTAL</t>
  </si>
  <si>
    <t>P/V + 25% IVA</t>
  </si>
  <si>
    <t>FINAL</t>
  </si>
  <si>
    <t>GANANCIA</t>
  </si>
  <si>
    <t>********************** COMISION ***********************</t>
  </si>
  <si>
    <t>VENTA -COSTO-DB</t>
  </si>
  <si>
    <t>P/V= COSTO +</t>
  </si>
  <si>
    <t>DEBITO B./VAR.</t>
  </si>
  <si>
    <t>PEGA EN BARRA</t>
  </si>
  <si>
    <t>papel t/carta</t>
  </si>
  <si>
    <t>MOUSE</t>
  </si>
  <si>
    <t>MAUSE IMEXX</t>
  </si>
  <si>
    <t>MAUSE U-M01</t>
  </si>
  <si>
    <t>DATACARD</t>
  </si>
  <si>
    <t>RESMA PAPEL T/C</t>
  </si>
  <si>
    <t>FORMAS CONT.</t>
  </si>
  <si>
    <t>78a</t>
  </si>
  <si>
    <t>cinta S015384</t>
  </si>
  <si>
    <t>pilas</t>
  </si>
  <si>
    <t>papel /o</t>
  </si>
  <si>
    <t>bolsas basura</t>
  </si>
  <si>
    <t>sobres oficio</t>
  </si>
  <si>
    <t>marcador pizarra</t>
  </si>
  <si>
    <t>borrador pizarra</t>
  </si>
  <si>
    <t>CARPETA OFICIO</t>
  </si>
  <si>
    <t>bolig</t>
  </si>
  <si>
    <t>ccap</t>
  </si>
  <si>
    <t>perf</t>
  </si>
  <si>
    <t>separadores</t>
  </si>
  <si>
    <t>sobres t/o</t>
  </si>
  <si>
    <t>cinta ad</t>
  </si>
  <si>
    <t>toner ce278a</t>
  </si>
  <si>
    <t>papel tualt</t>
  </si>
  <si>
    <t>rollo termico</t>
  </si>
  <si>
    <t>gpr-31</t>
  </si>
  <si>
    <t>TINTA 950XL</t>
  </si>
  <si>
    <t>cd x 50 c/funda</t>
  </si>
  <si>
    <t>cd x 100 c/funda</t>
  </si>
  <si>
    <t>pega solit 15</t>
  </si>
  <si>
    <t>pegas kores 20</t>
  </si>
  <si>
    <t>sobres n°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</si>
</sst>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horizontal="center"/>
    </xf>
    <xf numFmtId="43" fontId="5" fillId="0" borderId="0" xfId="0" applyNumberFormat="1" applyFont="1"/>
    <xf numFmtId="43" fontId="6" fillId="0" borderId="0" xfId="0" applyNumberFormat="1" applyFo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/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43" fontId="4" fillId="0" borderId="0" xfId="1" applyNumberFormat="1" applyFont="1"/>
    <xf numFmtId="0" fontId="0" fillId="0" borderId="0" xfId="0" applyFont="1" applyAlignment="1">
      <alignment horizontal="left"/>
    </xf>
    <xf numFmtId="0" fontId="0" fillId="0" borderId="0" xfId="0" applyFont="1"/>
    <xf numFmtId="43" fontId="0" fillId="0" borderId="0" xfId="0" applyNumberFormat="1" applyFont="1"/>
    <xf numFmtId="43" fontId="4" fillId="0" borderId="0" xfId="1" applyFon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9" fontId="2" fillId="0" borderId="2" xfId="0" applyNumberFormat="1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9933FF"/>
      <color rgb="FFFF33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13" zoomScaleNormal="100" zoomScaleSheetLayoutView="100" workbookViewId="0">
      <selection activeCell="F43" sqref="F43"/>
    </sheetView>
  </sheetViews>
  <sheetFormatPr baseColWidth="10" defaultRowHeight="15" x14ac:dyDescent="0.25"/>
  <cols>
    <col min="1" max="1" width="16.28515625" customWidth="1"/>
    <col min="2" max="2" width="1" customWidth="1"/>
    <col min="3" max="3" width="15.85546875" customWidth="1"/>
    <col min="4" max="4" width="12.42578125" customWidth="1"/>
    <col min="5" max="5" width="14.5703125" customWidth="1"/>
    <col min="6" max="6" width="6.140625" customWidth="1"/>
    <col min="7" max="7" width="1.7109375" customWidth="1"/>
    <col min="8" max="8" width="17" customWidth="1"/>
    <col min="9" max="9" width="13.28515625" customWidth="1"/>
    <col min="10" max="10" width="15.7109375" customWidth="1"/>
    <col min="11" max="11" width="13.28515625" customWidth="1"/>
    <col min="12" max="12" width="10.42578125" customWidth="1"/>
    <col min="13" max="13" width="4.7109375" customWidth="1"/>
    <col min="14" max="14" width="17.28515625" customWidth="1"/>
    <col min="15" max="15" width="16.85546875" bestFit="1" customWidth="1"/>
    <col min="16" max="16" width="16.140625" customWidth="1"/>
    <col min="17" max="17" width="10.42578125" customWidth="1"/>
  </cols>
  <sheetData>
    <row r="1" spans="1:17" ht="18.75" x14ac:dyDescent="0.3">
      <c r="A1" s="23" t="s">
        <v>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4" spans="1:17" x14ac:dyDescent="0.25">
      <c r="A4" t="s">
        <v>10</v>
      </c>
      <c r="H4" t="s">
        <v>6</v>
      </c>
      <c r="N4" t="s">
        <v>18</v>
      </c>
      <c r="P4" s="8" t="s">
        <v>1</v>
      </c>
      <c r="Q4" s="8"/>
    </row>
    <row r="5" spans="1:17" x14ac:dyDescent="0.25">
      <c r="A5" s="3" t="s">
        <v>9</v>
      </c>
      <c r="C5" s="24" t="s">
        <v>0</v>
      </c>
      <c r="D5" s="26" t="s">
        <v>8</v>
      </c>
      <c r="E5" s="21" t="s">
        <v>7</v>
      </c>
      <c r="F5" s="21" t="s">
        <v>3</v>
      </c>
      <c r="G5" s="6"/>
      <c r="H5" s="12" t="s">
        <v>20</v>
      </c>
      <c r="I5" s="28" t="s">
        <v>4</v>
      </c>
      <c r="J5" s="12" t="s">
        <v>13</v>
      </c>
      <c r="K5" s="12" t="s">
        <v>14</v>
      </c>
      <c r="L5" s="11" t="s">
        <v>1</v>
      </c>
      <c r="M5" s="7"/>
      <c r="N5" s="21" t="s">
        <v>11</v>
      </c>
      <c r="O5" s="21" t="s">
        <v>12</v>
      </c>
      <c r="P5" s="15" t="s">
        <v>17</v>
      </c>
      <c r="Q5" s="15" t="s">
        <v>2</v>
      </c>
    </row>
    <row r="6" spans="1:17" x14ac:dyDescent="0.25">
      <c r="C6" s="25"/>
      <c r="D6" s="27"/>
      <c r="E6" s="22"/>
      <c r="F6" s="22"/>
      <c r="G6" s="8"/>
      <c r="H6" s="13" t="s">
        <v>21</v>
      </c>
      <c r="I6" s="29"/>
      <c r="J6" s="13" t="s">
        <v>15</v>
      </c>
      <c r="K6" s="13" t="s">
        <v>19</v>
      </c>
      <c r="L6" s="14" t="s">
        <v>2</v>
      </c>
      <c r="M6" s="8"/>
      <c r="N6" s="22"/>
      <c r="O6" s="22"/>
      <c r="P6" s="13" t="s">
        <v>16</v>
      </c>
      <c r="Q6" s="13" t="s">
        <v>16</v>
      </c>
    </row>
    <row r="7" spans="1:17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7" x14ac:dyDescent="0.25">
      <c r="A8" s="17" t="s">
        <v>24</v>
      </c>
      <c r="B8" s="18"/>
      <c r="C8" s="1">
        <v>62.05</v>
      </c>
      <c r="D8" s="1">
        <f>+E8*0.01</f>
        <v>0.71977999999999998</v>
      </c>
      <c r="E8" s="19">
        <f>+C8*0.16+C8</f>
        <v>71.977999999999994</v>
      </c>
      <c r="F8" s="1">
        <v>0.8</v>
      </c>
      <c r="G8" s="18"/>
      <c r="H8" s="20">
        <f t="shared" ref="H8:H14" si="0">(D8+C8)/F8</f>
        <v>78.462224999999989</v>
      </c>
      <c r="I8" s="1">
        <f t="shared" ref="I8" si="1">+H8*0.12*0.25</f>
        <v>2.3538667499999995</v>
      </c>
      <c r="J8" s="1">
        <f t="shared" ref="J8" si="2">+H8+I8</f>
        <v>80.816091749999984</v>
      </c>
      <c r="K8" s="5">
        <f t="shared" ref="K8" si="3">+J8-(E8+D8)</f>
        <v>8.1183117499999895</v>
      </c>
      <c r="L8" s="4">
        <f t="shared" ref="L8" si="4">+K8/E8*100</f>
        <v>11.278879310344813</v>
      </c>
      <c r="M8" s="18"/>
    </row>
    <row r="9" spans="1:17" x14ac:dyDescent="0.25">
      <c r="A9" s="18" t="s">
        <v>25</v>
      </c>
      <c r="B9" s="18"/>
      <c r="C9" s="1">
        <v>194.41</v>
      </c>
      <c r="D9" s="1">
        <f t="shared" ref="D9:D42" si="5">+E9*0.01</f>
        <v>2.2551559999999999</v>
      </c>
      <c r="E9" s="19">
        <f t="shared" ref="E9:E42" si="6">+C9*0.16+C9</f>
        <v>225.51560000000001</v>
      </c>
      <c r="F9" s="1">
        <v>0.8</v>
      </c>
      <c r="G9" s="18"/>
      <c r="H9" s="20">
        <f t="shared" si="0"/>
        <v>245.83144499999997</v>
      </c>
      <c r="I9" s="1">
        <f t="shared" ref="I9:I14" si="7">+H9*0.12*0.25</f>
        <v>7.3749433499999988</v>
      </c>
      <c r="J9" s="1">
        <f t="shared" ref="J9:J14" si="8">+H9+I9</f>
        <v>253.20638834999997</v>
      </c>
      <c r="K9" s="5">
        <f t="shared" ref="K9:K14" si="9">+J9-(E9+D9)</f>
        <v>25.435632349999963</v>
      </c>
      <c r="L9" s="4">
        <f t="shared" ref="L9:L14" si="10">+K9/E9*100</f>
        <v>11.278879310344811</v>
      </c>
      <c r="M9" s="18"/>
      <c r="N9" s="1">
        <f>+H9-D9</f>
        <v>243.57628899999997</v>
      </c>
      <c r="O9" s="2">
        <f>+N9*0.03</f>
        <v>7.3072886699999993</v>
      </c>
      <c r="P9" s="2">
        <f>+N9-O9</f>
        <v>236.26900032999998</v>
      </c>
    </row>
    <row r="10" spans="1:17" x14ac:dyDescent="0.25">
      <c r="A10" s="18" t="s">
        <v>26</v>
      </c>
      <c r="B10" s="18"/>
      <c r="C10" s="1">
        <v>225.52</v>
      </c>
      <c r="D10" s="1">
        <f t="shared" si="5"/>
        <v>2.6160320000000001</v>
      </c>
      <c r="E10" s="19">
        <f t="shared" si="6"/>
        <v>261.60320000000002</v>
      </c>
      <c r="F10" s="1">
        <v>0.8</v>
      </c>
      <c r="G10" s="18"/>
      <c r="H10" s="20">
        <f t="shared" si="0"/>
        <v>285.17003999999997</v>
      </c>
      <c r="I10" s="1">
        <f t="shared" si="7"/>
        <v>8.5551011999999993</v>
      </c>
      <c r="J10" s="1">
        <f t="shared" si="8"/>
        <v>293.7251412</v>
      </c>
      <c r="K10" s="5">
        <f t="shared" si="9"/>
        <v>29.505909199999962</v>
      </c>
      <c r="L10" s="4">
        <f t="shared" si="10"/>
        <v>11.278879310344813</v>
      </c>
      <c r="M10" s="18"/>
      <c r="N10" s="1">
        <f t="shared" ref="N10:N21" si="11">+H10-D10</f>
        <v>282.55400799999995</v>
      </c>
      <c r="O10" s="2">
        <f t="shared" ref="O10:O21" si="12">+N10*0.03</f>
        <v>8.476620239999999</v>
      </c>
      <c r="P10" s="2">
        <f t="shared" ref="P10:P21" si="13">+N10-O10</f>
        <v>274.07738775999997</v>
      </c>
    </row>
    <row r="11" spans="1:17" x14ac:dyDescent="0.25">
      <c r="A11" s="18" t="s">
        <v>27</v>
      </c>
      <c r="B11" s="18"/>
      <c r="C11" s="1">
        <v>11888.06</v>
      </c>
      <c r="D11" s="1">
        <f t="shared" si="5"/>
        <v>137.90149599999998</v>
      </c>
      <c r="E11" s="19">
        <f t="shared" si="6"/>
        <v>13790.149599999999</v>
      </c>
      <c r="F11" s="1">
        <v>0.8</v>
      </c>
      <c r="G11" s="18"/>
      <c r="H11" s="20">
        <f t="shared" si="0"/>
        <v>15032.451869999999</v>
      </c>
      <c r="I11" s="1">
        <f t="shared" si="7"/>
        <v>450.97355609999994</v>
      </c>
      <c r="J11" s="1">
        <f t="shared" si="8"/>
        <v>15483.425426099999</v>
      </c>
      <c r="K11" s="5">
        <f t="shared" si="9"/>
        <v>1555.3743300999995</v>
      </c>
      <c r="L11" s="4">
        <f t="shared" si="10"/>
        <v>11.278879310344825</v>
      </c>
      <c r="M11" s="18"/>
      <c r="N11" s="1">
        <f t="shared" si="11"/>
        <v>14894.550373999999</v>
      </c>
      <c r="O11" s="2">
        <f t="shared" si="12"/>
        <v>446.83651121999992</v>
      </c>
      <c r="P11" s="2">
        <f t="shared" si="13"/>
        <v>14447.713862779998</v>
      </c>
    </row>
    <row r="12" spans="1:17" x14ac:dyDescent="0.25">
      <c r="A12" s="18" t="s">
        <v>28</v>
      </c>
      <c r="B12" s="18"/>
      <c r="C12" s="1">
        <v>150</v>
      </c>
      <c r="D12" s="1">
        <f t="shared" si="5"/>
        <v>1.74</v>
      </c>
      <c r="E12" s="19">
        <f t="shared" si="6"/>
        <v>174</v>
      </c>
      <c r="F12" s="1">
        <v>0.8</v>
      </c>
      <c r="G12" s="18"/>
      <c r="H12" s="20">
        <f t="shared" si="0"/>
        <v>189.67500000000001</v>
      </c>
      <c r="I12" s="1">
        <f t="shared" si="7"/>
        <v>5.6902499999999998</v>
      </c>
      <c r="J12" s="1">
        <f t="shared" si="8"/>
        <v>195.36525</v>
      </c>
      <c r="K12" s="5">
        <f t="shared" si="9"/>
        <v>19.625249999999994</v>
      </c>
      <c r="L12" s="4">
        <f t="shared" si="10"/>
        <v>11.278879310344825</v>
      </c>
      <c r="M12" s="18"/>
      <c r="N12" s="1">
        <f t="shared" si="11"/>
        <v>187.935</v>
      </c>
      <c r="O12" s="2">
        <f t="shared" si="12"/>
        <v>5.6380499999999998</v>
      </c>
      <c r="P12" s="2">
        <f t="shared" si="13"/>
        <v>182.29695000000001</v>
      </c>
    </row>
    <row r="13" spans="1:17" x14ac:dyDescent="0.25">
      <c r="A13" s="18" t="s">
        <v>22</v>
      </c>
      <c r="B13" s="18"/>
      <c r="C13" s="1">
        <v>742.63</v>
      </c>
      <c r="D13" s="1">
        <f t="shared" si="5"/>
        <v>8.6145079999999989</v>
      </c>
      <c r="E13" s="19">
        <f t="shared" si="6"/>
        <v>861.45079999999996</v>
      </c>
      <c r="F13" s="1">
        <v>0.8</v>
      </c>
      <c r="G13" s="18"/>
      <c r="H13" s="20">
        <f t="shared" si="0"/>
        <v>939.05563499999994</v>
      </c>
      <c r="I13" s="1">
        <f t="shared" si="7"/>
        <v>28.171669049999998</v>
      </c>
      <c r="J13" s="1">
        <f t="shared" si="8"/>
        <v>967.22730404999993</v>
      </c>
      <c r="K13" s="5">
        <f t="shared" si="9"/>
        <v>97.161996049999971</v>
      </c>
      <c r="L13" s="4">
        <f t="shared" si="10"/>
        <v>11.278879310344825</v>
      </c>
      <c r="M13" s="18"/>
      <c r="N13" s="1">
        <f t="shared" si="11"/>
        <v>930.44112699999994</v>
      </c>
      <c r="O13" s="2">
        <f t="shared" si="12"/>
        <v>27.913233809999998</v>
      </c>
      <c r="P13" s="2">
        <f t="shared" si="13"/>
        <v>902.52789318999999</v>
      </c>
    </row>
    <row r="14" spans="1:17" x14ac:dyDescent="0.25">
      <c r="A14" s="18" t="s">
        <v>31</v>
      </c>
      <c r="B14" s="18"/>
      <c r="C14" s="1">
        <v>3120</v>
      </c>
      <c r="D14" s="1">
        <f t="shared" si="5"/>
        <v>36.192</v>
      </c>
      <c r="E14" s="19">
        <f t="shared" si="6"/>
        <v>3619.2</v>
      </c>
      <c r="F14" s="1">
        <v>0.8</v>
      </c>
      <c r="G14" s="18"/>
      <c r="H14" s="20">
        <f t="shared" si="0"/>
        <v>3945.24</v>
      </c>
      <c r="I14" s="1">
        <f t="shared" si="7"/>
        <v>118.35719999999999</v>
      </c>
      <c r="J14" s="1">
        <f t="shared" si="8"/>
        <v>4063.5971999999997</v>
      </c>
      <c r="K14" s="5">
        <f t="shared" si="9"/>
        <v>408.20519999999988</v>
      </c>
      <c r="L14" s="4">
        <f t="shared" si="10"/>
        <v>11.278879310344825</v>
      </c>
      <c r="M14" s="18"/>
      <c r="N14" s="1">
        <f t="shared" si="11"/>
        <v>3909.0479999999998</v>
      </c>
      <c r="O14" s="2">
        <f t="shared" si="12"/>
        <v>117.27143999999998</v>
      </c>
      <c r="P14" s="2">
        <f t="shared" si="13"/>
        <v>3791.7765599999998</v>
      </c>
    </row>
    <row r="15" spans="1:17" x14ac:dyDescent="0.25">
      <c r="A15" s="18" t="s">
        <v>23</v>
      </c>
      <c r="B15" s="18"/>
      <c r="C15" s="1">
        <v>425</v>
      </c>
      <c r="D15" s="1">
        <f t="shared" si="5"/>
        <v>4.93</v>
      </c>
      <c r="E15" s="19">
        <f t="shared" si="6"/>
        <v>493</v>
      </c>
      <c r="F15" s="1">
        <v>0.8</v>
      </c>
      <c r="G15" s="18"/>
      <c r="H15" s="20">
        <f t="shared" ref="H15:H33" si="14">(D15+C15)/F15</f>
        <v>537.41250000000002</v>
      </c>
      <c r="I15" s="1">
        <f t="shared" ref="I15:I33" si="15">+H15*0.12*0.25</f>
        <v>16.122375000000002</v>
      </c>
      <c r="J15" s="1">
        <f t="shared" ref="J15:J33" si="16">+H15+I15</f>
        <v>553.53487500000006</v>
      </c>
      <c r="K15" s="5">
        <f t="shared" ref="K15:K33" si="17">+J15-(E15+D15)</f>
        <v>55.60487500000005</v>
      </c>
      <c r="L15" s="4">
        <f t="shared" ref="L15:L33" si="18">+K15/E15*100</f>
        <v>11.278879310344838</v>
      </c>
      <c r="M15" s="18"/>
      <c r="N15" s="1">
        <f t="shared" si="11"/>
        <v>532.48250000000007</v>
      </c>
      <c r="O15" s="2">
        <f t="shared" si="12"/>
        <v>15.974475000000002</v>
      </c>
      <c r="P15" s="2">
        <f t="shared" si="13"/>
        <v>516.50802500000009</v>
      </c>
    </row>
    <row r="16" spans="1:17" x14ac:dyDescent="0.25">
      <c r="A16" s="18" t="s">
        <v>33</v>
      </c>
      <c r="B16" s="18"/>
      <c r="C16" s="1">
        <v>510</v>
      </c>
      <c r="D16" s="1">
        <f t="shared" si="5"/>
        <v>5.9160000000000004</v>
      </c>
      <c r="E16" s="19">
        <f t="shared" si="6"/>
        <v>591.6</v>
      </c>
      <c r="F16" s="1">
        <v>0.8</v>
      </c>
      <c r="G16" s="18"/>
      <c r="H16" s="20">
        <f t="shared" si="14"/>
        <v>644.89499999999998</v>
      </c>
      <c r="I16" s="1">
        <f t="shared" si="15"/>
        <v>19.34685</v>
      </c>
      <c r="J16" s="1">
        <f t="shared" si="16"/>
        <v>664.24185</v>
      </c>
      <c r="K16" s="5">
        <f t="shared" si="17"/>
        <v>66.725849999999923</v>
      </c>
      <c r="L16" s="4">
        <f t="shared" si="18"/>
        <v>11.278879310344813</v>
      </c>
      <c r="M16" s="18"/>
      <c r="N16" s="1">
        <f t="shared" si="11"/>
        <v>638.97899999999993</v>
      </c>
      <c r="O16" s="2">
        <f t="shared" si="12"/>
        <v>19.169369999999997</v>
      </c>
      <c r="P16" s="2">
        <f t="shared" si="13"/>
        <v>619.80962999999997</v>
      </c>
    </row>
    <row r="17" spans="1:16" x14ac:dyDescent="0.25">
      <c r="A17" s="18" t="s">
        <v>32</v>
      </c>
      <c r="B17" s="18"/>
      <c r="C17" s="1">
        <v>31.5</v>
      </c>
      <c r="D17" s="1">
        <f t="shared" si="5"/>
        <v>0.3654</v>
      </c>
      <c r="E17" s="19">
        <f t="shared" si="6"/>
        <v>36.54</v>
      </c>
      <c r="F17" s="1">
        <v>0.8</v>
      </c>
      <c r="G17" s="18"/>
      <c r="H17" s="20">
        <f t="shared" si="14"/>
        <v>39.83175</v>
      </c>
      <c r="I17" s="1">
        <f t="shared" si="15"/>
        <v>1.1949524999999999</v>
      </c>
      <c r="J17" s="1">
        <f t="shared" si="16"/>
        <v>41.026702499999999</v>
      </c>
      <c r="K17" s="5">
        <f t="shared" si="17"/>
        <v>4.1213024999999988</v>
      </c>
      <c r="L17" s="4">
        <f t="shared" si="18"/>
        <v>11.278879310344825</v>
      </c>
      <c r="M17" s="4"/>
      <c r="N17" s="1">
        <f t="shared" si="11"/>
        <v>39.466349999999998</v>
      </c>
      <c r="O17" s="2">
        <f t="shared" si="12"/>
        <v>1.1839904999999999</v>
      </c>
      <c r="P17" s="2">
        <f t="shared" si="13"/>
        <v>38.282359499999998</v>
      </c>
    </row>
    <row r="18" spans="1:16" x14ac:dyDescent="0.25">
      <c r="A18" s="18" t="s">
        <v>22</v>
      </c>
      <c r="B18" s="18"/>
      <c r="C18" s="1">
        <v>30.29</v>
      </c>
      <c r="D18" s="1">
        <f t="shared" si="5"/>
        <v>0.35136400000000001</v>
      </c>
      <c r="E18" s="19">
        <f t="shared" si="6"/>
        <v>35.136400000000002</v>
      </c>
      <c r="F18" s="1">
        <v>0.8</v>
      </c>
      <c r="G18" s="18"/>
      <c r="H18" s="20">
        <f t="shared" ref="H18:H19" si="19">(D18+C18)/F18</f>
        <v>38.301704999999998</v>
      </c>
      <c r="I18" s="1">
        <f t="shared" ref="I18:I19" si="20">+H18*0.12*0.25</f>
        <v>1.1490511499999998</v>
      </c>
      <c r="J18" s="1">
        <f t="shared" ref="J18:J19" si="21">+H18+I18</f>
        <v>39.450756149999997</v>
      </c>
      <c r="K18" s="5">
        <f t="shared" ref="K18:K19" si="22">+J18-(E18+D18)</f>
        <v>3.962992149999998</v>
      </c>
      <c r="L18" s="4">
        <f t="shared" ref="L18:L19" si="23">+K18/E18*100</f>
        <v>11.278879310344822</v>
      </c>
      <c r="M18" s="4"/>
      <c r="N18" s="1"/>
      <c r="O18" s="2"/>
      <c r="P18" s="2"/>
    </row>
    <row r="19" spans="1:16" x14ac:dyDescent="0.25">
      <c r="A19" s="18" t="s">
        <v>34</v>
      </c>
      <c r="B19" s="18"/>
      <c r="C19" s="1">
        <v>33.46</v>
      </c>
      <c r="D19" s="1">
        <f t="shared" si="5"/>
        <v>0.38813600000000004</v>
      </c>
      <c r="E19" s="19">
        <f t="shared" si="6"/>
        <v>38.813600000000001</v>
      </c>
      <c r="F19" s="1">
        <v>0.8</v>
      </c>
      <c r="G19" s="18"/>
      <c r="H19" s="20">
        <f t="shared" si="19"/>
        <v>42.310169999999999</v>
      </c>
      <c r="I19" s="1">
        <f t="shared" si="20"/>
        <v>1.2693051</v>
      </c>
      <c r="J19" s="1">
        <f t="shared" si="21"/>
        <v>43.579475099999996</v>
      </c>
      <c r="K19" s="5">
        <f t="shared" si="22"/>
        <v>4.3777390999999923</v>
      </c>
      <c r="L19" s="4">
        <f t="shared" si="23"/>
        <v>11.278879310344808</v>
      </c>
      <c r="M19" s="4"/>
      <c r="N19" s="1"/>
      <c r="O19" s="2"/>
      <c r="P19" s="2"/>
    </row>
    <row r="20" spans="1:16" x14ac:dyDescent="0.25">
      <c r="A20" s="18" t="s">
        <v>29</v>
      </c>
      <c r="B20" s="18"/>
      <c r="C20" s="1">
        <v>3194.9</v>
      </c>
      <c r="D20" s="1">
        <f t="shared" si="5"/>
        <v>37.060840000000006</v>
      </c>
      <c r="E20" s="19">
        <f t="shared" si="6"/>
        <v>3706.0840000000003</v>
      </c>
      <c r="F20" s="1">
        <v>0.8</v>
      </c>
      <c r="G20" s="18"/>
      <c r="H20" s="20">
        <f t="shared" si="14"/>
        <v>4039.9510500000001</v>
      </c>
      <c r="I20" s="1">
        <f t="shared" si="15"/>
        <v>121.1985315</v>
      </c>
      <c r="J20" s="1">
        <f t="shared" si="16"/>
        <v>4161.1495814999998</v>
      </c>
      <c r="K20" s="5">
        <f t="shared" si="17"/>
        <v>418.00474149999945</v>
      </c>
      <c r="L20" s="4">
        <f t="shared" si="18"/>
        <v>11.278879310344813</v>
      </c>
      <c r="M20" s="18"/>
      <c r="N20" s="1">
        <f t="shared" si="11"/>
        <v>4002.89021</v>
      </c>
      <c r="O20" s="2">
        <f t="shared" si="12"/>
        <v>120.0867063</v>
      </c>
      <c r="P20" s="2">
        <f t="shared" si="13"/>
        <v>3882.8035037</v>
      </c>
    </row>
    <row r="21" spans="1:16" x14ac:dyDescent="0.25">
      <c r="A21" s="18" t="s">
        <v>30</v>
      </c>
      <c r="B21" s="18"/>
      <c r="C21" s="1">
        <v>742.73</v>
      </c>
      <c r="D21" s="1">
        <f t="shared" si="5"/>
        <v>8.6156680000000012</v>
      </c>
      <c r="E21" s="19">
        <f t="shared" si="6"/>
        <v>861.56680000000006</v>
      </c>
      <c r="F21" s="1">
        <v>0.8</v>
      </c>
      <c r="G21" s="18"/>
      <c r="H21" s="20">
        <f t="shared" si="14"/>
        <v>939.18208500000003</v>
      </c>
      <c r="I21" s="1">
        <f t="shared" si="15"/>
        <v>28.175462549999999</v>
      </c>
      <c r="J21" s="1">
        <f t="shared" si="16"/>
        <v>967.35754755000005</v>
      </c>
      <c r="K21" s="5">
        <f t="shared" si="17"/>
        <v>97.175079549999964</v>
      </c>
      <c r="L21" s="4">
        <f t="shared" si="18"/>
        <v>11.278879310344822</v>
      </c>
      <c r="M21" s="18"/>
      <c r="N21" s="1">
        <f t="shared" si="11"/>
        <v>930.566417</v>
      </c>
      <c r="O21" s="2">
        <f t="shared" si="12"/>
        <v>27.91699251</v>
      </c>
      <c r="P21" s="2">
        <f t="shared" si="13"/>
        <v>902.64942449</v>
      </c>
    </row>
    <row r="22" spans="1:16" x14ac:dyDescent="0.25">
      <c r="A22" s="18" t="s">
        <v>35</v>
      </c>
      <c r="B22" s="18"/>
      <c r="C22" s="1">
        <v>28.7</v>
      </c>
      <c r="D22" s="1">
        <f t="shared" si="5"/>
        <v>0.33292000000000005</v>
      </c>
      <c r="E22" s="19">
        <f t="shared" si="6"/>
        <v>33.292000000000002</v>
      </c>
      <c r="F22" s="1">
        <v>0.8</v>
      </c>
      <c r="G22" s="18"/>
      <c r="H22" s="20">
        <f t="shared" si="14"/>
        <v>36.291150000000002</v>
      </c>
      <c r="I22" s="1">
        <f t="shared" si="15"/>
        <v>1.0887344999999999</v>
      </c>
      <c r="J22" s="1">
        <f t="shared" si="16"/>
        <v>37.379884500000003</v>
      </c>
      <c r="K22" s="5">
        <f t="shared" si="17"/>
        <v>3.7549644999999998</v>
      </c>
      <c r="L22" s="4">
        <f t="shared" si="18"/>
        <v>11.278879310344827</v>
      </c>
      <c r="M22" s="18"/>
    </row>
    <row r="23" spans="1:16" x14ac:dyDescent="0.25">
      <c r="A23" s="18" t="s">
        <v>36</v>
      </c>
      <c r="B23" s="18"/>
      <c r="C23" s="1">
        <v>198.36</v>
      </c>
      <c r="D23" s="1">
        <f t="shared" si="5"/>
        <v>2.3009760000000004</v>
      </c>
      <c r="E23" s="19">
        <f t="shared" si="6"/>
        <v>230.09760000000003</v>
      </c>
      <c r="F23" s="1">
        <v>0.8</v>
      </c>
      <c r="G23" s="18"/>
      <c r="H23" s="20">
        <f t="shared" si="14"/>
        <v>250.82622000000001</v>
      </c>
      <c r="I23" s="1">
        <f t="shared" si="15"/>
        <v>7.5247865999999997</v>
      </c>
      <c r="J23" s="1">
        <f t="shared" si="16"/>
        <v>258.35100660000001</v>
      </c>
      <c r="K23" s="5">
        <f t="shared" si="17"/>
        <v>25.952430599999985</v>
      </c>
      <c r="L23" s="4">
        <f t="shared" si="18"/>
        <v>11.27887931034482</v>
      </c>
      <c r="M23" s="18"/>
    </row>
    <row r="24" spans="1:16" x14ac:dyDescent="0.25">
      <c r="A24" s="18" t="s">
        <v>37</v>
      </c>
      <c r="B24" s="18"/>
      <c r="C24" s="1">
        <v>79.150000000000006</v>
      </c>
      <c r="D24" s="1">
        <f t="shared" si="5"/>
        <v>0.91814000000000007</v>
      </c>
      <c r="E24" s="19">
        <f t="shared" si="6"/>
        <v>91.814000000000007</v>
      </c>
      <c r="F24" s="1">
        <v>0.8</v>
      </c>
      <c r="G24" s="18"/>
      <c r="H24" s="20">
        <f t="shared" si="14"/>
        <v>100.08517499999999</v>
      </c>
      <c r="I24" s="1">
        <f t="shared" si="15"/>
        <v>3.0025552499999995</v>
      </c>
      <c r="J24" s="1">
        <f t="shared" si="16"/>
        <v>103.08773024999999</v>
      </c>
      <c r="K24" s="5">
        <f t="shared" si="17"/>
        <v>10.355590249999992</v>
      </c>
      <c r="L24" s="4">
        <f t="shared" si="18"/>
        <v>11.278879310344818</v>
      </c>
      <c r="M24" s="18"/>
    </row>
    <row r="25" spans="1:16" x14ac:dyDescent="0.25">
      <c r="A25" s="18" t="s">
        <v>38</v>
      </c>
      <c r="B25" s="18"/>
      <c r="C25" s="1"/>
      <c r="D25" s="1">
        <f t="shared" si="5"/>
        <v>0</v>
      </c>
      <c r="E25" s="19">
        <f t="shared" si="6"/>
        <v>0</v>
      </c>
      <c r="F25" s="1">
        <v>0.8</v>
      </c>
      <c r="G25" s="18"/>
      <c r="H25" s="20">
        <f t="shared" si="14"/>
        <v>0</v>
      </c>
      <c r="I25" s="1">
        <f t="shared" si="15"/>
        <v>0</v>
      </c>
      <c r="J25" s="1">
        <f t="shared" si="16"/>
        <v>0</v>
      </c>
      <c r="K25" s="5">
        <f t="shared" si="17"/>
        <v>0</v>
      </c>
      <c r="L25" s="4" t="e">
        <f t="shared" si="18"/>
        <v>#DIV/0!</v>
      </c>
      <c r="M25" s="18"/>
    </row>
    <row r="26" spans="1:16" x14ac:dyDescent="0.25">
      <c r="A26" s="18" t="s">
        <v>39</v>
      </c>
      <c r="B26" s="18"/>
      <c r="C26" s="1">
        <v>102.84</v>
      </c>
      <c r="D26" s="1">
        <f t="shared" si="5"/>
        <v>1.192944</v>
      </c>
      <c r="E26" s="19">
        <f t="shared" si="6"/>
        <v>119.2944</v>
      </c>
      <c r="F26" s="1">
        <v>0.75</v>
      </c>
      <c r="G26" s="18"/>
      <c r="H26" s="20">
        <f t="shared" si="14"/>
        <v>138.71059199999999</v>
      </c>
      <c r="I26" s="1">
        <f t="shared" si="15"/>
        <v>4.1613177599999993</v>
      </c>
      <c r="J26" s="1">
        <f t="shared" si="16"/>
        <v>142.87190975999999</v>
      </c>
      <c r="K26" s="5">
        <f t="shared" si="17"/>
        <v>22.384565760000001</v>
      </c>
      <c r="L26" s="4">
        <f t="shared" si="18"/>
        <v>18.764137931034483</v>
      </c>
      <c r="M26" s="18"/>
    </row>
    <row r="27" spans="1:16" x14ac:dyDescent="0.25">
      <c r="A27" s="18" t="s">
        <v>40</v>
      </c>
      <c r="B27" s="18"/>
      <c r="C27" s="1">
        <v>843</v>
      </c>
      <c r="D27" s="1">
        <f t="shared" si="5"/>
        <v>9.7788000000000004</v>
      </c>
      <c r="E27" s="19">
        <f t="shared" si="6"/>
        <v>977.88</v>
      </c>
      <c r="F27" s="1">
        <v>0.85</v>
      </c>
      <c r="G27" s="18"/>
      <c r="H27" s="20">
        <f t="shared" si="14"/>
        <v>1003.2691764705883</v>
      </c>
      <c r="I27" s="1">
        <f t="shared" si="15"/>
        <v>30.098075294117645</v>
      </c>
      <c r="J27" s="1">
        <f t="shared" si="16"/>
        <v>1033.367251764706</v>
      </c>
      <c r="K27" s="5">
        <f t="shared" si="17"/>
        <v>45.708451764705956</v>
      </c>
      <c r="L27" s="4">
        <f t="shared" si="18"/>
        <v>4.6742393509127869</v>
      </c>
      <c r="M27" s="18"/>
    </row>
    <row r="28" spans="1:16" x14ac:dyDescent="0.25">
      <c r="A28" s="18" t="s">
        <v>41</v>
      </c>
      <c r="B28" s="18"/>
      <c r="C28" s="1">
        <v>310.91000000000003</v>
      </c>
      <c r="D28" s="1">
        <f t="shared" si="5"/>
        <v>3.6065560000000008</v>
      </c>
      <c r="E28" s="19">
        <f t="shared" si="6"/>
        <v>360.65560000000005</v>
      </c>
      <c r="F28" s="1">
        <v>0.8</v>
      </c>
      <c r="G28" s="18"/>
      <c r="H28" s="20">
        <f t="shared" si="14"/>
        <v>393.14569500000005</v>
      </c>
      <c r="I28" s="1">
        <f t="shared" si="15"/>
        <v>11.794370850000002</v>
      </c>
      <c r="J28" s="1">
        <f t="shared" si="16"/>
        <v>404.94006585000005</v>
      </c>
      <c r="K28" s="5">
        <f t="shared" si="17"/>
        <v>40.677909849999992</v>
      </c>
      <c r="L28" s="4">
        <f t="shared" si="18"/>
        <v>11.278879310344823</v>
      </c>
      <c r="M28" s="18"/>
    </row>
    <row r="29" spans="1:16" x14ac:dyDescent="0.25">
      <c r="A29" s="18" t="s">
        <v>42</v>
      </c>
      <c r="B29" s="18"/>
      <c r="C29" s="1">
        <v>40.25</v>
      </c>
      <c r="D29" s="1">
        <f t="shared" si="5"/>
        <v>0.46689999999999998</v>
      </c>
      <c r="E29" s="19">
        <f t="shared" si="6"/>
        <v>46.69</v>
      </c>
      <c r="F29" s="1">
        <v>0.8</v>
      </c>
      <c r="G29" s="18"/>
      <c r="H29" s="20">
        <f t="shared" si="14"/>
        <v>50.896124999999998</v>
      </c>
      <c r="I29" s="1">
        <f t="shared" si="15"/>
        <v>1.5268837499999999</v>
      </c>
      <c r="J29" s="1">
        <f t="shared" si="16"/>
        <v>52.423008750000001</v>
      </c>
      <c r="K29" s="5">
        <f t="shared" si="17"/>
        <v>5.2661087500000008</v>
      </c>
      <c r="L29" s="4">
        <f t="shared" si="18"/>
        <v>11.278879310344831</v>
      </c>
      <c r="M29" s="18"/>
    </row>
    <row r="30" spans="1:16" x14ac:dyDescent="0.25">
      <c r="A30" s="18" t="s">
        <v>43</v>
      </c>
      <c r="B30" s="18"/>
      <c r="C30" s="1">
        <v>6.05</v>
      </c>
      <c r="D30" s="1">
        <f t="shared" si="5"/>
        <v>7.0180000000000006E-2</v>
      </c>
      <c r="E30" s="19">
        <f t="shared" si="6"/>
        <v>7.0179999999999998</v>
      </c>
      <c r="F30" s="1">
        <v>0.8</v>
      </c>
      <c r="G30" s="18"/>
      <c r="H30" s="20">
        <f t="shared" si="14"/>
        <v>7.6502249999999989</v>
      </c>
      <c r="I30" s="1">
        <f t="shared" si="15"/>
        <v>0.22950674999999995</v>
      </c>
      <c r="J30" s="1">
        <f t="shared" si="16"/>
        <v>7.8797317499999986</v>
      </c>
      <c r="K30" s="5">
        <f t="shared" si="17"/>
        <v>0.79155174999999911</v>
      </c>
      <c r="L30" s="4">
        <f t="shared" si="18"/>
        <v>11.278879310344815</v>
      </c>
      <c r="M30" s="18"/>
    </row>
    <row r="31" spans="1:16" x14ac:dyDescent="0.25">
      <c r="A31" s="18" t="s">
        <v>44</v>
      </c>
      <c r="B31" s="18"/>
      <c r="C31" s="1">
        <v>53.47</v>
      </c>
      <c r="D31" s="1">
        <f t="shared" si="5"/>
        <v>0.62025200000000003</v>
      </c>
      <c r="E31" s="19">
        <f t="shared" si="6"/>
        <v>62.025199999999998</v>
      </c>
      <c r="F31" s="1">
        <v>0.8</v>
      </c>
      <c r="G31" s="18"/>
      <c r="H31" s="20">
        <f t="shared" si="14"/>
        <v>67.612814999999998</v>
      </c>
      <c r="I31" s="1">
        <f t="shared" si="15"/>
        <v>2.0283844499999999</v>
      </c>
      <c r="J31" s="1">
        <f t="shared" si="16"/>
        <v>69.641199450000002</v>
      </c>
      <c r="K31" s="5">
        <f t="shared" si="17"/>
        <v>6.9957474500000032</v>
      </c>
      <c r="L31" s="4">
        <f t="shared" si="18"/>
        <v>11.278879310344832</v>
      </c>
      <c r="M31" s="18"/>
    </row>
    <row r="32" spans="1:16" x14ac:dyDescent="0.25">
      <c r="A32" s="18" t="s">
        <v>45</v>
      </c>
      <c r="B32" s="18"/>
      <c r="C32" s="1">
        <v>938</v>
      </c>
      <c r="D32" s="1">
        <f t="shared" si="5"/>
        <v>10.880799999999999</v>
      </c>
      <c r="E32" s="19">
        <f t="shared" si="6"/>
        <v>1088.08</v>
      </c>
      <c r="F32" s="1">
        <v>0.8</v>
      </c>
      <c r="G32" s="18"/>
      <c r="H32" s="20">
        <f t="shared" si="14"/>
        <v>1186.1009999999999</v>
      </c>
      <c r="I32" s="1">
        <f t="shared" si="15"/>
        <v>35.583029999999994</v>
      </c>
      <c r="J32" s="1">
        <f t="shared" si="16"/>
        <v>1221.6840299999999</v>
      </c>
      <c r="K32" s="5">
        <f t="shared" si="17"/>
        <v>122.72323000000006</v>
      </c>
      <c r="L32" s="4">
        <f t="shared" si="18"/>
        <v>11.278879310344832</v>
      </c>
      <c r="M32" s="18"/>
    </row>
    <row r="33" spans="1:13" x14ac:dyDescent="0.25">
      <c r="A33" s="18" t="s">
        <v>46</v>
      </c>
      <c r="B33" s="18"/>
      <c r="C33" s="1">
        <v>742.63</v>
      </c>
      <c r="D33" s="1">
        <f t="shared" si="5"/>
        <v>8.6145079999999989</v>
      </c>
      <c r="E33" s="19">
        <f t="shared" si="6"/>
        <v>861.45079999999996</v>
      </c>
      <c r="F33" s="1">
        <v>0.8</v>
      </c>
      <c r="G33" s="18"/>
      <c r="H33" s="20">
        <f t="shared" si="14"/>
        <v>939.05563499999994</v>
      </c>
      <c r="I33" s="1">
        <f t="shared" si="15"/>
        <v>28.171669049999998</v>
      </c>
      <c r="J33" s="1">
        <f t="shared" si="16"/>
        <v>967.22730404999993</v>
      </c>
      <c r="K33" s="5">
        <f t="shared" si="17"/>
        <v>97.161996049999971</v>
      </c>
      <c r="L33" s="4">
        <f t="shared" si="18"/>
        <v>11.278879310344825</v>
      </c>
      <c r="M33" s="18"/>
    </row>
    <row r="34" spans="1:13" x14ac:dyDescent="0.25">
      <c r="A34" s="18" t="s">
        <v>47</v>
      </c>
      <c r="B34" s="18"/>
      <c r="C34" s="1">
        <v>620.70000000000005</v>
      </c>
      <c r="D34" s="1">
        <f t="shared" si="5"/>
        <v>7.200120000000001</v>
      </c>
      <c r="E34" s="19">
        <f t="shared" si="6"/>
        <v>720.01200000000006</v>
      </c>
      <c r="F34" s="1">
        <v>0.8</v>
      </c>
      <c r="G34" s="18"/>
      <c r="H34" s="20">
        <f t="shared" ref="H34:H42" si="24">(D34+C34)/F34</f>
        <v>784.87514999999996</v>
      </c>
      <c r="I34" s="1">
        <f t="shared" ref="I34:I42" si="25">+H34*0.12*0.25</f>
        <v>23.546254499999996</v>
      </c>
      <c r="J34" s="1">
        <f t="shared" ref="J34:J42" si="26">+H34+I34</f>
        <v>808.42140449999999</v>
      </c>
      <c r="K34" s="5">
        <f t="shared" ref="K34:K42" si="27">+J34-(E34+D34)</f>
        <v>81.209284499999967</v>
      </c>
      <c r="L34" s="4">
        <f t="shared" ref="L34:L42" si="28">+K34/E34*100</f>
        <v>11.278879310344822</v>
      </c>
      <c r="M34" s="18"/>
    </row>
    <row r="35" spans="1:13" x14ac:dyDescent="0.25">
      <c r="A35" s="18" t="s">
        <v>48</v>
      </c>
      <c r="B35" s="18"/>
      <c r="C35" s="1">
        <v>6500</v>
      </c>
      <c r="D35" s="1">
        <f t="shared" si="5"/>
        <v>75.400000000000006</v>
      </c>
      <c r="E35" s="19">
        <f t="shared" si="6"/>
        <v>7540</v>
      </c>
      <c r="F35" s="1">
        <v>0.8</v>
      </c>
      <c r="G35" s="18"/>
      <c r="H35" s="16">
        <f t="shared" si="24"/>
        <v>8219.2499999999982</v>
      </c>
      <c r="I35" s="1">
        <f t="shared" si="25"/>
        <v>246.57749999999993</v>
      </c>
      <c r="J35" s="1">
        <f t="shared" si="26"/>
        <v>8465.8274999999976</v>
      </c>
      <c r="K35" s="5">
        <f t="shared" si="27"/>
        <v>850.42749999999796</v>
      </c>
      <c r="L35" s="4">
        <f t="shared" si="28"/>
        <v>11.2788793103448</v>
      </c>
      <c r="M35" s="18"/>
    </row>
    <row r="36" spans="1:13" x14ac:dyDescent="0.25">
      <c r="A36" s="18" t="s">
        <v>49</v>
      </c>
      <c r="B36" s="18"/>
      <c r="C36" s="1">
        <v>582.38</v>
      </c>
      <c r="D36" s="1">
        <f t="shared" si="5"/>
        <v>6.7556079999999996</v>
      </c>
      <c r="E36" s="19">
        <f t="shared" si="6"/>
        <v>675.56079999999997</v>
      </c>
      <c r="F36" s="1">
        <v>0.8</v>
      </c>
      <c r="G36" s="18"/>
      <c r="H36" s="16">
        <f t="shared" si="24"/>
        <v>736.41951000000006</v>
      </c>
      <c r="I36" s="1">
        <f t="shared" si="25"/>
        <v>22.0925853</v>
      </c>
      <c r="J36" s="1">
        <f t="shared" si="26"/>
        <v>758.51209530000006</v>
      </c>
      <c r="K36" s="5">
        <f t="shared" si="27"/>
        <v>76.195687300000031</v>
      </c>
      <c r="L36" s="4">
        <f t="shared" si="28"/>
        <v>11.278879310344832</v>
      </c>
      <c r="M36" s="18"/>
    </row>
    <row r="37" spans="1:13" x14ac:dyDescent="0.25">
      <c r="A37" s="18" t="s">
        <v>51</v>
      </c>
      <c r="B37" s="18"/>
      <c r="C37" s="1">
        <v>1624.42</v>
      </c>
      <c r="D37" s="1">
        <f t="shared" si="5"/>
        <v>18.843272000000002</v>
      </c>
      <c r="E37" s="19">
        <f t="shared" si="6"/>
        <v>1884.3272000000002</v>
      </c>
      <c r="F37" s="1">
        <v>0.8</v>
      </c>
      <c r="G37" s="18"/>
      <c r="H37" s="16">
        <f t="shared" si="24"/>
        <v>2054.0790900000002</v>
      </c>
      <c r="I37" s="1">
        <f t="shared" si="25"/>
        <v>61.6223727</v>
      </c>
      <c r="J37" s="1">
        <f t="shared" si="26"/>
        <v>2115.7014627000003</v>
      </c>
      <c r="K37" s="5">
        <f t="shared" si="27"/>
        <v>212.53099070000007</v>
      </c>
      <c r="L37" s="4">
        <f t="shared" si="28"/>
        <v>11.278879310344831</v>
      </c>
      <c r="M37" s="18"/>
    </row>
    <row r="38" spans="1:13" x14ac:dyDescent="0.25">
      <c r="A38" s="18" t="s">
        <v>50</v>
      </c>
      <c r="B38" s="18"/>
      <c r="C38" s="1">
        <v>812.2</v>
      </c>
      <c r="D38" s="1">
        <f t="shared" si="5"/>
        <v>9.421520000000001</v>
      </c>
      <c r="E38" s="19">
        <f t="shared" si="6"/>
        <v>942.15200000000004</v>
      </c>
      <c r="F38" s="1">
        <v>0.8</v>
      </c>
      <c r="G38" s="18"/>
      <c r="H38" s="16">
        <f t="shared" si="24"/>
        <v>1027.0269000000001</v>
      </c>
      <c r="I38" s="1">
        <f t="shared" si="25"/>
        <v>30.810807</v>
      </c>
      <c r="J38" s="1">
        <f t="shared" si="26"/>
        <v>1057.8377070000001</v>
      </c>
      <c r="K38" s="5">
        <f t="shared" si="27"/>
        <v>106.26418700000011</v>
      </c>
      <c r="L38" s="4">
        <f t="shared" si="28"/>
        <v>11.278879310344839</v>
      </c>
      <c r="M38" s="18"/>
    </row>
    <row r="39" spans="1:13" x14ac:dyDescent="0.25">
      <c r="A39" s="18" t="s">
        <v>52</v>
      </c>
      <c r="B39" s="18"/>
      <c r="C39" s="1">
        <v>60.9</v>
      </c>
      <c r="D39" s="1">
        <f t="shared" si="5"/>
        <v>0.70644000000000007</v>
      </c>
      <c r="E39" s="19">
        <f t="shared" si="6"/>
        <v>70.644000000000005</v>
      </c>
      <c r="F39" s="1">
        <v>0.8</v>
      </c>
      <c r="G39" s="18"/>
      <c r="H39" s="16">
        <f t="shared" si="24"/>
        <v>77.008049999999997</v>
      </c>
      <c r="I39" s="1">
        <f t="shared" si="25"/>
        <v>2.3102414999999996</v>
      </c>
      <c r="J39" s="1">
        <f t="shared" si="26"/>
        <v>79.318291500000001</v>
      </c>
      <c r="K39" s="5">
        <f t="shared" si="27"/>
        <v>7.9678514999999948</v>
      </c>
      <c r="L39" s="4">
        <f t="shared" si="28"/>
        <v>11.27887931034482</v>
      </c>
      <c r="M39" s="18"/>
    </row>
    <row r="40" spans="1:13" x14ac:dyDescent="0.25">
      <c r="A40" s="18" t="s">
        <v>53</v>
      </c>
      <c r="B40" s="18"/>
      <c r="C40" s="1">
        <v>39.04</v>
      </c>
      <c r="D40" s="1">
        <f t="shared" si="5"/>
        <v>0.45286399999999999</v>
      </c>
      <c r="E40" s="19">
        <f t="shared" si="6"/>
        <v>45.2864</v>
      </c>
      <c r="F40" s="1">
        <v>0.8</v>
      </c>
      <c r="G40" s="18"/>
      <c r="H40" s="16">
        <f t="shared" si="24"/>
        <v>49.366079999999997</v>
      </c>
      <c r="I40" s="1">
        <f t="shared" si="25"/>
        <v>1.4809823999999998</v>
      </c>
      <c r="J40" s="1">
        <f t="shared" si="26"/>
        <v>50.847062399999999</v>
      </c>
      <c r="K40" s="5">
        <f t="shared" si="27"/>
        <v>5.1077984000000001</v>
      </c>
      <c r="L40" s="4">
        <f t="shared" si="28"/>
        <v>11.278879310344827</v>
      </c>
      <c r="M40" s="18"/>
    </row>
    <row r="41" spans="1:13" x14ac:dyDescent="0.25">
      <c r="A41" s="18" t="s">
        <v>32</v>
      </c>
      <c r="B41" s="18"/>
      <c r="C41" s="1">
        <v>57.3</v>
      </c>
      <c r="D41" s="1">
        <f t="shared" si="5"/>
        <v>0.66467999999999994</v>
      </c>
      <c r="E41" s="19">
        <f t="shared" si="6"/>
        <v>66.467999999999989</v>
      </c>
      <c r="F41" s="1">
        <v>0.87</v>
      </c>
      <c r="G41" s="18"/>
      <c r="H41" s="16">
        <f t="shared" si="24"/>
        <v>66.626068965517234</v>
      </c>
      <c r="I41" s="1">
        <f t="shared" si="25"/>
        <v>1.9987820689655169</v>
      </c>
      <c r="J41" s="1">
        <f t="shared" si="26"/>
        <v>68.624851034482745</v>
      </c>
      <c r="K41" s="5">
        <f t="shared" si="27"/>
        <v>1.4921710344827517</v>
      </c>
      <c r="L41" s="4">
        <f t="shared" si="28"/>
        <v>2.244946492271096</v>
      </c>
      <c r="M41" s="18"/>
    </row>
    <row r="42" spans="1:13" x14ac:dyDescent="0.25">
      <c r="A42" s="18" t="s">
        <v>54</v>
      </c>
      <c r="B42" s="18"/>
      <c r="C42" s="1">
        <v>3.51</v>
      </c>
      <c r="D42" s="1">
        <f t="shared" si="5"/>
        <v>4.0716000000000002E-2</v>
      </c>
      <c r="E42" s="19">
        <f t="shared" si="6"/>
        <v>4.0716000000000001</v>
      </c>
      <c r="F42" s="1">
        <v>0.7</v>
      </c>
      <c r="G42" s="18"/>
      <c r="H42" s="16">
        <f t="shared" si="24"/>
        <v>5.0724514285714291</v>
      </c>
      <c r="I42" s="1">
        <f t="shared" si="25"/>
        <v>0.15217354285714288</v>
      </c>
      <c r="J42" s="1">
        <f t="shared" si="26"/>
        <v>5.2246249714285717</v>
      </c>
      <c r="K42" s="5">
        <f t="shared" si="27"/>
        <v>1.1123089714285719</v>
      </c>
      <c r="L42" s="4">
        <f t="shared" si="28"/>
        <v>27.318719211822675</v>
      </c>
      <c r="M42" s="18"/>
    </row>
    <row r="43" spans="1:13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</row>
  </sheetData>
  <mergeCells count="8">
    <mergeCell ref="N5:N6"/>
    <mergeCell ref="O5:O6"/>
    <mergeCell ref="A1:L1"/>
    <mergeCell ref="C5:C6"/>
    <mergeCell ref="D5:D6"/>
    <mergeCell ref="E5:E6"/>
    <mergeCell ref="F5:F6"/>
    <mergeCell ref="I5:I6"/>
  </mergeCells>
  <pageMargins left="0.31496062992125984" right="0.31496062992125984" top="0.74803149606299213" bottom="0.74803149606299213" header="0.31496062992125984" footer="0.31496062992125984"/>
  <pageSetup orientation="landscape" horizontalDpi="0" verticalDpi="0" r:id="rId1"/>
  <colBreaks count="1" manualBreakCount="1">
    <brk id="20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NIDIA</dc:creator>
  <cp:lastModifiedBy>NIDIA</cp:lastModifiedBy>
  <cp:lastPrinted>2018-07-16T20:58:11Z</cp:lastPrinted>
  <dcterms:created xsi:type="dcterms:W3CDTF">2018-05-17T12:24:10Z</dcterms:created>
  <dcterms:modified xsi:type="dcterms:W3CDTF">2018-09-07T17:54:01Z</dcterms:modified>
</cp:coreProperties>
</file>