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w\Desktop\University\TilburgUniversity\Master\professional_business_analytics_skills\data\"/>
    </mc:Choice>
  </mc:AlternateContent>
  <xr:revisionPtr revIDLastSave="0" documentId="13_ncr:1_{85C6476B-12D2-411F-87E1-4144277096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cts" sheetId="1" r:id="rId1"/>
    <sheet name="Price" sheetId="4" r:id="rId2"/>
    <sheet name="Costs" sheetId="2" r:id="rId3"/>
  </sheets>
  <externalReferences>
    <externalReference r:id="rId4"/>
  </externalReferences>
  <definedNames>
    <definedName name="ForEx">[1]Flows!$A$76:$Z$76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J16" i="1"/>
  <c r="H16" i="1"/>
  <c r="K16" i="1"/>
  <c r="I16" i="1"/>
  <c r="L16" i="1"/>
  <c r="M16" i="1"/>
  <c r="M5" i="1"/>
  <c r="L6" i="1"/>
  <c r="L7" i="1"/>
  <c r="L8" i="1"/>
  <c r="L9" i="1"/>
  <c r="L10" i="1"/>
  <c r="L11" i="1"/>
  <c r="L12" i="1"/>
  <c r="L13" i="1"/>
  <c r="L14" i="1"/>
  <c r="L15" i="1"/>
  <c r="L5" i="1"/>
  <c r="K6" i="1"/>
  <c r="K7" i="1"/>
  <c r="K8" i="1"/>
  <c r="K9" i="1"/>
  <c r="K10" i="1"/>
  <c r="K11" i="1"/>
  <c r="K12" i="1"/>
  <c r="K13" i="1"/>
  <c r="K14" i="1"/>
  <c r="K15" i="1"/>
  <c r="K5" i="1"/>
  <c r="I6" i="1"/>
  <c r="I7" i="1"/>
  <c r="I8" i="1"/>
  <c r="I9" i="1"/>
  <c r="I10" i="1"/>
  <c r="I11" i="1"/>
  <c r="I12" i="1"/>
  <c r="I13" i="1"/>
  <c r="I14" i="1"/>
  <c r="I15" i="1"/>
  <c r="I5" i="1"/>
  <c r="H6" i="1"/>
  <c r="H7" i="1"/>
  <c r="H8" i="1"/>
  <c r="H9" i="1"/>
  <c r="H10" i="1"/>
  <c r="H11" i="1"/>
  <c r="H12" i="1"/>
  <c r="H13" i="1"/>
  <c r="H14" i="1"/>
  <c r="H15" i="1"/>
  <c r="H5" i="1"/>
  <c r="J6" i="1"/>
  <c r="J7" i="1"/>
  <c r="J8" i="1"/>
  <c r="J9" i="1"/>
  <c r="J10" i="1"/>
  <c r="J11" i="1"/>
  <c r="J12" i="1"/>
  <c r="J13" i="1"/>
  <c r="J14" i="1"/>
  <c r="J15" i="1"/>
  <c r="J5" i="1"/>
  <c r="H14" i="2"/>
  <c r="I14" i="2"/>
  <c r="J14" i="2"/>
  <c r="K14" i="2"/>
  <c r="L14" i="2"/>
  <c r="M14" i="2"/>
  <c r="N14" i="2"/>
  <c r="O14" i="2"/>
  <c r="P14" i="2"/>
  <c r="Q14" i="2"/>
  <c r="R14" i="2"/>
  <c r="S14" i="2"/>
  <c r="H15" i="2"/>
  <c r="I15" i="2"/>
  <c r="J15" i="2"/>
  <c r="K15" i="2"/>
  <c r="L15" i="2"/>
</calcChain>
</file>

<file path=xl/sharedStrings.xml><?xml version="1.0" encoding="utf-8"?>
<sst xmlns="http://schemas.openxmlformats.org/spreadsheetml/2006/main" count="149" uniqueCount="75">
  <si>
    <t>Size (inches)</t>
  </si>
  <si>
    <t>Format</t>
  </si>
  <si>
    <t>Market</t>
  </si>
  <si>
    <t>VGA</t>
  </si>
  <si>
    <t>XGA</t>
  </si>
  <si>
    <t>Notebook</t>
  </si>
  <si>
    <t>SXGA</t>
  </si>
  <si>
    <t>Monitor</t>
  </si>
  <si>
    <t>WXGA</t>
  </si>
  <si>
    <t>UXGA</t>
  </si>
  <si>
    <t>SDTV</t>
  </si>
  <si>
    <t>Television</t>
  </si>
  <si>
    <t>Formats</t>
  </si>
  <si>
    <t>SVGA</t>
  </si>
  <si>
    <t>Horz. Pixels</t>
  </si>
  <si>
    <t>Vert. Pixels</t>
  </si>
  <si>
    <t>Border_H (in mm)</t>
  </si>
  <si>
    <t>Border_V (in mm)</t>
  </si>
  <si>
    <t>Exclusion (in mm)</t>
  </si>
  <si>
    <t>Unit</t>
  </si>
  <si>
    <t>USD</t>
  </si>
  <si>
    <t>Substrate size</t>
  </si>
  <si>
    <t>m</t>
  </si>
  <si>
    <t>width</t>
  </si>
  <si>
    <t>height</t>
  </si>
  <si>
    <t>Investment costs</t>
  </si>
  <si>
    <t>million USD</t>
  </si>
  <si>
    <t>Depreciation years</t>
  </si>
  <si>
    <t>years</t>
  </si>
  <si>
    <t>USD/m2</t>
  </si>
  <si>
    <t>Costs per substrate</t>
  </si>
  <si>
    <t>R&amp;D</t>
  </si>
  <si>
    <t>%/revenues</t>
  </si>
  <si>
    <t>SG&amp;A</t>
  </si>
  <si>
    <t>WACC</t>
  </si>
  <si>
    <t>%</t>
  </si>
  <si>
    <t>Tax rate</t>
  </si>
  <si>
    <t>DPO</t>
  </si>
  <si>
    <t>days</t>
  </si>
  <si>
    <t>DSO</t>
  </si>
  <si>
    <t>DIO</t>
  </si>
  <si>
    <t># substrates/month</t>
  </si>
  <si>
    <t>The product sizes of the notebook and monitor screens may be assumed to be certain, the television screen sizes are uncertain.</t>
  </si>
  <si>
    <t>There is an uncertainty bandwith of plus and minus 20% on the listed prices</t>
  </si>
  <si>
    <t>Might a different television screen size become the standard, the price can be scaled by the area change</t>
  </si>
  <si>
    <t>Yield per market</t>
  </si>
  <si>
    <t>The new production facility can start production in 2005 and will be ramped in 4 quarters to the capacity of 60000 substates per month</t>
  </si>
  <si>
    <t>The uncertainty around the substrate costs is 10% up or down</t>
  </si>
  <si>
    <t>The uncertainty around the investment costs is 10% up or down</t>
  </si>
  <si>
    <t>The uncertainty around the yield per market is 15 percent points down and 2 percent points up</t>
  </si>
  <si>
    <t>uncertainty of plus or minus 10 days</t>
  </si>
  <si>
    <t>DPO = days purchases outstanding</t>
  </si>
  <si>
    <t>DSO = days sales outstanding</t>
  </si>
  <si>
    <t>DIO = days inventory outstanding</t>
  </si>
  <si>
    <t>uncertainty of plus or minus 5 percent points</t>
  </si>
  <si>
    <t>fixed</t>
  </si>
  <si>
    <t>up or down 1 percent points</t>
  </si>
  <si>
    <t>down 1 percent point, up 6 percent points</t>
  </si>
  <si>
    <t>Max capacity</t>
  </si>
  <si>
    <t xml:space="preserve">Television </t>
  </si>
  <si>
    <t>Yield is defined as the number of screens that can be sold relative to the number of produced screens</t>
  </si>
  <si>
    <t>The uncertainty band width is 2 inch less and 1 inch more, the screen format and the borders and exclusion will stay the same</t>
  </si>
  <si>
    <t>These can be used to determine the investments in working capital</t>
  </si>
  <si>
    <t>To determine the number of screens that can be made out of a substrate, the bruto size of a screen can be calculated by adding the border_h and exclusion to the height and the border_v and exclusion to the width, all screens on a substrate must orientated in the same way and there can only be one screen size on one substrate</t>
  </si>
  <si>
    <t>HDreadyTV</t>
  </si>
  <si>
    <t>FullHDTV</t>
  </si>
  <si>
    <t>All given uncertainty bandwidths are to be interpreted as follows. The low value has a probability of 25%, the base value a probability of 50% and the high value a probability of 25%</t>
  </si>
  <si>
    <t>can be choosen up to a maximum of 1,55 m</t>
  </si>
  <si>
    <t>can be choosen up to a maximum of 1,85 m</t>
  </si>
  <si>
    <t>Angle</t>
  </si>
  <si>
    <t>Width (inch)</t>
  </si>
  <si>
    <t>Height (inch)</t>
  </si>
  <si>
    <t>Width (m)</t>
  </si>
  <si>
    <t>Height (m)</t>
  </si>
  <si>
    <t>Area screen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</si>
</sst>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i/>
      <sz val="11"/>
      <name val="Tahoma"/>
      <family val="2"/>
    </font>
    <font>
      <sz val="10"/>
      <color indexed="63"/>
      <name val="Tahoma"/>
      <family val="2"/>
    </font>
    <font>
      <sz val="10"/>
      <name val="Tahoma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 wrapText="1"/>
    </xf>
    <xf numFmtId="0" fontId="2" fillId="0" borderId="0">
      <alignment horizontal="center" vertical="center"/>
    </xf>
    <xf numFmtId="0" fontId="3" fillId="0" borderId="0">
      <alignment horizontal="center" vertical="center"/>
    </xf>
    <xf numFmtId="9" fontId="4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9" fontId="0" fillId="0" borderId="0" xfId="4" applyFont="1"/>
  </cellXfs>
  <cellStyles count="5">
    <cellStyle name="Exponent" xfId="2" xr:uid="{00000000-0005-0000-0000-000000000000}"/>
    <cellStyle name="Header_L" xfId="1" xr:uid="{00000000-0005-0000-0000-000001000000}"/>
    <cellStyle name="Normal" xfId="0" builtinId="0"/>
    <cellStyle name="Percent" xfId="4" builtinId="5"/>
    <cellStyle name="Unit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no/surfdrive/2017/college/professional%20business%20analytics%20skills/Flows_v03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8"/>
  <sheetViews>
    <sheetView tabSelected="1" zoomScaleNormal="100" workbookViewId="0">
      <selection activeCell="F16" sqref="F16"/>
    </sheetView>
  </sheetViews>
  <sheetFormatPr defaultColWidth="8.77734375" defaultRowHeight="14.4" x14ac:dyDescent="0.3"/>
  <cols>
    <col min="2" max="2" width="12.109375" customWidth="1"/>
    <col min="3" max="4" width="10.109375" bestFit="1" customWidth="1"/>
    <col min="5" max="5" width="15.44140625" bestFit="1" customWidth="1"/>
    <col min="6" max="6" width="15.33203125" bestFit="1" customWidth="1"/>
    <col min="7" max="7" width="15.21875" customWidth="1"/>
    <col min="8" max="12" width="12" bestFit="1" customWidth="1"/>
    <col min="13" max="13" width="14.77734375" bestFit="1" customWidth="1"/>
  </cols>
  <sheetData>
    <row r="2" spans="2:13" x14ac:dyDescent="0.3">
      <c r="B2" t="s">
        <v>66</v>
      </c>
    </row>
    <row r="4" spans="2:13" x14ac:dyDescent="0.3">
      <c r="B4" t="s">
        <v>0</v>
      </c>
      <c r="C4" t="s">
        <v>1</v>
      </c>
      <c r="D4" t="s">
        <v>2</v>
      </c>
      <c r="E4" t="s">
        <v>16</v>
      </c>
      <c r="F4" t="s">
        <v>17</v>
      </c>
      <c r="G4" t="s">
        <v>18</v>
      </c>
      <c r="H4" t="s">
        <v>70</v>
      </c>
      <c r="I4" t="s">
        <v>71</v>
      </c>
      <c r="J4" t="s">
        <v>69</v>
      </c>
      <c r="K4" t="s">
        <v>72</v>
      </c>
      <c r="L4" t="s">
        <v>73</v>
      </c>
      <c r="M4" t="s">
        <v>74</v>
      </c>
    </row>
    <row r="5" spans="2:13" x14ac:dyDescent="0.3">
      <c r="B5">
        <v>10.7</v>
      </c>
      <c r="C5" t="s">
        <v>3</v>
      </c>
      <c r="D5" t="s">
        <v>5</v>
      </c>
      <c r="E5">
        <v>9.1999999999999993</v>
      </c>
      <c r="F5">
        <v>9.1999999999999993</v>
      </c>
      <c r="G5">
        <v>6</v>
      </c>
      <c r="H5">
        <f>COS(J5)*B5</f>
        <v>6.3831220954022774</v>
      </c>
      <c r="I5">
        <f>SIN(J5)*B5</f>
        <v>8.5875347053265081</v>
      </c>
      <c r="J5">
        <f>TAN(LOOKUP(C5,$19:$19,$21:$21)/LOOKUP(C5,$19:$19,$20:$20))</f>
        <v>0.93159645994407247</v>
      </c>
      <c r="K5">
        <f>H5*25.4/1000</f>
        <v>0.16213130122321784</v>
      </c>
      <c r="L5">
        <f>I5*25.4/1000</f>
        <v>0.21812338151529329</v>
      </c>
      <c r="M5">
        <f>K5*L5</f>
        <v>3.5364627672282885E-2</v>
      </c>
    </row>
    <row r="6" spans="2:13" x14ac:dyDescent="0.3">
      <c r="B6">
        <v>11.7</v>
      </c>
      <c r="C6" t="s">
        <v>4</v>
      </c>
      <c r="D6" t="s">
        <v>5</v>
      </c>
      <c r="E6">
        <v>9.1999999999999993</v>
      </c>
      <c r="F6">
        <v>9.1999999999999993</v>
      </c>
      <c r="G6">
        <v>6</v>
      </c>
      <c r="H6">
        <f t="shared" ref="H6:H16" si="0">COS(J6)*B6</f>
        <v>6.9796755622623037</v>
      </c>
      <c r="I6">
        <f t="shared" ref="I6:I16" si="1">SIN(J6)*B6</f>
        <v>9.3901080422729102</v>
      </c>
      <c r="J6">
        <f t="shared" ref="J6:J16" si="2">TAN(LOOKUP(C6,$19:$19,$21:$21)/LOOKUP(C6,$19:$19,$20:$20))</f>
        <v>0.93159645994407247</v>
      </c>
      <c r="K6">
        <f t="shared" ref="K6:K16" si="3">H6*25.4/1000</f>
        <v>0.17728375928146251</v>
      </c>
      <c r="L6">
        <f t="shared" ref="L6:L16" si="4">I6*25.4/1000</f>
        <v>0.23850874427373189</v>
      </c>
      <c r="M6">
        <f t="shared" ref="M6:M16" si="5">K6*L6</f>
        <v>4.2283726806348183E-2</v>
      </c>
    </row>
    <row r="7" spans="2:13" x14ac:dyDescent="0.3">
      <c r="B7">
        <v>16.5</v>
      </c>
      <c r="C7" t="s">
        <v>6</v>
      </c>
      <c r="D7" t="s">
        <v>7</v>
      </c>
      <c r="E7">
        <v>8.6999999999999993</v>
      </c>
      <c r="F7">
        <v>8.6999999999999993</v>
      </c>
      <c r="G7">
        <v>7</v>
      </c>
      <c r="H7">
        <f t="shared" si="0"/>
        <v>8.4996231541708607</v>
      </c>
      <c r="I7">
        <f t="shared" si="1"/>
        <v>14.142362116601406</v>
      </c>
      <c r="J7">
        <f t="shared" si="2"/>
        <v>1.0296385570503641</v>
      </c>
      <c r="K7">
        <f t="shared" si="3"/>
        <v>0.21589042811593984</v>
      </c>
      <c r="L7">
        <f t="shared" si="4"/>
        <v>0.35921599776167568</v>
      </c>
      <c r="M7">
        <f t="shared" si="5"/>
        <v>7.755129554286265E-2</v>
      </c>
    </row>
    <row r="8" spans="2:13" x14ac:dyDescent="0.3">
      <c r="B8">
        <v>20.9</v>
      </c>
      <c r="C8" t="s">
        <v>8</v>
      </c>
      <c r="D8" t="s">
        <v>7</v>
      </c>
      <c r="E8">
        <v>8.6999999999999993</v>
      </c>
      <c r="F8">
        <v>8.6999999999999993</v>
      </c>
      <c r="G8">
        <v>7</v>
      </c>
      <c r="H8">
        <f t="shared" si="0"/>
        <v>12.467967457374542</v>
      </c>
      <c r="I8">
        <f t="shared" si="1"/>
        <v>16.773782742179815</v>
      </c>
      <c r="J8">
        <f t="shared" si="2"/>
        <v>0.93159645994407247</v>
      </c>
      <c r="K8">
        <f t="shared" si="3"/>
        <v>0.31668637341731337</v>
      </c>
      <c r="L8">
        <f t="shared" si="4"/>
        <v>0.42605408165136727</v>
      </c>
      <c r="M8">
        <f t="shared" si="5"/>
        <v>0.13492552199781541</v>
      </c>
    </row>
    <row r="9" spans="2:13" x14ac:dyDescent="0.3">
      <c r="B9">
        <v>23.8</v>
      </c>
      <c r="C9" t="s">
        <v>9</v>
      </c>
      <c r="D9" t="s">
        <v>7</v>
      </c>
      <c r="E9">
        <v>8.6999999999999993</v>
      </c>
      <c r="F9">
        <v>8.6999999999999993</v>
      </c>
      <c r="G9">
        <v>7</v>
      </c>
      <c r="H9">
        <f t="shared" si="0"/>
        <v>14.197972511268619</v>
      </c>
      <c r="I9">
        <f t="shared" si="1"/>
        <v>19.101245419324382</v>
      </c>
      <c r="J9">
        <f t="shared" si="2"/>
        <v>0.93159645994407247</v>
      </c>
      <c r="K9">
        <f t="shared" si="3"/>
        <v>0.36062850178622291</v>
      </c>
      <c r="L9">
        <f t="shared" si="4"/>
        <v>0.48517163365083926</v>
      </c>
      <c r="M9">
        <f t="shared" si="5"/>
        <v>0.17496671935267638</v>
      </c>
    </row>
    <row r="10" spans="2:13" x14ac:dyDescent="0.3">
      <c r="B10">
        <v>19.2</v>
      </c>
      <c r="C10" t="s">
        <v>10</v>
      </c>
      <c r="D10" t="s">
        <v>11</v>
      </c>
      <c r="E10">
        <v>9.1999999999999993</v>
      </c>
      <c r="F10">
        <v>9.1999999999999993</v>
      </c>
      <c r="G10">
        <v>8</v>
      </c>
      <c r="H10">
        <f t="shared" si="0"/>
        <v>11.453826563712498</v>
      </c>
      <c r="I10">
        <f t="shared" si="1"/>
        <v>15.409408069370929</v>
      </c>
      <c r="J10">
        <f t="shared" si="2"/>
        <v>0.93159645994407247</v>
      </c>
      <c r="K10">
        <f t="shared" si="3"/>
        <v>0.29092719471829742</v>
      </c>
      <c r="L10">
        <f t="shared" si="4"/>
        <v>0.39139896496202159</v>
      </c>
      <c r="M10">
        <f t="shared" si="5"/>
        <v>0.11386860289204613</v>
      </c>
    </row>
    <row r="11" spans="2:13" x14ac:dyDescent="0.3">
      <c r="B11">
        <v>23.4</v>
      </c>
      <c r="C11" t="s">
        <v>64</v>
      </c>
      <c r="D11" t="s">
        <v>11</v>
      </c>
      <c r="E11">
        <v>9.1999999999999993</v>
      </c>
      <c r="F11">
        <v>9.1999999999999993</v>
      </c>
      <c r="G11">
        <v>8</v>
      </c>
      <c r="H11">
        <f t="shared" si="0"/>
        <v>18.901808117760261</v>
      </c>
      <c r="I11">
        <f t="shared" si="1"/>
        <v>13.794261483652258</v>
      </c>
      <c r="J11">
        <f t="shared" si="2"/>
        <v>0.63043767383588478</v>
      </c>
      <c r="K11">
        <f t="shared" si="3"/>
        <v>0.48010592619111059</v>
      </c>
      <c r="L11">
        <f t="shared" si="4"/>
        <v>0.35037424168476733</v>
      </c>
      <c r="M11">
        <f t="shared" si="5"/>
        <v>0.16821674981757326</v>
      </c>
    </row>
    <row r="12" spans="2:13" x14ac:dyDescent="0.3">
      <c r="B12">
        <v>27</v>
      </c>
      <c r="C12" t="s">
        <v>64</v>
      </c>
      <c r="D12" t="s">
        <v>11</v>
      </c>
      <c r="E12">
        <v>9.1999999999999993</v>
      </c>
      <c r="F12">
        <v>9.1999999999999993</v>
      </c>
      <c r="G12">
        <v>8</v>
      </c>
      <c r="H12">
        <f t="shared" si="0"/>
        <v>21.809778597415686</v>
      </c>
      <c r="I12">
        <f t="shared" si="1"/>
        <v>15.916455558060298</v>
      </c>
      <c r="J12">
        <f t="shared" si="2"/>
        <v>0.63043767383588478</v>
      </c>
      <c r="K12">
        <f t="shared" si="3"/>
        <v>0.55396837637435836</v>
      </c>
      <c r="L12">
        <f t="shared" si="4"/>
        <v>0.40427797117473152</v>
      </c>
      <c r="M12">
        <f t="shared" si="5"/>
        <v>0.22395721129558568</v>
      </c>
    </row>
    <row r="13" spans="2:13" x14ac:dyDescent="0.3">
      <c r="B13">
        <v>32</v>
      </c>
      <c r="C13" t="s">
        <v>64</v>
      </c>
      <c r="D13" t="s">
        <v>11</v>
      </c>
      <c r="E13">
        <v>9.1999999999999993</v>
      </c>
      <c r="F13">
        <v>9.1999999999999993</v>
      </c>
      <c r="G13">
        <v>8</v>
      </c>
      <c r="H13">
        <f t="shared" si="0"/>
        <v>25.848626485825999</v>
      </c>
      <c r="I13">
        <f t="shared" si="1"/>
        <v>18.863947328071465</v>
      </c>
      <c r="J13">
        <f t="shared" si="2"/>
        <v>0.63043767383588478</v>
      </c>
      <c r="K13">
        <f t="shared" si="3"/>
        <v>0.65655511273998035</v>
      </c>
      <c r="L13">
        <f t="shared" si="4"/>
        <v>0.47914426213301514</v>
      </c>
      <c r="M13">
        <f t="shared" si="5"/>
        <v>0.31458461504345647</v>
      </c>
    </row>
    <row r="14" spans="2:13" x14ac:dyDescent="0.3">
      <c r="B14">
        <v>37</v>
      </c>
      <c r="C14" t="s">
        <v>65</v>
      </c>
      <c r="D14" t="s">
        <v>11</v>
      </c>
      <c r="E14">
        <v>9.1999999999999993</v>
      </c>
      <c r="F14">
        <v>9.1999999999999993</v>
      </c>
      <c r="G14">
        <v>8</v>
      </c>
      <c r="H14">
        <f t="shared" si="0"/>
        <v>29.887474374236312</v>
      </c>
      <c r="I14">
        <f t="shared" si="1"/>
        <v>21.81143909808263</v>
      </c>
      <c r="J14">
        <f t="shared" si="2"/>
        <v>0.63043767383588478</v>
      </c>
      <c r="K14">
        <f t="shared" si="3"/>
        <v>0.75914184910560234</v>
      </c>
      <c r="L14">
        <f t="shared" si="4"/>
        <v>0.55401055309129876</v>
      </c>
      <c r="M14">
        <f t="shared" si="5"/>
        <v>0.42057259569774602</v>
      </c>
    </row>
    <row r="15" spans="2:13" x14ac:dyDescent="0.3">
      <c r="B15">
        <v>40</v>
      </c>
      <c r="C15" t="s">
        <v>65</v>
      </c>
      <c r="D15" t="s">
        <v>11</v>
      </c>
      <c r="E15">
        <v>9.1999999999999993</v>
      </c>
      <c r="F15">
        <v>9.1999999999999993</v>
      </c>
      <c r="G15">
        <v>8</v>
      </c>
      <c r="H15">
        <f t="shared" si="0"/>
        <v>32.310783107282496</v>
      </c>
      <c r="I15">
        <f t="shared" si="1"/>
        <v>23.57993416008933</v>
      </c>
      <c r="J15">
        <f t="shared" si="2"/>
        <v>0.63043767383588478</v>
      </c>
      <c r="K15">
        <f t="shared" si="3"/>
        <v>0.82069389092497536</v>
      </c>
      <c r="L15">
        <f t="shared" si="4"/>
        <v>0.59893032766626886</v>
      </c>
      <c r="M15">
        <f t="shared" si="5"/>
        <v>0.49153846100540061</v>
      </c>
    </row>
    <row r="16" spans="2:13" x14ac:dyDescent="0.3">
      <c r="B16">
        <v>43</v>
      </c>
      <c r="C16" t="s">
        <v>65</v>
      </c>
      <c r="D16" t="s">
        <v>11</v>
      </c>
      <c r="E16">
        <v>9.1999999999999993</v>
      </c>
      <c r="F16">
        <v>9.1999999999999993</v>
      </c>
      <c r="G16">
        <v>8</v>
      </c>
      <c r="H16">
        <f t="shared" si="0"/>
        <v>34.734091840328688</v>
      </c>
      <c r="I16">
        <f t="shared" si="1"/>
        <v>25.34842922209603</v>
      </c>
      <c r="J16">
        <f t="shared" si="2"/>
        <v>0.63043767383588478</v>
      </c>
      <c r="K16">
        <f t="shared" si="3"/>
        <v>0.88224593274434859</v>
      </c>
      <c r="L16">
        <f t="shared" si="4"/>
        <v>0.64385010224123917</v>
      </c>
      <c r="M16">
        <f t="shared" si="5"/>
        <v>0.56803413399936631</v>
      </c>
    </row>
    <row r="19" spans="2:11" x14ac:dyDescent="0.3">
      <c r="B19" t="s">
        <v>12</v>
      </c>
      <c r="C19" t="s">
        <v>65</v>
      </c>
      <c r="D19" t="s">
        <v>64</v>
      </c>
      <c r="E19" t="s">
        <v>10</v>
      </c>
      <c r="F19" t="s">
        <v>13</v>
      </c>
      <c r="G19" t="s">
        <v>6</v>
      </c>
      <c r="H19" t="s">
        <v>9</v>
      </c>
      <c r="I19" t="s">
        <v>3</v>
      </c>
      <c r="J19" t="s">
        <v>4</v>
      </c>
      <c r="K19" t="s">
        <v>8</v>
      </c>
    </row>
    <row r="20" spans="2:11" x14ac:dyDescent="0.3">
      <c r="B20" t="s">
        <v>14</v>
      </c>
      <c r="C20">
        <v>1920</v>
      </c>
      <c r="D20">
        <v>1280</v>
      </c>
      <c r="E20">
        <v>640</v>
      </c>
      <c r="F20">
        <v>800</v>
      </c>
      <c r="G20">
        <v>1280</v>
      </c>
      <c r="H20">
        <v>1600</v>
      </c>
      <c r="I20">
        <v>640</v>
      </c>
      <c r="J20">
        <v>1024</v>
      </c>
      <c r="K20">
        <v>1280</v>
      </c>
    </row>
    <row r="21" spans="2:11" x14ac:dyDescent="0.3">
      <c r="B21" t="s">
        <v>15</v>
      </c>
      <c r="C21">
        <v>1080</v>
      </c>
      <c r="D21">
        <v>720</v>
      </c>
      <c r="E21">
        <v>480</v>
      </c>
      <c r="F21">
        <v>600</v>
      </c>
      <c r="G21">
        <v>1024</v>
      </c>
      <c r="H21">
        <v>1200</v>
      </c>
      <c r="I21">
        <v>480</v>
      </c>
      <c r="J21">
        <v>768</v>
      </c>
      <c r="K21">
        <v>768</v>
      </c>
    </row>
    <row r="26" spans="2:11" x14ac:dyDescent="0.3">
      <c r="B26" t="s">
        <v>42</v>
      </c>
    </row>
    <row r="27" spans="2:11" x14ac:dyDescent="0.3">
      <c r="B27" t="s">
        <v>61</v>
      </c>
    </row>
    <row r="28" spans="2:11" x14ac:dyDescent="0.3">
      <c r="B28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T32"/>
  <sheetViews>
    <sheetView zoomScaleNormal="100" workbookViewId="0">
      <selection activeCell="K15" sqref="K15"/>
    </sheetView>
  </sheetViews>
  <sheetFormatPr defaultColWidth="8.77734375" defaultRowHeight="14.4" x14ac:dyDescent="0.3"/>
  <cols>
    <col min="2" max="4" width="17.6640625" customWidth="1"/>
    <col min="5" max="5" width="4.6640625" bestFit="1" customWidth="1"/>
    <col min="8" max="8" width="9.6640625" customWidth="1"/>
  </cols>
  <sheetData>
    <row r="4" spans="2:20" x14ac:dyDescent="0.3">
      <c r="B4" t="s">
        <v>0</v>
      </c>
      <c r="C4" t="s">
        <v>1</v>
      </c>
      <c r="D4" t="s">
        <v>2</v>
      </c>
      <c r="E4" t="s">
        <v>19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>
        <v>2017</v>
      </c>
    </row>
    <row r="5" spans="2:20" x14ac:dyDescent="0.3">
      <c r="B5">
        <v>10.7</v>
      </c>
      <c r="C5" t="s">
        <v>3</v>
      </c>
      <c r="D5" t="s">
        <v>5</v>
      </c>
      <c r="E5" t="s">
        <v>20</v>
      </c>
      <c r="F5">
        <v>132</v>
      </c>
      <c r="G5">
        <v>106</v>
      </c>
      <c r="H5">
        <v>85</v>
      </c>
      <c r="I5">
        <v>67</v>
      </c>
      <c r="J5">
        <v>54</v>
      </c>
      <c r="K5">
        <v>43</v>
      </c>
      <c r="L5">
        <v>35</v>
      </c>
      <c r="M5">
        <v>28</v>
      </c>
      <c r="N5">
        <v>22</v>
      </c>
      <c r="O5">
        <v>18</v>
      </c>
      <c r="P5">
        <v>14</v>
      </c>
      <c r="Q5">
        <v>11</v>
      </c>
      <c r="R5">
        <v>9</v>
      </c>
      <c r="S5">
        <v>7</v>
      </c>
      <c r="T5">
        <v>6</v>
      </c>
    </row>
    <row r="6" spans="2:20" x14ac:dyDescent="0.3">
      <c r="B6">
        <v>11.7</v>
      </c>
      <c r="C6" t="s">
        <v>4</v>
      </c>
      <c r="D6" t="s">
        <v>5</v>
      </c>
      <c r="E6" t="s">
        <v>20</v>
      </c>
      <c r="F6">
        <v>172</v>
      </c>
      <c r="G6">
        <v>138</v>
      </c>
      <c r="H6">
        <v>110</v>
      </c>
      <c r="I6">
        <v>88</v>
      </c>
      <c r="J6">
        <v>71</v>
      </c>
      <c r="K6">
        <v>56</v>
      </c>
      <c r="L6">
        <v>45</v>
      </c>
      <c r="M6">
        <v>36</v>
      </c>
      <c r="N6">
        <v>29</v>
      </c>
      <c r="O6">
        <v>23</v>
      </c>
      <c r="P6">
        <v>18</v>
      </c>
      <c r="Q6">
        <v>14</v>
      </c>
      <c r="R6">
        <v>11</v>
      </c>
      <c r="S6">
        <v>10</v>
      </c>
      <c r="T6">
        <v>8</v>
      </c>
    </row>
    <row r="7" spans="2:20" x14ac:dyDescent="0.3">
      <c r="B7">
        <v>16.5</v>
      </c>
      <c r="C7" t="s">
        <v>6</v>
      </c>
      <c r="D7" t="s">
        <v>7</v>
      </c>
      <c r="E7" t="s">
        <v>20</v>
      </c>
      <c r="F7">
        <v>242</v>
      </c>
      <c r="G7">
        <v>207</v>
      </c>
      <c r="H7">
        <v>176</v>
      </c>
      <c r="I7">
        <v>149</v>
      </c>
      <c r="J7">
        <v>127</v>
      </c>
      <c r="K7">
        <v>108</v>
      </c>
      <c r="L7">
        <v>91</v>
      </c>
      <c r="M7">
        <v>78</v>
      </c>
      <c r="N7">
        <v>66</v>
      </c>
      <c r="O7">
        <v>56</v>
      </c>
      <c r="P7">
        <v>48</v>
      </c>
      <c r="Q7">
        <v>41</v>
      </c>
      <c r="R7">
        <v>35</v>
      </c>
      <c r="S7">
        <v>30</v>
      </c>
      <c r="T7">
        <v>25</v>
      </c>
    </row>
    <row r="8" spans="2:20" x14ac:dyDescent="0.3">
      <c r="B8">
        <v>20.9</v>
      </c>
      <c r="C8" t="s">
        <v>8</v>
      </c>
      <c r="D8" t="s">
        <v>7</v>
      </c>
      <c r="E8" t="s">
        <v>20</v>
      </c>
      <c r="F8">
        <v>238</v>
      </c>
      <c r="G8">
        <v>202</v>
      </c>
      <c r="H8">
        <v>171</v>
      </c>
      <c r="I8">
        <v>146</v>
      </c>
      <c r="J8">
        <v>124</v>
      </c>
      <c r="K8">
        <v>105</v>
      </c>
      <c r="L8">
        <v>89</v>
      </c>
      <c r="M8">
        <v>76</v>
      </c>
      <c r="N8">
        <v>64</v>
      </c>
      <c r="O8">
        <v>54</v>
      </c>
      <c r="P8">
        <v>47</v>
      </c>
      <c r="Q8">
        <v>40</v>
      </c>
      <c r="R8">
        <v>34</v>
      </c>
      <c r="S8">
        <v>29</v>
      </c>
      <c r="T8">
        <v>25</v>
      </c>
    </row>
    <row r="9" spans="2:20" x14ac:dyDescent="0.3">
      <c r="B9">
        <v>23.8</v>
      </c>
      <c r="C9" t="s">
        <v>9</v>
      </c>
      <c r="D9" t="s">
        <v>7</v>
      </c>
      <c r="E9" t="s">
        <v>20</v>
      </c>
      <c r="F9">
        <v>579</v>
      </c>
      <c r="G9">
        <v>492</v>
      </c>
      <c r="H9">
        <v>419</v>
      </c>
      <c r="I9">
        <v>356</v>
      </c>
      <c r="J9">
        <v>302</v>
      </c>
      <c r="K9">
        <v>256</v>
      </c>
      <c r="L9">
        <v>218</v>
      </c>
      <c r="M9">
        <v>185</v>
      </c>
      <c r="N9">
        <v>157</v>
      </c>
      <c r="O9">
        <v>133</v>
      </c>
      <c r="P9">
        <v>114</v>
      </c>
      <c r="Q9">
        <v>97</v>
      </c>
      <c r="R9">
        <v>83</v>
      </c>
      <c r="S9">
        <v>70</v>
      </c>
      <c r="T9">
        <v>60</v>
      </c>
    </row>
    <row r="10" spans="2:20" x14ac:dyDescent="0.3">
      <c r="B10">
        <v>19.2</v>
      </c>
      <c r="C10" t="s">
        <v>10</v>
      </c>
      <c r="D10" t="s">
        <v>11</v>
      </c>
      <c r="E10" t="s">
        <v>20</v>
      </c>
      <c r="F10">
        <v>374</v>
      </c>
      <c r="G10">
        <v>329</v>
      </c>
      <c r="H10">
        <v>289</v>
      </c>
      <c r="I10">
        <v>255</v>
      </c>
      <c r="J10">
        <v>224</v>
      </c>
      <c r="K10">
        <v>197</v>
      </c>
      <c r="L10">
        <v>173</v>
      </c>
      <c r="M10">
        <v>152</v>
      </c>
      <c r="N10">
        <v>134</v>
      </c>
      <c r="O10">
        <v>118</v>
      </c>
      <c r="P10">
        <v>104</v>
      </c>
      <c r="Q10">
        <v>91</v>
      </c>
      <c r="R10">
        <v>81</v>
      </c>
      <c r="S10">
        <v>71</v>
      </c>
      <c r="T10">
        <v>62</v>
      </c>
    </row>
    <row r="11" spans="2:20" x14ac:dyDescent="0.3">
      <c r="B11">
        <v>23.4</v>
      </c>
      <c r="C11" t="s">
        <v>64</v>
      </c>
      <c r="D11" t="s">
        <v>11</v>
      </c>
      <c r="E11" t="s">
        <v>20</v>
      </c>
      <c r="F11">
        <v>620</v>
      </c>
      <c r="G11">
        <v>546</v>
      </c>
      <c r="H11">
        <v>481</v>
      </c>
      <c r="I11">
        <v>423</v>
      </c>
      <c r="J11">
        <v>372</v>
      </c>
      <c r="K11">
        <v>328</v>
      </c>
      <c r="L11">
        <v>288</v>
      </c>
      <c r="M11">
        <v>253</v>
      </c>
      <c r="N11">
        <v>223</v>
      </c>
      <c r="O11">
        <v>196</v>
      </c>
      <c r="P11">
        <v>173</v>
      </c>
      <c r="Q11">
        <v>153</v>
      </c>
      <c r="R11">
        <v>134</v>
      </c>
      <c r="S11">
        <v>118</v>
      </c>
      <c r="T11">
        <v>104</v>
      </c>
    </row>
    <row r="12" spans="2:20" x14ac:dyDescent="0.3">
      <c r="B12">
        <v>27</v>
      </c>
      <c r="C12" t="s">
        <v>64</v>
      </c>
      <c r="D12" t="s">
        <v>11</v>
      </c>
      <c r="E12" t="s">
        <v>20</v>
      </c>
      <c r="F12">
        <v>670</v>
      </c>
      <c r="G12">
        <v>590</v>
      </c>
      <c r="H12">
        <v>519</v>
      </c>
      <c r="I12">
        <v>457</v>
      </c>
      <c r="J12">
        <v>402</v>
      </c>
      <c r="K12">
        <v>354</v>
      </c>
      <c r="L12">
        <v>312</v>
      </c>
      <c r="M12">
        <v>275</v>
      </c>
      <c r="N12">
        <v>242</v>
      </c>
      <c r="O12">
        <v>213</v>
      </c>
      <c r="P12">
        <v>187</v>
      </c>
      <c r="Q12">
        <v>165</v>
      </c>
      <c r="R12">
        <v>145</v>
      </c>
      <c r="S12">
        <v>128</v>
      </c>
      <c r="T12">
        <v>113</v>
      </c>
    </row>
    <row r="13" spans="2:20" x14ac:dyDescent="0.3">
      <c r="B13">
        <v>32</v>
      </c>
      <c r="C13" t="s">
        <v>64</v>
      </c>
      <c r="D13" t="s">
        <v>11</v>
      </c>
      <c r="E13" t="s">
        <v>20</v>
      </c>
      <c r="F13">
        <v>1210</v>
      </c>
      <c r="G13">
        <v>1065</v>
      </c>
      <c r="H13">
        <v>937</v>
      </c>
      <c r="I13">
        <v>825</v>
      </c>
      <c r="J13">
        <v>726</v>
      </c>
      <c r="K13">
        <v>639</v>
      </c>
      <c r="L13">
        <v>562</v>
      </c>
      <c r="M13">
        <v>495</v>
      </c>
      <c r="N13">
        <v>436</v>
      </c>
      <c r="O13">
        <v>384</v>
      </c>
      <c r="P13">
        <v>338</v>
      </c>
      <c r="Q13">
        <v>297</v>
      </c>
      <c r="R13">
        <v>261</v>
      </c>
      <c r="S13">
        <v>230</v>
      </c>
      <c r="T13">
        <v>202</v>
      </c>
    </row>
    <row r="14" spans="2:20" x14ac:dyDescent="0.3">
      <c r="B14">
        <v>37</v>
      </c>
      <c r="C14" t="s">
        <v>65</v>
      </c>
      <c r="D14" t="s">
        <v>11</v>
      </c>
      <c r="E14" t="s">
        <v>20</v>
      </c>
      <c r="F14">
        <v>1670</v>
      </c>
      <c r="G14">
        <v>1470</v>
      </c>
      <c r="H14">
        <v>1294</v>
      </c>
      <c r="I14">
        <v>1139</v>
      </c>
      <c r="J14">
        <v>1002</v>
      </c>
      <c r="K14">
        <v>882</v>
      </c>
      <c r="L14">
        <v>776</v>
      </c>
      <c r="M14">
        <v>683</v>
      </c>
      <c r="N14">
        <v>601</v>
      </c>
      <c r="O14">
        <v>529</v>
      </c>
      <c r="P14">
        <v>466</v>
      </c>
      <c r="Q14">
        <v>410</v>
      </c>
      <c r="R14">
        <v>361</v>
      </c>
      <c r="S14">
        <v>318</v>
      </c>
      <c r="T14">
        <v>280</v>
      </c>
    </row>
    <row r="15" spans="2:20" x14ac:dyDescent="0.3">
      <c r="B15">
        <v>40</v>
      </c>
      <c r="C15" t="s">
        <v>65</v>
      </c>
      <c r="D15" t="s">
        <v>11</v>
      </c>
      <c r="E15" t="s">
        <v>20</v>
      </c>
      <c r="F15">
        <v>2150</v>
      </c>
      <c r="G15">
        <v>1935</v>
      </c>
      <c r="H15">
        <v>1742</v>
      </c>
      <c r="I15">
        <v>1568</v>
      </c>
      <c r="J15">
        <v>1411</v>
      </c>
      <c r="K15">
        <v>1270</v>
      </c>
      <c r="L15">
        <v>1143</v>
      </c>
      <c r="M15">
        <v>1029</v>
      </c>
      <c r="N15">
        <v>926</v>
      </c>
      <c r="O15">
        <v>833</v>
      </c>
      <c r="P15">
        <v>750</v>
      </c>
      <c r="Q15">
        <v>675</v>
      </c>
      <c r="R15">
        <v>608</v>
      </c>
      <c r="S15">
        <v>547</v>
      </c>
      <c r="T15">
        <v>492</v>
      </c>
    </row>
    <row r="16" spans="2:20" x14ac:dyDescent="0.3">
      <c r="B16">
        <v>43</v>
      </c>
      <c r="C16" t="s">
        <v>65</v>
      </c>
      <c r="D16" t="s">
        <v>11</v>
      </c>
      <c r="E16" t="s">
        <v>20</v>
      </c>
      <c r="F16">
        <v>2460</v>
      </c>
      <c r="G16">
        <v>2214</v>
      </c>
      <c r="H16">
        <v>1993</v>
      </c>
      <c r="I16">
        <v>1794</v>
      </c>
      <c r="J16">
        <v>1615</v>
      </c>
      <c r="K16">
        <v>1454</v>
      </c>
      <c r="L16">
        <v>1309</v>
      </c>
      <c r="M16">
        <v>1178</v>
      </c>
      <c r="N16">
        <v>1060</v>
      </c>
      <c r="O16">
        <v>954</v>
      </c>
      <c r="P16">
        <v>859</v>
      </c>
      <c r="Q16">
        <v>773</v>
      </c>
      <c r="R16">
        <v>696</v>
      </c>
      <c r="S16">
        <v>626</v>
      </c>
      <c r="T16">
        <v>563</v>
      </c>
    </row>
    <row r="18" spans="2:20" x14ac:dyDescent="0.3">
      <c r="B18" t="s">
        <v>43</v>
      </c>
    </row>
    <row r="19" spans="2:20" x14ac:dyDescent="0.3">
      <c r="B19" t="s">
        <v>44</v>
      </c>
    </row>
    <row r="20" spans="2:20" x14ac:dyDescent="0.3">
      <c r="B20" s="2"/>
    </row>
    <row r="21" spans="2:20" x14ac:dyDescent="0.3">
      <c r="B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2:20" x14ac:dyDescent="0.3">
      <c r="B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2:20" x14ac:dyDescent="0.3">
      <c r="B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2:20" x14ac:dyDescent="0.3">
      <c r="B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2:20" x14ac:dyDescent="0.3">
      <c r="B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2:20" x14ac:dyDescent="0.3">
      <c r="B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2:20" x14ac:dyDescent="0.3">
      <c r="B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2:20" x14ac:dyDescent="0.3">
      <c r="B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2:20" x14ac:dyDescent="0.3">
      <c r="B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2:20" x14ac:dyDescent="0.3">
      <c r="B30" s="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2:20" x14ac:dyDescent="0.3">
      <c r="B31" s="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2:20" x14ac:dyDescent="0.3">
      <c r="B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S41"/>
  <sheetViews>
    <sheetView zoomScaleNormal="100" workbookViewId="0">
      <selection activeCell="B17" sqref="B17"/>
    </sheetView>
  </sheetViews>
  <sheetFormatPr defaultColWidth="8.77734375" defaultRowHeight="14.4" x14ac:dyDescent="0.3"/>
  <cols>
    <col min="1" max="1" width="9.109375" customWidth="1"/>
    <col min="2" max="2" width="21" customWidth="1"/>
    <col min="4" max="4" width="18.44140625" customWidth="1"/>
    <col min="12" max="12" width="8.77734375" customWidth="1"/>
  </cols>
  <sheetData>
    <row r="3" spans="2:19" x14ac:dyDescent="0.3">
      <c r="D3" t="s">
        <v>19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</row>
    <row r="4" spans="2:19" x14ac:dyDescent="0.3">
      <c r="B4" t="s">
        <v>30</v>
      </c>
      <c r="D4" t="s">
        <v>29</v>
      </c>
      <c r="G4">
        <v>837</v>
      </c>
      <c r="H4">
        <v>783</v>
      </c>
      <c r="I4">
        <v>739</v>
      </c>
      <c r="J4">
        <v>690</v>
      </c>
      <c r="K4">
        <v>648</v>
      </c>
      <c r="L4">
        <v>602</v>
      </c>
      <c r="M4">
        <v>572</v>
      </c>
      <c r="N4">
        <v>534</v>
      </c>
      <c r="O4">
        <v>508</v>
      </c>
      <c r="P4">
        <v>477</v>
      </c>
      <c r="Q4">
        <v>445</v>
      </c>
      <c r="R4">
        <v>423</v>
      </c>
      <c r="S4">
        <v>397</v>
      </c>
    </row>
    <row r="6" spans="2:19" x14ac:dyDescent="0.3">
      <c r="B6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8" spans="2:19" x14ac:dyDescent="0.3">
      <c r="D8" t="s">
        <v>19</v>
      </c>
      <c r="E8">
        <v>2003</v>
      </c>
      <c r="F8">
        <v>2004</v>
      </c>
      <c r="G8">
        <v>2005</v>
      </c>
      <c r="H8">
        <v>2006</v>
      </c>
      <c r="I8">
        <v>2007</v>
      </c>
      <c r="J8">
        <v>2008</v>
      </c>
      <c r="K8">
        <v>2009</v>
      </c>
      <c r="L8">
        <v>2010</v>
      </c>
      <c r="M8">
        <v>2011</v>
      </c>
      <c r="N8">
        <v>2012</v>
      </c>
      <c r="O8">
        <v>2013</v>
      </c>
      <c r="P8">
        <v>2014</v>
      </c>
      <c r="Q8">
        <v>2015</v>
      </c>
      <c r="R8">
        <v>2016</v>
      </c>
      <c r="S8">
        <v>2017</v>
      </c>
    </row>
    <row r="9" spans="2:19" x14ac:dyDescent="0.3">
      <c r="B9" t="s">
        <v>25</v>
      </c>
      <c r="D9" t="s">
        <v>26</v>
      </c>
      <c r="E9">
        <v>400</v>
      </c>
      <c r="F9">
        <v>1250</v>
      </c>
      <c r="G9">
        <v>1200</v>
      </c>
    </row>
    <row r="11" spans="2:19" x14ac:dyDescent="0.3">
      <c r="B11" t="s">
        <v>48</v>
      </c>
    </row>
    <row r="13" spans="2:19" x14ac:dyDescent="0.3">
      <c r="B13" t="s">
        <v>45</v>
      </c>
      <c r="E13">
        <v>2003</v>
      </c>
      <c r="F13">
        <v>2004</v>
      </c>
      <c r="G13">
        <v>2005</v>
      </c>
      <c r="H13">
        <v>2006</v>
      </c>
      <c r="I13">
        <v>2007</v>
      </c>
      <c r="J13">
        <v>2008</v>
      </c>
      <c r="K13">
        <v>2009</v>
      </c>
      <c r="L13">
        <v>2010</v>
      </c>
      <c r="M13">
        <v>2011</v>
      </c>
      <c r="N13">
        <v>2012</v>
      </c>
      <c r="O13">
        <v>2013</v>
      </c>
      <c r="P13">
        <v>2014</v>
      </c>
      <c r="Q13">
        <v>2015</v>
      </c>
      <c r="R13">
        <v>2016</v>
      </c>
      <c r="S13">
        <v>2017</v>
      </c>
    </row>
    <row r="14" spans="2:19" x14ac:dyDescent="0.3">
      <c r="B14" t="s">
        <v>5</v>
      </c>
      <c r="G14" s="1">
        <v>0.75</v>
      </c>
      <c r="H14" s="1">
        <f>G14+5%</f>
        <v>0.8</v>
      </c>
      <c r="I14" s="1">
        <f>H14+5%</f>
        <v>0.85000000000000009</v>
      </c>
      <c r="J14" s="1">
        <f t="shared" ref="J14:K14" si="0">I14+5%</f>
        <v>0.90000000000000013</v>
      </c>
      <c r="K14" s="1">
        <f t="shared" si="0"/>
        <v>0.95000000000000018</v>
      </c>
      <c r="L14" s="1">
        <f>K14</f>
        <v>0.95000000000000018</v>
      </c>
      <c r="M14" s="1">
        <f t="shared" ref="M14:O14" si="1">L14</f>
        <v>0.95000000000000018</v>
      </c>
      <c r="N14" s="1">
        <f t="shared" si="1"/>
        <v>0.95000000000000018</v>
      </c>
      <c r="O14" s="1">
        <f t="shared" si="1"/>
        <v>0.95000000000000018</v>
      </c>
      <c r="P14" s="1">
        <f t="shared" ref="P14" si="2">O14</f>
        <v>0.95000000000000018</v>
      </c>
      <c r="Q14" s="1">
        <f t="shared" ref="Q14" si="3">P14</f>
        <v>0.95000000000000018</v>
      </c>
      <c r="R14" s="1">
        <f t="shared" ref="R14" si="4">Q14</f>
        <v>0.95000000000000018</v>
      </c>
      <c r="S14" s="1">
        <f t="shared" ref="S14" si="5">R14</f>
        <v>0.95000000000000018</v>
      </c>
    </row>
    <row r="15" spans="2:19" x14ac:dyDescent="0.3">
      <c r="B15" t="s">
        <v>7</v>
      </c>
      <c r="G15" s="1">
        <v>0.7</v>
      </c>
      <c r="H15" s="1">
        <f>G15+5%</f>
        <v>0.75</v>
      </c>
      <c r="I15" s="1">
        <f t="shared" ref="I15:L15" si="6">H15+5%</f>
        <v>0.8</v>
      </c>
      <c r="J15" s="1">
        <f t="shared" si="6"/>
        <v>0.85000000000000009</v>
      </c>
      <c r="K15" s="1">
        <f t="shared" si="6"/>
        <v>0.90000000000000013</v>
      </c>
      <c r="L15" s="1">
        <f t="shared" si="6"/>
        <v>0.95000000000000018</v>
      </c>
      <c r="M15" s="1">
        <v>0.95</v>
      </c>
      <c r="N15" s="1">
        <v>0.95</v>
      </c>
      <c r="O15" s="1">
        <v>0.95</v>
      </c>
      <c r="P15" s="1">
        <v>0.95</v>
      </c>
      <c r="Q15" s="1">
        <v>0.95</v>
      </c>
      <c r="R15" s="1">
        <v>0.95</v>
      </c>
      <c r="S15" s="1">
        <v>0.95</v>
      </c>
    </row>
    <row r="16" spans="2:19" x14ac:dyDescent="0.3">
      <c r="B16" t="s">
        <v>59</v>
      </c>
      <c r="G16" s="1">
        <v>0.3</v>
      </c>
      <c r="H16" s="1">
        <v>0.35</v>
      </c>
      <c r="I16" s="1">
        <v>0.4</v>
      </c>
      <c r="J16" s="1">
        <v>0.45</v>
      </c>
      <c r="K16" s="1">
        <v>0.5</v>
      </c>
      <c r="L16" s="1">
        <v>0.6</v>
      </c>
      <c r="M16" s="1">
        <v>0.7</v>
      </c>
      <c r="N16" s="1">
        <v>0.8</v>
      </c>
      <c r="O16" s="1">
        <v>0.8</v>
      </c>
      <c r="P16" s="1">
        <v>0.8</v>
      </c>
      <c r="Q16" s="1">
        <v>0.8</v>
      </c>
      <c r="R16" s="1">
        <v>0.8</v>
      </c>
      <c r="S16" s="1">
        <v>0.8</v>
      </c>
    </row>
    <row r="17" spans="2:14" x14ac:dyDescent="0.3">
      <c r="G17" s="1"/>
      <c r="H17" s="1"/>
      <c r="I17" s="1"/>
      <c r="J17" s="1"/>
      <c r="K17" s="1"/>
      <c r="L17" s="1"/>
      <c r="M17" s="1"/>
      <c r="N17" s="1"/>
    </row>
    <row r="18" spans="2:14" x14ac:dyDescent="0.3">
      <c r="B18" t="s">
        <v>49</v>
      </c>
      <c r="G18" s="1"/>
      <c r="H18" s="1"/>
      <c r="I18" s="1"/>
      <c r="J18" s="1"/>
      <c r="K18" s="1"/>
      <c r="L18" s="1"/>
      <c r="M18" s="1"/>
      <c r="N18" s="1"/>
    </row>
    <row r="19" spans="2:14" x14ac:dyDescent="0.3">
      <c r="B19" t="s">
        <v>60</v>
      </c>
      <c r="G19" s="1"/>
      <c r="H19" s="1"/>
      <c r="I19" s="1"/>
      <c r="J19" s="1"/>
      <c r="K19" s="1"/>
      <c r="L19" s="1"/>
      <c r="M19" s="1"/>
      <c r="N19" s="1"/>
    </row>
    <row r="21" spans="2:14" x14ac:dyDescent="0.3">
      <c r="D21" t="s">
        <v>19</v>
      </c>
    </row>
    <row r="22" spans="2:14" x14ac:dyDescent="0.3">
      <c r="B22" t="s">
        <v>58</v>
      </c>
      <c r="D22" t="s">
        <v>41</v>
      </c>
      <c r="E22">
        <v>60000</v>
      </c>
      <c r="G22" t="s">
        <v>55</v>
      </c>
    </row>
    <row r="23" spans="2:14" x14ac:dyDescent="0.3">
      <c r="B23" t="s">
        <v>31</v>
      </c>
      <c r="D23" t="s">
        <v>32</v>
      </c>
      <c r="E23" s="1">
        <v>0.05</v>
      </c>
      <c r="G23" t="s">
        <v>57</v>
      </c>
    </row>
    <row r="24" spans="2:14" x14ac:dyDescent="0.3">
      <c r="B24" t="s">
        <v>33</v>
      </c>
      <c r="D24" t="s">
        <v>32</v>
      </c>
      <c r="E24" s="1">
        <v>0.04</v>
      </c>
      <c r="G24" t="s">
        <v>56</v>
      </c>
    </row>
    <row r="25" spans="2:14" x14ac:dyDescent="0.3">
      <c r="B25" t="s">
        <v>34</v>
      </c>
      <c r="D25" t="s">
        <v>35</v>
      </c>
      <c r="E25" s="1">
        <v>0.1</v>
      </c>
      <c r="G25" t="s">
        <v>55</v>
      </c>
    </row>
    <row r="26" spans="2:14" x14ac:dyDescent="0.3">
      <c r="B26" t="s">
        <v>27</v>
      </c>
      <c r="D26" t="s">
        <v>28</v>
      </c>
      <c r="E26">
        <v>10</v>
      </c>
      <c r="G26" t="s">
        <v>55</v>
      </c>
    </row>
    <row r="27" spans="2:14" x14ac:dyDescent="0.3">
      <c r="B27" t="s">
        <v>21</v>
      </c>
      <c r="C27" t="s">
        <v>23</v>
      </c>
      <c r="D27" t="s">
        <v>22</v>
      </c>
      <c r="E27">
        <v>1.5</v>
      </c>
      <c r="G27" t="s">
        <v>67</v>
      </c>
    </row>
    <row r="28" spans="2:14" x14ac:dyDescent="0.3">
      <c r="B28" t="s">
        <v>21</v>
      </c>
      <c r="C28" t="s">
        <v>24</v>
      </c>
      <c r="D28" t="s">
        <v>22</v>
      </c>
      <c r="E28">
        <v>1.8</v>
      </c>
      <c r="G28" t="s">
        <v>68</v>
      </c>
    </row>
    <row r="29" spans="2:14" x14ac:dyDescent="0.3">
      <c r="B29" t="s">
        <v>36</v>
      </c>
      <c r="D29" t="s">
        <v>35</v>
      </c>
      <c r="E29" s="1">
        <v>0.25</v>
      </c>
      <c r="G29" t="s">
        <v>54</v>
      </c>
    </row>
    <row r="30" spans="2:14" x14ac:dyDescent="0.3">
      <c r="B30" t="s">
        <v>37</v>
      </c>
      <c r="D30" t="s">
        <v>38</v>
      </c>
      <c r="E30">
        <v>45</v>
      </c>
      <c r="G30" t="s">
        <v>50</v>
      </c>
    </row>
    <row r="31" spans="2:14" x14ac:dyDescent="0.3">
      <c r="B31" t="s">
        <v>39</v>
      </c>
      <c r="D31" t="s">
        <v>38</v>
      </c>
      <c r="E31">
        <v>45</v>
      </c>
      <c r="G31" t="s">
        <v>50</v>
      </c>
    </row>
    <row r="32" spans="2:14" x14ac:dyDescent="0.3">
      <c r="B32" t="s">
        <v>40</v>
      </c>
      <c r="D32" t="s">
        <v>38</v>
      </c>
      <c r="E32">
        <v>30</v>
      </c>
      <c r="G32" t="s">
        <v>50</v>
      </c>
    </row>
    <row r="35" spans="2:2" x14ac:dyDescent="0.3">
      <c r="B35" t="s">
        <v>46</v>
      </c>
    </row>
    <row r="38" spans="2:2" x14ac:dyDescent="0.3">
      <c r="B38" t="s">
        <v>51</v>
      </c>
    </row>
    <row r="39" spans="2:2" x14ac:dyDescent="0.3">
      <c r="B39" t="s">
        <v>52</v>
      </c>
    </row>
    <row r="40" spans="2:2" x14ac:dyDescent="0.3">
      <c r="B40" t="s">
        <v>53</v>
      </c>
    </row>
    <row r="41" spans="2:2" x14ac:dyDescent="0.3">
      <c r="B41" t="s">
        <v>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Price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Kuno Huisman</dc:creator>
  <cp:lastModifiedBy>Mike Weltevrede</cp:lastModifiedBy>
  <dcterms:created xsi:type="dcterms:W3CDTF">2017-03-09T19:15:00Z</dcterms:created>
  <dcterms:modified xsi:type="dcterms:W3CDTF">2020-04-06T08:36:34Z</dcterms:modified>
</cp:coreProperties>
</file>