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bra\Documents\GitHub\professional_business_analytics_skills\PL\"/>
    </mc:Choice>
  </mc:AlternateContent>
  <xr:revisionPtr revIDLastSave="0" documentId="13_ncr:1_{978FDAA6-0719-4D1C-A445-1FBEC9F59421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PL General" sheetId="1" r:id="rId1"/>
    <sheet name="Product Price" sheetId="2" r:id="rId2"/>
    <sheet name="#Products" sheetId="3" r:id="rId3"/>
    <sheet name="PL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4" l="1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E54" i="4"/>
  <c r="F42" i="4"/>
  <c r="F52" i="4" s="1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E41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E38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E35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E32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E29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E26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E23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E20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E17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E14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E11" i="4"/>
  <c r="F8" i="4"/>
  <c r="G8" i="4"/>
  <c r="G42" i="4" s="1"/>
  <c r="H8" i="4"/>
  <c r="H42" i="4" s="1"/>
  <c r="I8" i="4"/>
  <c r="I42" i="4" s="1"/>
  <c r="J8" i="4"/>
  <c r="J42" i="4" s="1"/>
  <c r="J56" i="4" s="1"/>
  <c r="K8" i="4"/>
  <c r="K42" i="4" s="1"/>
  <c r="L8" i="4"/>
  <c r="L42" i="4" s="1"/>
  <c r="M8" i="4"/>
  <c r="M42" i="4" s="1"/>
  <c r="N8" i="4"/>
  <c r="N42" i="4" s="1"/>
  <c r="O8" i="4"/>
  <c r="O42" i="4" s="1"/>
  <c r="P8" i="4"/>
  <c r="P42" i="4" s="1"/>
  <c r="Q8" i="4"/>
  <c r="Q42" i="4" s="1"/>
  <c r="R8" i="4"/>
  <c r="R42" i="4" s="1"/>
  <c r="S8" i="4"/>
  <c r="S42" i="4" s="1"/>
  <c r="E8" i="4"/>
  <c r="E42" i="4" s="1"/>
  <c r="E52" i="4" s="1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F61" i="4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l="1"/>
  <c r="T4" i="4" s="1"/>
  <c r="E48" i="4"/>
  <c r="P52" i="4"/>
  <c r="P48" i="4"/>
  <c r="E62" i="4"/>
  <c r="M62" i="4"/>
  <c r="Q62" i="4"/>
  <c r="F48" i="4"/>
  <c r="E56" i="4"/>
  <c r="F62" i="4"/>
  <c r="F56" i="4"/>
  <c r="L52" i="4" l="1"/>
  <c r="M56" i="4"/>
  <c r="O52" i="4"/>
  <c r="Q48" i="4"/>
  <c r="S48" i="4"/>
  <c r="R48" i="4"/>
  <c r="G52" i="4"/>
  <c r="I48" i="4"/>
  <c r="G62" i="4"/>
  <c r="G56" i="4"/>
  <c r="G48" i="4"/>
  <c r="H48" i="4"/>
  <c r="S52" i="4"/>
  <c r="O62" i="4"/>
  <c r="O56" i="4"/>
  <c r="O48" i="4"/>
  <c r="N52" i="4"/>
  <c r="N48" i="4"/>
  <c r="K52" i="4"/>
  <c r="L62" i="4"/>
  <c r="L56" i="4"/>
  <c r="L48" i="4"/>
  <c r="Q52" i="4"/>
  <c r="S62" i="4"/>
  <c r="S56" i="4"/>
  <c r="R52" i="4"/>
  <c r="Q56" i="4"/>
  <c r="K62" i="4"/>
  <c r="K56" i="4"/>
  <c r="K48" i="4"/>
  <c r="J52" i="4"/>
  <c r="J48" i="4"/>
  <c r="I52" i="4"/>
  <c r="M48" i="4"/>
  <c r="P62" i="4"/>
  <c r="P56" i="4"/>
  <c r="M52" i="4"/>
  <c r="H52" i="4" l="1"/>
  <c r="R62" i="4"/>
  <c r="R56" i="4"/>
  <c r="J62" i="4"/>
  <c r="N62" i="4"/>
  <c r="N56" i="4"/>
  <c r="I62" i="4"/>
  <c r="I56" i="4"/>
  <c r="H62" i="4" l="1"/>
  <c r="H56" i="4"/>
</calcChain>
</file>

<file path=xl/sharedStrings.xml><?xml version="1.0" encoding="utf-8"?>
<sst xmlns="http://schemas.openxmlformats.org/spreadsheetml/2006/main" count="131" uniqueCount="55">
  <si>
    <t>CAPEX</t>
  </si>
  <si>
    <t>CCC</t>
  </si>
  <si>
    <t>COS</t>
  </si>
  <si>
    <t>CostofSales</t>
  </si>
  <si>
    <t>DWC</t>
  </si>
  <si>
    <t>Depreciation</t>
  </si>
  <si>
    <t>GM</t>
  </si>
  <si>
    <t>NCF</t>
  </si>
  <si>
    <t>NI</t>
  </si>
  <si>
    <t>NPV</t>
  </si>
  <si>
    <t>OM</t>
  </si>
  <si>
    <t>PercentageGlassLoss</t>
  </si>
  <si>
    <t>RD</t>
  </si>
  <si>
    <t>SALES</t>
  </si>
  <si>
    <t>SG&amp;A</t>
  </si>
  <si>
    <t>SubstrateCost</t>
  </si>
  <si>
    <t>TAX</t>
  </si>
  <si>
    <t>WC</t>
  </si>
  <si>
    <t>Format</t>
  </si>
  <si>
    <t>VGA</t>
  </si>
  <si>
    <t>XGA</t>
  </si>
  <si>
    <t>SXGA</t>
  </si>
  <si>
    <t>WXGA</t>
  </si>
  <si>
    <t>UXGA</t>
  </si>
  <si>
    <t>SDTV</t>
  </si>
  <si>
    <t>HDreadyTV</t>
  </si>
  <si>
    <t>FullHDTV</t>
  </si>
  <si>
    <t>Profit and loss statement</t>
  </si>
  <si>
    <t>(in M$)</t>
  </si>
  <si>
    <t>Market</t>
  </si>
  <si>
    <t>Notebook</t>
  </si>
  <si>
    <t># Product</t>
  </si>
  <si>
    <t>Price</t>
  </si>
  <si>
    <t>Product Revenue</t>
  </si>
  <si>
    <t>Monitor</t>
  </si>
  <si>
    <t>Television</t>
  </si>
  <si>
    <t>Revenues</t>
  </si>
  <si>
    <t># Substrates</t>
  </si>
  <si>
    <t>Cost per substrate</t>
  </si>
  <si>
    <t>Depreciation costs</t>
  </si>
  <si>
    <t>Cost of sales</t>
  </si>
  <si>
    <t>Gross Margin</t>
  </si>
  <si>
    <t>Gross Margin (%)</t>
  </si>
  <si>
    <t>Operating Margin</t>
  </si>
  <si>
    <t>Operating Margin (%)</t>
  </si>
  <si>
    <t>Tax</t>
  </si>
  <si>
    <t>Net Income</t>
  </si>
  <si>
    <t>Net Income (%)</t>
  </si>
  <si>
    <t>Cash flow statement</t>
  </si>
  <si>
    <t>Capex</t>
  </si>
  <si>
    <t>Net cash flow</t>
  </si>
  <si>
    <t>Tax (%)</t>
  </si>
  <si>
    <t>R&amp;D (%)</t>
  </si>
  <si>
    <t>SG&amp;A (%)</t>
  </si>
  <si>
    <t>Delta Working Capital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</si>
</sst>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0" fontId="5" fillId="0" borderId="5" xfId="0" applyFont="1" applyBorder="1"/>
    <xf numFmtId="9" fontId="6" fillId="0" borderId="5" xfId="1" applyFont="1" applyBorder="1"/>
    <xf numFmtId="9" fontId="6" fillId="0" borderId="0" xfId="1" applyFon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5" xfId="0" applyFont="1" applyBorder="1"/>
    <xf numFmtId="0" fontId="0" fillId="0" borderId="0" xfId="0" applyFont="1"/>
    <xf numFmtId="0" fontId="5" fillId="0" borderId="3" xfId="0" applyFont="1" applyBorder="1"/>
    <xf numFmtId="0" fontId="3" fillId="0" borderId="7" xfId="0" applyFont="1" applyBorder="1"/>
    <xf numFmtId="0" fontId="0" fillId="0" borderId="7" xfId="0" applyBorder="1"/>
    <xf numFmtId="0" fontId="7" fillId="0" borderId="0" xfId="0" applyFont="1"/>
    <xf numFmtId="0" fontId="7" fillId="0" borderId="4" xfId="0" applyFont="1" applyBorder="1"/>
    <xf numFmtId="0" fontId="7" fillId="0" borderId="3" xfId="0" applyFont="1" applyBorder="1"/>
    <xf numFmtId="11" fontId="7" fillId="0" borderId="0" xfId="0" applyNumberFormat="1" applyFont="1"/>
    <xf numFmtId="11" fontId="7" fillId="0" borderId="4" xfId="0" applyNumberFormat="1" applyFont="1" applyBorder="1"/>
    <xf numFmtId="174" fontId="7" fillId="0" borderId="0" xfId="0" applyNumberFormat="1" applyFont="1"/>
    <xf numFmtId="174" fontId="7" fillId="0" borderId="0" xfId="0" applyNumberFormat="1" applyFont="1" applyBorder="1"/>
    <xf numFmtId="0" fontId="7" fillId="0" borderId="0" xfId="0" applyNumberFormat="1" applyFont="1"/>
    <xf numFmtId="0" fontId="7" fillId="0" borderId="4" xfId="0" applyNumberFormat="1" applyFont="1" applyBorder="1"/>
    <xf numFmtId="11" fontId="5" fillId="0" borderId="5" xfId="0" applyNumberFormat="1" applyFont="1" applyBorder="1"/>
    <xf numFmtId="0" fontId="5" fillId="0" borderId="5" xfId="0" applyNumberFormat="1" applyFont="1" applyBorder="1"/>
    <xf numFmtId="11" fontId="1" fillId="0" borderId="0" xfId="0" applyNumberFormat="1" applyFont="1"/>
    <xf numFmtId="10" fontId="6" fillId="0" borderId="0" xfId="0" applyNumberFormat="1" applyFont="1"/>
    <xf numFmtId="0" fontId="6" fillId="0" borderId="0" xfId="0" applyFont="1"/>
    <xf numFmtId="11" fontId="1" fillId="0" borderId="5" xfId="0" applyNumberFormat="1" applyFont="1" applyBorder="1"/>
    <xf numFmtId="9" fontId="6" fillId="0" borderId="3" xfId="1" applyFont="1" applyBorder="1"/>
    <xf numFmtId="0" fontId="1" fillId="0" borderId="8" xfId="0" applyFont="1" applyBorder="1"/>
    <xf numFmtId="0" fontId="0" fillId="0" borderId="8" xfId="0" applyBorder="1"/>
    <xf numFmtId="11" fontId="0" fillId="0" borderId="0" xfId="0" applyNumberFormat="1"/>
    <xf numFmtId="11" fontId="5" fillId="0" borderId="7" xfId="0" applyNumberFormat="1" applyFont="1" applyBorder="1"/>
    <xf numFmtId="11" fontId="1" fillId="0" borderId="3" xfId="0" applyNumberFormat="1" applyFont="1" applyBorder="1"/>
  </cellXfs>
  <cellStyles count="2">
    <cellStyle name="Procent" xfId="1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B11" sqref="B11:Q11"/>
    </sheetView>
  </sheetViews>
  <sheetFormatPr defaultRowHeight="14.4" x14ac:dyDescent="0.3"/>
  <cols>
    <col min="1" max="1" width="18.44140625" bestFit="1" customWidth="1"/>
  </cols>
  <sheetData>
    <row r="1" spans="1:1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3">
      <c r="A2" s="1" t="s">
        <v>0</v>
      </c>
      <c r="B2">
        <v>398680000</v>
      </c>
      <c r="C2">
        <v>1249750000</v>
      </c>
      <c r="D2">
        <v>1198320000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3">
      <c r="A3" s="1" t="s">
        <v>1</v>
      </c>
      <c r="B3">
        <v>8.2219178082190647E-2</v>
      </c>
      <c r="C3">
        <v>8.2219178082190647E-2</v>
      </c>
      <c r="D3">
        <v>8.2219178082190647E-2</v>
      </c>
      <c r="E3">
        <v>8.2219178082190647E-2</v>
      </c>
      <c r="F3">
        <v>8.2219178082190647E-2</v>
      </c>
      <c r="G3">
        <v>8.2219178082190647E-2</v>
      </c>
      <c r="H3">
        <v>8.2219178082190647E-2</v>
      </c>
      <c r="I3">
        <v>8.2219178082190647E-2</v>
      </c>
      <c r="J3">
        <v>8.2219178082190647E-2</v>
      </c>
      <c r="K3">
        <v>8.2219178082190647E-2</v>
      </c>
      <c r="L3">
        <v>8.2219178082190647E-2</v>
      </c>
      <c r="M3">
        <v>8.2219178082190647E-2</v>
      </c>
      <c r="N3">
        <v>8.2219178082190647E-2</v>
      </c>
      <c r="O3">
        <v>8.2219178082190647E-2</v>
      </c>
      <c r="P3">
        <v>8.2219178082190647E-2</v>
      </c>
    </row>
    <row r="4" spans="1:17" x14ac:dyDescent="0.3">
      <c r="A4" s="1" t="s">
        <v>2</v>
      </c>
      <c r="B4">
        <v>0</v>
      </c>
      <c r="C4">
        <v>0</v>
      </c>
      <c r="D4">
        <v>1204917572.3039999</v>
      </c>
      <c r="E4">
        <v>1125266087.52</v>
      </c>
      <c r="F4">
        <v>1062032744.16</v>
      </c>
      <c r="G4">
        <v>991415272.32000005</v>
      </c>
      <c r="H4">
        <v>931161474.43200016</v>
      </c>
      <c r="I4">
        <v>866879133.12000012</v>
      </c>
      <c r="J4">
        <v>823432319.42400014</v>
      </c>
      <c r="K4">
        <v>769804241.18400002</v>
      </c>
      <c r="L4">
        <v>730861558.84800017</v>
      </c>
      <c r="M4">
        <v>685781404.12800002</v>
      </c>
      <c r="N4">
        <v>642335741.27999997</v>
      </c>
      <c r="O4">
        <v>609180241.96800017</v>
      </c>
      <c r="P4">
        <v>571108320.00000012</v>
      </c>
    </row>
    <row r="5" spans="1:17" x14ac:dyDescent="0.3">
      <c r="A5" s="1" t="s">
        <v>3</v>
      </c>
      <c r="B5">
        <v>39868000</v>
      </c>
      <c r="C5">
        <v>164843000</v>
      </c>
      <c r="D5">
        <v>1489592572.3039999</v>
      </c>
      <c r="E5">
        <v>1409941087.52</v>
      </c>
      <c r="F5">
        <v>1346707744.1600001</v>
      </c>
      <c r="G5">
        <v>1276090272.3199999</v>
      </c>
      <c r="H5">
        <v>1215836474.4319999</v>
      </c>
      <c r="I5">
        <v>1151554133.1199999</v>
      </c>
      <c r="J5">
        <v>1108107319.424</v>
      </c>
      <c r="K5">
        <v>1054479241.184</v>
      </c>
      <c r="L5">
        <v>975668558.84800017</v>
      </c>
      <c r="M5">
        <v>805613404.12800002</v>
      </c>
      <c r="N5">
        <v>642335741.27999997</v>
      </c>
      <c r="O5">
        <v>609180241.96800017</v>
      </c>
      <c r="P5">
        <v>571108320.00000012</v>
      </c>
    </row>
    <row r="6" spans="1:17" x14ac:dyDescent="0.3">
      <c r="A6" s="1" t="s">
        <v>4</v>
      </c>
      <c r="B6">
        <v>0</v>
      </c>
      <c r="C6">
        <v>0</v>
      </c>
      <c r="D6">
        <v>149076343.3078948</v>
      </c>
      <c r="E6">
        <v>-22729879.726007659</v>
      </c>
      <c r="F6">
        <v>-12957461.01341556</v>
      </c>
      <c r="G6">
        <v>2499483.0523551828</v>
      </c>
      <c r="H6">
        <v>143157.5342723772</v>
      </c>
      <c r="I6">
        <v>10935071.334465539</v>
      </c>
      <c r="J6">
        <v>8060083.6555849416</v>
      </c>
      <c r="K6">
        <v>6847793.6926586628</v>
      </c>
      <c r="L6">
        <v>-15745859.783013741</v>
      </c>
      <c r="M6">
        <v>-12272726.465753431</v>
      </c>
      <c r="N6">
        <v>-9929262.969863018</v>
      </c>
      <c r="O6">
        <v>-11362559.789589049</v>
      </c>
      <c r="P6">
        <v>-9597331.5682191681</v>
      </c>
      <c r="Q6">
        <v>-82966851.261370108</v>
      </c>
    </row>
    <row r="7" spans="1:17" x14ac:dyDescent="0.3">
      <c r="A7" s="1" t="s">
        <v>5</v>
      </c>
      <c r="B7">
        <v>39868000</v>
      </c>
      <c r="C7">
        <v>164843000</v>
      </c>
      <c r="D7">
        <v>284675000</v>
      </c>
      <c r="E7">
        <v>284675000</v>
      </c>
      <c r="F7">
        <v>284675000</v>
      </c>
      <c r="G7">
        <v>284675000</v>
      </c>
      <c r="H7">
        <v>284675000</v>
      </c>
      <c r="I7">
        <v>284675000</v>
      </c>
      <c r="J7">
        <v>284675000</v>
      </c>
      <c r="K7">
        <v>284675000</v>
      </c>
      <c r="L7">
        <v>244807000</v>
      </c>
      <c r="M7">
        <v>119832000</v>
      </c>
      <c r="N7">
        <v>0</v>
      </c>
      <c r="O7">
        <v>0</v>
      </c>
      <c r="P7">
        <v>0</v>
      </c>
    </row>
    <row r="8" spans="1:17" x14ac:dyDescent="0.3">
      <c r="A8" s="1" t="s">
        <v>6</v>
      </c>
      <c r="B8">
        <v>-39868000</v>
      </c>
      <c r="C8">
        <v>-164843000</v>
      </c>
      <c r="D8">
        <v>320822126.93560052</v>
      </c>
      <c r="E8">
        <v>124932863.78463981</v>
      </c>
      <c r="F8">
        <v>34346446.937949963</v>
      </c>
      <c r="G8">
        <v>130795419.505252</v>
      </c>
      <c r="H8">
        <v>197168323.03051019</v>
      </c>
      <c r="I8">
        <v>395269630.98646122</v>
      </c>
      <c r="J8">
        <v>536082619.77472007</v>
      </c>
      <c r="K8">
        <v>674585656.09599996</v>
      </c>
      <c r="L8">
        <v>564533481.15199983</v>
      </c>
      <c r="M8">
        <v>582894427.87199998</v>
      </c>
      <c r="N8">
        <v>620106314.39999998</v>
      </c>
      <c r="O8">
        <v>516854791.15200001</v>
      </c>
      <c r="P8">
        <v>437089893.12</v>
      </c>
    </row>
    <row r="9" spans="1:17" x14ac:dyDescent="0.3">
      <c r="A9" s="1" t="s">
        <v>7</v>
      </c>
      <c r="B9">
        <v>-388690800</v>
      </c>
      <c r="C9">
        <v>-1208450175</v>
      </c>
      <c r="D9">
        <v>-963215229.69229138</v>
      </c>
      <c r="E9">
        <v>281627767.80545789</v>
      </c>
      <c r="F9">
        <v>215752485.07450619</v>
      </c>
      <c r="G9">
        <v>270529553.05769801</v>
      </c>
      <c r="H9">
        <v>322248458.34259498</v>
      </c>
      <c r="I9">
        <v>450642188.82849669</v>
      </c>
      <c r="J9">
        <v>550008492.16957116</v>
      </c>
      <c r="K9">
        <v>648741537.32430243</v>
      </c>
      <c r="L9">
        <v>563593887.64461303</v>
      </c>
      <c r="M9">
        <v>461613843.64415312</v>
      </c>
      <c r="N9">
        <v>376847252.17898262</v>
      </c>
      <c r="O9">
        <v>310665775.78374863</v>
      </c>
      <c r="P9">
        <v>258705429.42533901</v>
      </c>
      <c r="Q9">
        <v>82966851.261370108</v>
      </c>
    </row>
    <row r="10" spans="1:17" x14ac:dyDescent="0.3">
      <c r="A10" s="1" t="s">
        <v>8</v>
      </c>
      <c r="B10">
        <v>-29878800</v>
      </c>
      <c r="C10">
        <v>-123543175</v>
      </c>
      <c r="D10">
        <v>99506113.615603492</v>
      </c>
      <c r="E10">
        <v>-25777111.920549769</v>
      </c>
      <c r="F10">
        <v>-81879975.93890956</v>
      </c>
      <c r="G10">
        <v>-11645963.88994674</v>
      </c>
      <c r="H10">
        <v>37716615.876867622</v>
      </c>
      <c r="I10">
        <v>176902260.16296211</v>
      </c>
      <c r="J10">
        <v>273393575.82515699</v>
      </c>
      <c r="K10">
        <v>370914331.0169602</v>
      </c>
      <c r="L10">
        <v>303041027.8616001</v>
      </c>
      <c r="M10">
        <v>329509117.17840022</v>
      </c>
      <c r="N10">
        <v>366917989.20912021</v>
      </c>
      <c r="O10">
        <v>299303215.99416018</v>
      </c>
      <c r="P10">
        <v>249108097.8571198</v>
      </c>
    </row>
    <row r="11" spans="1:17" x14ac:dyDescent="0.3">
      <c r="A11" s="1" t="s">
        <v>9</v>
      </c>
      <c r="B11">
        <v>-388690800</v>
      </c>
      <c r="C11">
        <v>-1098591068.181824</v>
      </c>
      <c r="D11">
        <v>-796045644.37379444</v>
      </c>
      <c r="E11">
        <v>211591110.2971136</v>
      </c>
      <c r="F11">
        <v>147361850.33433911</v>
      </c>
      <c r="G11">
        <v>167977568.01118809</v>
      </c>
      <c r="H11">
        <v>181900853.73441559</v>
      </c>
      <c r="I11">
        <v>231250697.6145981</v>
      </c>
      <c r="J11">
        <v>256583020.7751326</v>
      </c>
      <c r="K11">
        <v>275129740.91854078</v>
      </c>
      <c r="L11">
        <v>217289841.34488231</v>
      </c>
      <c r="M11">
        <v>161792836.11343321</v>
      </c>
      <c r="N11">
        <v>120075148.1136902</v>
      </c>
      <c r="O11">
        <v>89988809.247816622</v>
      </c>
      <c r="P11">
        <v>68125225.226367608</v>
      </c>
      <c r="Q11">
        <v>19861604.553165879</v>
      </c>
    </row>
    <row r="12" spans="1:17" x14ac:dyDescent="0.3">
      <c r="A12" s="1" t="s">
        <v>10</v>
      </c>
      <c r="B12">
        <v>-39868000</v>
      </c>
      <c r="C12">
        <v>-164843000</v>
      </c>
      <c r="D12">
        <v>132423563.41550329</v>
      </c>
      <c r="E12">
        <v>-34433730.048963189</v>
      </c>
      <c r="F12">
        <v>-108655452.1932178</v>
      </c>
      <c r="G12">
        <v>-15559795.178409209</v>
      </c>
      <c r="H12">
        <v>50438692.509055451</v>
      </c>
      <c r="I12">
        <v>235054662.56957191</v>
      </c>
      <c r="J12">
        <v>365190584.23154688</v>
      </c>
      <c r="K12">
        <v>494543641.72000003</v>
      </c>
      <c r="L12">
        <v>404389947.15200001</v>
      </c>
      <c r="M12">
        <v>439024460.23199999</v>
      </c>
      <c r="N12">
        <v>488998376.35199988</v>
      </c>
      <c r="O12">
        <v>399702254.67360002</v>
      </c>
      <c r="P12">
        <v>332548235.07840008</v>
      </c>
    </row>
    <row r="13" spans="1:17" x14ac:dyDescent="0.3">
      <c r="A13" s="1" t="s">
        <v>11</v>
      </c>
      <c r="B13">
        <v>0</v>
      </c>
      <c r="C13">
        <v>0</v>
      </c>
      <c r="D13">
        <v>0.1047048881803906</v>
      </c>
      <c r="E13">
        <v>0.1047048881803906</v>
      </c>
      <c r="F13">
        <v>9.3956488631659327E-2</v>
      </c>
      <c r="G13">
        <v>9.3956488631659327E-2</v>
      </c>
      <c r="H13">
        <v>9.3956488631659327E-2</v>
      </c>
      <c r="I13">
        <v>9.3772023214973424E-2</v>
      </c>
      <c r="J13">
        <v>9.3772023214973424E-2</v>
      </c>
      <c r="K13">
        <v>9.2486228783151408E-2</v>
      </c>
      <c r="L13">
        <v>9.2486228783151408E-2</v>
      </c>
      <c r="M13">
        <v>9.2486228783151408E-2</v>
      </c>
      <c r="N13">
        <v>9.2486228783151408E-2</v>
      </c>
      <c r="O13">
        <v>9.2486228783151408E-2</v>
      </c>
      <c r="P13">
        <v>9.2486228783151408E-2</v>
      </c>
    </row>
    <row r="14" spans="1:17" x14ac:dyDescent="0.3">
      <c r="A14" s="1" t="s">
        <v>12</v>
      </c>
      <c r="B14">
        <v>6.4049999999999108E-2</v>
      </c>
      <c r="C14">
        <v>6.4049999999999108E-2</v>
      </c>
      <c r="D14">
        <v>6.4049999999999108E-2</v>
      </c>
      <c r="E14">
        <v>6.4049999999999108E-2</v>
      </c>
      <c r="F14">
        <v>6.4049999999999108E-2</v>
      </c>
      <c r="G14">
        <v>6.4049999999999108E-2</v>
      </c>
      <c r="H14">
        <v>6.4049999999999108E-2</v>
      </c>
      <c r="I14">
        <v>6.4049999999999108E-2</v>
      </c>
      <c r="J14">
        <v>6.4049999999999108E-2</v>
      </c>
      <c r="K14">
        <v>6.4049999999999108E-2</v>
      </c>
      <c r="L14">
        <v>6.4049999999999108E-2</v>
      </c>
      <c r="M14">
        <v>6.4049999999999108E-2</v>
      </c>
      <c r="N14">
        <v>6.4049999999999108E-2</v>
      </c>
      <c r="O14">
        <v>6.4049999999999108E-2</v>
      </c>
      <c r="P14">
        <v>6.4049999999999108E-2</v>
      </c>
    </row>
    <row r="15" spans="1:17" x14ac:dyDescent="0.3">
      <c r="A15" s="1" t="s">
        <v>13</v>
      </c>
      <c r="B15">
        <v>0</v>
      </c>
      <c r="C15">
        <v>0</v>
      </c>
      <c r="D15">
        <v>1810414699.239604</v>
      </c>
      <c r="E15">
        <v>1534873951.304642</v>
      </c>
      <c r="F15">
        <v>1381054191.0979509</v>
      </c>
      <c r="G15">
        <v>1406885691.825253</v>
      </c>
      <c r="H15">
        <v>1413004797.4625089</v>
      </c>
      <c r="I15">
        <v>1546823764.1064539</v>
      </c>
      <c r="J15">
        <v>1644189939.1987209</v>
      </c>
      <c r="K15">
        <v>1729064897.28</v>
      </c>
      <c r="L15">
        <v>1540202040</v>
      </c>
      <c r="M15">
        <v>1388507832</v>
      </c>
      <c r="N15">
        <v>1262442055.6800001</v>
      </c>
      <c r="O15">
        <v>1126035033.1199999</v>
      </c>
      <c r="P15">
        <v>1008198213.12</v>
      </c>
    </row>
    <row r="16" spans="1:17" x14ac:dyDescent="0.3">
      <c r="A16" s="1" t="s">
        <v>14</v>
      </c>
      <c r="B16">
        <v>4.002999999999976E-2</v>
      </c>
      <c r="C16">
        <v>4.002999999999976E-2</v>
      </c>
      <c r="D16">
        <v>4.002999999999976E-2</v>
      </c>
      <c r="E16">
        <v>4.002999999999976E-2</v>
      </c>
      <c r="F16">
        <v>4.002999999999976E-2</v>
      </c>
      <c r="G16">
        <v>4.002999999999976E-2</v>
      </c>
      <c r="H16">
        <v>4.002999999999976E-2</v>
      </c>
      <c r="I16">
        <v>4.002999999999976E-2</v>
      </c>
      <c r="J16">
        <v>4.002999999999976E-2</v>
      </c>
      <c r="K16">
        <v>4.002999999999976E-2</v>
      </c>
      <c r="L16">
        <v>4.002999999999976E-2</v>
      </c>
      <c r="M16">
        <v>4.002999999999976E-2</v>
      </c>
      <c r="N16">
        <v>4.002999999999976E-2</v>
      </c>
      <c r="O16">
        <v>4.002999999999976E-2</v>
      </c>
      <c r="P16">
        <v>4.002999999999976E-2</v>
      </c>
    </row>
    <row r="17" spans="1:16" x14ac:dyDescent="0.3">
      <c r="A17" s="1" t="s">
        <v>15</v>
      </c>
      <c r="B17">
        <v>0</v>
      </c>
      <c r="C17">
        <v>0</v>
      </c>
      <c r="D17">
        <v>1673.49662819998</v>
      </c>
      <c r="E17">
        <v>1562.8695659999901</v>
      </c>
      <c r="F17">
        <v>1475.0454780000121</v>
      </c>
      <c r="G17">
        <v>1376.965656000011</v>
      </c>
      <c r="H17">
        <v>1293.2798255999969</v>
      </c>
      <c r="I17">
        <v>1203.998795999998</v>
      </c>
      <c r="J17">
        <v>1143.6559992000009</v>
      </c>
      <c r="K17">
        <v>1069.1725572000109</v>
      </c>
      <c r="L17">
        <v>1015.0854984000121</v>
      </c>
      <c r="M17">
        <v>952.47417239999822</v>
      </c>
      <c r="N17">
        <v>892.13297399999328</v>
      </c>
      <c r="O17">
        <v>846.08366939999314</v>
      </c>
      <c r="P17">
        <v>793.20600000000479</v>
      </c>
    </row>
    <row r="18" spans="1:16" x14ac:dyDescent="0.3">
      <c r="A18" s="1" t="s">
        <v>16</v>
      </c>
      <c r="B18">
        <v>0.25064999999999998</v>
      </c>
      <c r="C18">
        <v>0.25064999999999998</v>
      </c>
      <c r="D18">
        <v>0.25064999999999998</v>
      </c>
      <c r="E18">
        <v>0.25064999999999998</v>
      </c>
      <c r="F18">
        <v>0.25064999999999998</v>
      </c>
      <c r="G18">
        <v>0.25064999999999998</v>
      </c>
      <c r="H18">
        <v>0.25064999999999998</v>
      </c>
      <c r="I18">
        <v>0.25064999999999998</v>
      </c>
      <c r="J18">
        <v>0.25064999999999998</v>
      </c>
      <c r="K18">
        <v>0.25064999999999998</v>
      </c>
      <c r="L18">
        <v>0.25064999999999998</v>
      </c>
      <c r="M18">
        <v>0.25064999999999998</v>
      </c>
      <c r="N18">
        <v>0.25064999999999998</v>
      </c>
      <c r="O18">
        <v>0.25064999999999998</v>
      </c>
      <c r="P18">
        <v>0.25064999999999998</v>
      </c>
    </row>
    <row r="19" spans="1:16" x14ac:dyDescent="0.3">
      <c r="A19" s="1" t="s">
        <v>17</v>
      </c>
      <c r="B19">
        <v>0</v>
      </c>
      <c r="C19">
        <v>0</v>
      </c>
      <c r="D19">
        <v>149076343.3078948</v>
      </c>
      <c r="E19">
        <v>126346463.5818871</v>
      </c>
      <c r="F19">
        <v>113389002.5684718</v>
      </c>
      <c r="G19">
        <v>115888485.62082671</v>
      </c>
      <c r="H19">
        <v>116031643.1550992</v>
      </c>
      <c r="I19">
        <v>126966714.48956481</v>
      </c>
      <c r="J19">
        <v>135026798.14514959</v>
      </c>
      <c r="K19">
        <v>141874591.83780819</v>
      </c>
      <c r="L19">
        <v>126128732.0547944</v>
      </c>
      <c r="M19">
        <v>113856005.58904129</v>
      </c>
      <c r="N19">
        <v>103926742.6191778</v>
      </c>
      <c r="O19">
        <v>92564182.82958892</v>
      </c>
      <c r="P19">
        <v>82966851.261370108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86BF-1D40-4FD8-BE56-DACA5C419440}">
  <dimension ref="A1:P13"/>
  <sheetViews>
    <sheetView workbookViewId="0">
      <selection activeCell="B13" sqref="B13:P13"/>
    </sheetView>
  </sheetViews>
  <sheetFormatPr defaultRowHeight="14.4" x14ac:dyDescent="0.3"/>
  <sheetData>
    <row r="1" spans="1:16" x14ac:dyDescent="0.3">
      <c r="A1" s="4" t="s">
        <v>18</v>
      </c>
      <c r="B1" s="4">
        <v>2003</v>
      </c>
      <c r="C1" s="4">
        <v>2004</v>
      </c>
      <c r="D1" s="4">
        <v>2005</v>
      </c>
      <c r="E1" s="4">
        <v>2006</v>
      </c>
      <c r="F1" s="4">
        <v>2007</v>
      </c>
      <c r="G1" s="4">
        <v>2008</v>
      </c>
      <c r="H1" s="4">
        <v>2009</v>
      </c>
      <c r="I1" s="4">
        <v>2010</v>
      </c>
      <c r="J1" s="4">
        <v>2011</v>
      </c>
      <c r="K1" s="4">
        <v>2012</v>
      </c>
      <c r="L1" s="4">
        <v>2013</v>
      </c>
      <c r="M1" s="4">
        <v>2014</v>
      </c>
      <c r="N1" s="4">
        <v>2015</v>
      </c>
      <c r="O1" s="4">
        <v>2016</v>
      </c>
      <c r="P1" s="4">
        <v>2017</v>
      </c>
    </row>
    <row r="2" spans="1:16" x14ac:dyDescent="0.3">
      <c r="A2" s="4" t="s">
        <v>19</v>
      </c>
      <c r="B2" s="3">
        <v>132.10560000000001</v>
      </c>
      <c r="C2" s="3">
        <v>106.42400000000001</v>
      </c>
      <c r="D2" s="3">
        <v>85.051000000000002</v>
      </c>
      <c r="E2" s="3">
        <v>66.638199999999912</v>
      </c>
      <c r="F2" s="3">
        <v>53.978399999999972</v>
      </c>
      <c r="G2" s="3">
        <v>42.853799999999993</v>
      </c>
      <c r="H2" s="3">
        <v>35.167999999999999</v>
      </c>
      <c r="I2" s="3">
        <v>27.8264</v>
      </c>
      <c r="J2" s="3">
        <v>21.92959999999999</v>
      </c>
      <c r="K2" s="3">
        <v>17.960400000000011</v>
      </c>
      <c r="L2" s="3">
        <v>14.11759999999998</v>
      </c>
      <c r="M2" s="3">
        <v>10.997800000000019</v>
      </c>
      <c r="N2" s="3">
        <v>8.9909999999999979</v>
      </c>
      <c r="O2" s="3">
        <v>6.9873999999999974</v>
      </c>
      <c r="P2" s="3">
        <v>6.0000000000000018</v>
      </c>
    </row>
    <row r="3" spans="1:16" x14ac:dyDescent="0.3">
      <c r="A3" s="4" t="s">
        <v>20</v>
      </c>
      <c r="B3" s="3">
        <v>171.86240000000001</v>
      </c>
      <c r="C3" s="3">
        <v>137.2824</v>
      </c>
      <c r="D3" s="3">
        <v>110.176</v>
      </c>
      <c r="E3" s="3">
        <v>87.34879999999994</v>
      </c>
      <c r="F3" s="3">
        <v>71.028399999999976</v>
      </c>
      <c r="G3" s="3">
        <v>56.089599999999997</v>
      </c>
      <c r="H3" s="3">
        <v>44.892000000000003</v>
      </c>
      <c r="I3" s="3">
        <v>36.021599999999992</v>
      </c>
      <c r="J3" s="3">
        <v>28.901399999999999</v>
      </c>
      <c r="K3" s="3">
        <v>23.045999999999989</v>
      </c>
      <c r="L3" s="3">
        <v>17.870399999999979</v>
      </c>
      <c r="M3" s="3">
        <v>13.96080000000002</v>
      </c>
      <c r="N3" s="3">
        <v>10.96919999999999</v>
      </c>
      <c r="O3" s="3">
        <v>10.028</v>
      </c>
      <c r="P3" s="3">
        <v>8.0079999999999991</v>
      </c>
    </row>
    <row r="4" spans="1:16" x14ac:dyDescent="0.3">
      <c r="A4" s="4" t="s">
        <v>21</v>
      </c>
      <c r="B4" s="3">
        <v>241.75800000000021</v>
      </c>
      <c r="C4" s="3">
        <v>206.00640000000001</v>
      </c>
      <c r="D4" s="3">
        <v>177.16159999999999</v>
      </c>
      <c r="E4" s="3">
        <v>148.79140000000001</v>
      </c>
      <c r="F4" s="3">
        <v>126.7968</v>
      </c>
      <c r="G4" s="3">
        <v>107.8056</v>
      </c>
      <c r="H4" s="3">
        <v>91.145599999999945</v>
      </c>
      <c r="I4" s="3">
        <v>78.468000000000004</v>
      </c>
      <c r="J4" s="3">
        <v>65.722799999999992</v>
      </c>
      <c r="K4" s="3">
        <v>56.134399999999978</v>
      </c>
      <c r="L4" s="3">
        <v>48.10560000000001</v>
      </c>
      <c r="M4" s="3">
        <v>40.967200000000041</v>
      </c>
      <c r="N4" s="3">
        <v>34.985999999999997</v>
      </c>
      <c r="O4" s="3">
        <v>29.885999999999999</v>
      </c>
      <c r="P4" s="3">
        <v>24.89</v>
      </c>
    </row>
    <row r="5" spans="1:16" x14ac:dyDescent="0.3">
      <c r="A5" s="4" t="s">
        <v>22</v>
      </c>
      <c r="B5" s="3">
        <v>237.762</v>
      </c>
      <c r="C5" s="3">
        <v>200.58600000000021</v>
      </c>
      <c r="D5" s="3">
        <v>170.86319999999989</v>
      </c>
      <c r="E5" s="3">
        <v>145.47439999999989</v>
      </c>
      <c r="F5" s="3">
        <v>123.7272</v>
      </c>
      <c r="G5" s="3">
        <v>105.23099999999999</v>
      </c>
      <c r="H5" s="3">
        <v>89.391600000000054</v>
      </c>
      <c r="I5" s="3">
        <v>76.319200000000038</v>
      </c>
      <c r="J5" s="3">
        <v>63.679999999999929</v>
      </c>
      <c r="K5" s="3">
        <v>54.302399999999999</v>
      </c>
      <c r="L5" s="3">
        <v>46.98120000000003</v>
      </c>
      <c r="M5" s="3">
        <v>39.936</v>
      </c>
      <c r="N5" s="3">
        <v>33.96600000000003</v>
      </c>
      <c r="O5" s="3">
        <v>28.953600000000002</v>
      </c>
      <c r="P5" s="3">
        <v>25.004999999999999</v>
      </c>
    </row>
    <row r="6" spans="1:16" x14ac:dyDescent="0.3">
      <c r="A6" s="4" t="s">
        <v>23</v>
      </c>
      <c r="B6" s="3">
        <v>582.24239999999998</v>
      </c>
      <c r="C6" s="3">
        <v>491.50800000000021</v>
      </c>
      <c r="D6" s="3">
        <v>419.92180000000002</v>
      </c>
      <c r="E6" s="3">
        <v>357.85120000000029</v>
      </c>
      <c r="F6" s="3">
        <v>303.26840000000033</v>
      </c>
      <c r="G6" s="3">
        <v>255.5903999999999</v>
      </c>
      <c r="H6" s="3">
        <v>218.0436</v>
      </c>
      <c r="I6" s="3">
        <v>184.70400000000001</v>
      </c>
      <c r="J6" s="3">
        <v>155.64980000000011</v>
      </c>
      <c r="K6" s="3">
        <v>133.85120000000009</v>
      </c>
      <c r="L6" s="3">
        <v>114.31920000000009</v>
      </c>
      <c r="M6" s="3">
        <v>97.116400000000027</v>
      </c>
      <c r="N6" s="3">
        <v>83.033199999999979</v>
      </c>
      <c r="O6" s="3">
        <v>70.364000000000004</v>
      </c>
      <c r="P6" s="3">
        <v>60.06</v>
      </c>
    </row>
    <row r="7" spans="1:16" x14ac:dyDescent="0.3">
      <c r="A7" s="4" t="s">
        <v>24</v>
      </c>
      <c r="B7" s="3">
        <v>372.20479999999998</v>
      </c>
      <c r="C7" s="3">
        <v>330.31599999999997</v>
      </c>
      <c r="D7" s="3">
        <v>290.04039999999969</v>
      </c>
      <c r="E7" s="3">
        <v>253.98</v>
      </c>
      <c r="F7" s="3">
        <v>224.58239999999981</v>
      </c>
      <c r="G7" s="3">
        <v>198.0243999999999</v>
      </c>
      <c r="H7" s="3">
        <v>172.72320000000011</v>
      </c>
      <c r="I7" s="3">
        <v>151.90879999999979</v>
      </c>
      <c r="J7" s="3">
        <v>134.21440000000001</v>
      </c>
      <c r="K7" s="3">
        <v>117.2211999999999</v>
      </c>
      <c r="L7" s="3">
        <v>104.1456000000001</v>
      </c>
      <c r="M7" s="3">
        <v>90.981800000000021</v>
      </c>
      <c r="N7" s="3">
        <v>81.016200000000055</v>
      </c>
      <c r="O7" s="3">
        <v>71.241399999999956</v>
      </c>
      <c r="P7" s="3">
        <v>61.851199999999977</v>
      </c>
    </row>
    <row r="8" spans="1:16" x14ac:dyDescent="0.3">
      <c r="A8" s="4" t="s">
        <v>25</v>
      </c>
      <c r="B8" s="3">
        <v>619.00800000000004</v>
      </c>
      <c r="C8" s="3">
        <v>546.98279999999977</v>
      </c>
      <c r="D8" s="3">
        <v>483.69360000000017</v>
      </c>
      <c r="E8" s="3">
        <v>422.9154000000002</v>
      </c>
      <c r="F8" s="3">
        <v>371.25599999999957</v>
      </c>
      <c r="G8" s="3">
        <v>327.60640000000012</v>
      </c>
      <c r="H8" s="3">
        <v>285.23519999999991</v>
      </c>
      <c r="I8" s="3">
        <v>253.506</v>
      </c>
      <c r="J8" s="3">
        <v>222.06340000000009</v>
      </c>
      <c r="K8" s="3">
        <v>195.7256000000001</v>
      </c>
      <c r="L8" s="3">
        <v>173</v>
      </c>
      <c r="M8" s="3">
        <v>152.02079999999989</v>
      </c>
      <c r="N8" s="3">
        <v>134.37520000000001</v>
      </c>
      <c r="O8" s="3">
        <v>118.5664000000001</v>
      </c>
      <c r="P8" s="3">
        <v>104.93600000000011</v>
      </c>
    </row>
    <row r="9" spans="1:16" x14ac:dyDescent="0.3">
      <c r="A9" s="4" t="s">
        <v>25</v>
      </c>
      <c r="B9" s="3">
        <v>676.7</v>
      </c>
      <c r="C9" s="3">
        <v>587.28600000000006</v>
      </c>
      <c r="D9" s="3">
        <v>518.16959999999995</v>
      </c>
      <c r="E9" s="3">
        <v>456.72579999999982</v>
      </c>
      <c r="F9" s="3">
        <v>403.20600000000047</v>
      </c>
      <c r="G9" s="3">
        <v>354.92039999999992</v>
      </c>
      <c r="H9" s="3">
        <v>313.93439999999993</v>
      </c>
      <c r="I9" s="3">
        <v>275.60500000000002</v>
      </c>
      <c r="J9" s="3">
        <v>242.8228</v>
      </c>
      <c r="K9" s="3">
        <v>213.76679999999999</v>
      </c>
      <c r="L9" s="3">
        <v>185.13000000000031</v>
      </c>
      <c r="M9" s="3">
        <v>164.934</v>
      </c>
      <c r="N9" s="3">
        <v>143.608</v>
      </c>
      <c r="O9" s="3">
        <v>128.38399999999999</v>
      </c>
      <c r="P9" s="3">
        <v>113.04519999999989</v>
      </c>
    </row>
    <row r="10" spans="1:16" x14ac:dyDescent="0.3">
      <c r="A10" s="4" t="s">
        <v>25</v>
      </c>
      <c r="B10" s="3">
        <v>1206.3699999999999</v>
      </c>
      <c r="C10" s="3">
        <v>1066.704</v>
      </c>
      <c r="D10" s="3">
        <v>935.68819999999948</v>
      </c>
      <c r="E10" s="3">
        <v>827.80500000000006</v>
      </c>
      <c r="F10" s="3">
        <v>721.93440000000021</v>
      </c>
      <c r="G10" s="3">
        <v>639.89460000000054</v>
      </c>
      <c r="H10" s="3">
        <v>567.95720000000051</v>
      </c>
      <c r="I10" s="3">
        <v>500.24700000000001</v>
      </c>
      <c r="J10" s="3">
        <v>436.95920000000001</v>
      </c>
      <c r="K10" s="3">
        <v>380.77440000000041</v>
      </c>
      <c r="L10" s="3">
        <v>337.39159999999981</v>
      </c>
      <c r="M10" s="3">
        <v>296.52479999999991</v>
      </c>
      <c r="N10" s="3">
        <v>260.68679999999978</v>
      </c>
      <c r="O10" s="3">
        <v>227.608</v>
      </c>
      <c r="P10" s="3">
        <v>201.51519999999999</v>
      </c>
    </row>
    <row r="11" spans="1:16" x14ac:dyDescent="0.3">
      <c r="A11" s="4" t="s">
        <v>26</v>
      </c>
      <c r="B11" s="3">
        <v>1660.982</v>
      </c>
      <c r="C11" s="3">
        <v>1465.59</v>
      </c>
      <c r="D11" s="3">
        <v>1296.8468</v>
      </c>
      <c r="E11" s="3">
        <v>1139.4556</v>
      </c>
      <c r="F11" s="3">
        <v>998.79360000000008</v>
      </c>
      <c r="G11" s="3">
        <v>887.64480000000026</v>
      </c>
      <c r="H11" s="3">
        <v>776.46559999999909</v>
      </c>
      <c r="I11" s="3">
        <v>690.64959999999962</v>
      </c>
      <c r="J11" s="3">
        <v>598.71620000000019</v>
      </c>
      <c r="K11" s="3">
        <v>533.76099999999985</v>
      </c>
      <c r="L11" s="3">
        <v>463.6699999999999</v>
      </c>
      <c r="M11" s="3">
        <v>410.24599999999998</v>
      </c>
      <c r="N11" s="3">
        <v>362.08300000000003</v>
      </c>
      <c r="O11" s="3">
        <v>319.52640000000008</v>
      </c>
      <c r="P11" s="3">
        <v>280.952</v>
      </c>
    </row>
    <row r="12" spans="1:16" x14ac:dyDescent="0.3">
      <c r="A12" s="4" t="s">
        <v>26</v>
      </c>
      <c r="B12" s="3">
        <v>2157.7399999999998</v>
      </c>
      <c r="C12" s="3">
        <v>1931.904</v>
      </c>
      <c r="D12" s="3">
        <v>1736.077199999999</v>
      </c>
      <c r="E12" s="3">
        <v>1572.703999999999</v>
      </c>
      <c r="F12" s="3">
        <v>1407.3314</v>
      </c>
      <c r="G12" s="3">
        <v>1260.6020000000001</v>
      </c>
      <c r="H12" s="3">
        <v>1145.7431999999999</v>
      </c>
      <c r="I12" s="3">
        <v>1027.559400000001</v>
      </c>
      <c r="J12" s="3">
        <v>923.22200000000055</v>
      </c>
      <c r="K12" s="3">
        <v>837.16499999999962</v>
      </c>
      <c r="L12" s="3">
        <v>746.25</v>
      </c>
      <c r="M12" s="3">
        <v>676.21500000000003</v>
      </c>
      <c r="N12" s="3">
        <v>611.89119999999969</v>
      </c>
      <c r="O12" s="3">
        <v>548.53160000000025</v>
      </c>
      <c r="P12" s="3">
        <v>489.63839999999931</v>
      </c>
    </row>
    <row r="13" spans="1:16" x14ac:dyDescent="0.3">
      <c r="A13" s="4" t="s">
        <v>26</v>
      </c>
      <c r="B13" s="3">
        <v>2468.364</v>
      </c>
      <c r="C13" s="3">
        <v>2203.3727999999992</v>
      </c>
      <c r="D13" s="3">
        <v>1995.7901999999981</v>
      </c>
      <c r="E13" s="3">
        <v>1786.465199999998</v>
      </c>
      <c r="F13" s="3">
        <v>1613.385</v>
      </c>
      <c r="G13" s="3">
        <v>1458.943600000001</v>
      </c>
      <c r="H13" s="3">
        <v>1320.5192000000011</v>
      </c>
      <c r="I13" s="3">
        <v>1188.130799999999</v>
      </c>
      <c r="J13" s="3">
        <v>1055.972</v>
      </c>
      <c r="K13" s="3">
        <v>954.38159999999948</v>
      </c>
      <c r="L13" s="3">
        <v>859.00000000000057</v>
      </c>
      <c r="M13" s="3">
        <v>774.85519999999963</v>
      </c>
      <c r="N13" s="3">
        <v>693.7728000000003</v>
      </c>
      <c r="O13" s="3">
        <v>628.3788000000003</v>
      </c>
      <c r="P13" s="3">
        <v>560.07240000000024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DFAC-FA87-44EE-B056-28695D0B4D0E}">
  <dimension ref="A1:P13"/>
  <sheetViews>
    <sheetView workbookViewId="0">
      <selection activeCell="B2" sqref="B2:P13"/>
    </sheetView>
  </sheetViews>
  <sheetFormatPr defaultRowHeight="14.4" x14ac:dyDescent="0.3"/>
  <sheetData>
    <row r="1" spans="1:16" x14ac:dyDescent="0.3">
      <c r="A1" s="6" t="s">
        <v>18</v>
      </c>
      <c r="B1" s="6">
        <v>2003</v>
      </c>
      <c r="C1" s="6">
        <v>2004</v>
      </c>
      <c r="D1" s="6">
        <v>2005</v>
      </c>
      <c r="E1" s="6">
        <v>2006</v>
      </c>
      <c r="F1" s="6">
        <v>2007</v>
      </c>
      <c r="G1" s="6">
        <v>2008</v>
      </c>
      <c r="H1" s="6">
        <v>2009</v>
      </c>
      <c r="I1" s="6">
        <v>2010</v>
      </c>
      <c r="J1" s="6">
        <v>2011</v>
      </c>
      <c r="K1" s="6">
        <v>2012</v>
      </c>
      <c r="L1" s="6">
        <v>2013</v>
      </c>
      <c r="M1" s="6">
        <v>2014</v>
      </c>
      <c r="N1" s="6">
        <v>2015</v>
      </c>
      <c r="O1" s="6">
        <v>2016</v>
      </c>
      <c r="P1" s="6">
        <v>2017</v>
      </c>
    </row>
    <row r="2" spans="1:16" x14ac:dyDescent="0.3">
      <c r="A2" s="6" t="s">
        <v>19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</row>
    <row r="3" spans="1:16" x14ac:dyDescent="0.3">
      <c r="A3" s="6" t="s">
        <v>20</v>
      </c>
      <c r="B3" s="5">
        <v>0</v>
      </c>
      <c r="C3" s="5">
        <v>0</v>
      </c>
      <c r="D3" s="5">
        <v>16127510.414400009</v>
      </c>
      <c r="E3" s="5">
        <v>17191849.161599878</v>
      </c>
      <c r="F3" s="5">
        <v>309178.75968000432</v>
      </c>
      <c r="G3" s="5">
        <v>330579.70559999568</v>
      </c>
      <c r="H3" s="5">
        <v>347881.14432000328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r="4" spans="1:16" x14ac:dyDescent="0.3">
      <c r="A4" s="6" t="s">
        <v>21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1:16" x14ac:dyDescent="0.3">
      <c r="A5" s="6" t="s">
        <v>22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</row>
    <row r="6" spans="1:16" x14ac:dyDescent="0.3">
      <c r="A6" s="6" t="s">
        <v>23</v>
      </c>
      <c r="B6" s="5">
        <v>0</v>
      </c>
      <c r="C6" s="5">
        <v>0</v>
      </c>
      <c r="D6" s="5">
        <v>51920.114400000421</v>
      </c>
      <c r="E6" s="5">
        <v>55980.010800000076</v>
      </c>
      <c r="F6" s="5">
        <v>59943.819599999682</v>
      </c>
      <c r="G6" s="5">
        <v>63592.804800000908</v>
      </c>
      <c r="H6" s="5">
        <v>67719.103199999168</v>
      </c>
      <c r="I6" s="5">
        <v>71725.096800000727</v>
      </c>
      <c r="J6" s="5">
        <v>71787.592800000697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</row>
    <row r="7" spans="1:16" x14ac:dyDescent="0.3">
      <c r="A7" s="6" t="s">
        <v>24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r="8" spans="1:16" x14ac:dyDescent="0.3">
      <c r="A8" s="6" t="s">
        <v>25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</row>
    <row r="9" spans="1:16" x14ac:dyDescent="0.3">
      <c r="A9" s="6" t="s">
        <v>25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</row>
    <row r="10" spans="1:16" x14ac:dyDescent="0.3">
      <c r="A10" s="6" t="s">
        <v>25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r="11" spans="1:16" x14ac:dyDescent="0.3">
      <c r="A11" s="6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r="12" spans="1:16" x14ac:dyDescent="0.3">
      <c r="A12" s="6" t="s">
        <v>26</v>
      </c>
      <c r="B12" s="5">
        <v>0</v>
      </c>
      <c r="C12" s="5">
        <v>0</v>
      </c>
      <c r="D12" s="5">
        <v>7236.3127680000489</v>
      </c>
      <c r="E12" s="5">
        <v>8511.1899839999969</v>
      </c>
      <c r="F12" s="5">
        <v>953227.7168122743</v>
      </c>
      <c r="G12" s="5">
        <v>1087447.311341821</v>
      </c>
      <c r="H12" s="5">
        <v>1207793.8100311221</v>
      </c>
      <c r="I12" s="5">
        <v>1493536.6898433119</v>
      </c>
      <c r="J12" s="5">
        <v>1768550.9035563141</v>
      </c>
      <c r="K12" s="5">
        <v>2064591.331199988</v>
      </c>
      <c r="L12" s="5">
        <v>2064268.7135999859</v>
      </c>
      <c r="M12" s="5">
        <v>2053918.0655999871</v>
      </c>
      <c r="N12" s="5">
        <v>2062790.049599987</v>
      </c>
      <c r="O12" s="5">
        <v>2053138.406399986</v>
      </c>
      <c r="P12" s="5">
        <v>2056095.734399986</v>
      </c>
    </row>
    <row r="13" spans="1:16" x14ac:dyDescent="0.3">
      <c r="A13" s="6" t="s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ED0F-FF0D-4039-B466-F7C0330CF703}">
  <dimension ref="A1:U70"/>
  <sheetViews>
    <sheetView tabSelected="1" topLeftCell="A22" zoomScale="70" zoomScaleNormal="70" workbookViewId="0">
      <selection activeCell="E45" sqref="E45:P45"/>
    </sheetView>
  </sheetViews>
  <sheetFormatPr defaultRowHeight="14.4" x14ac:dyDescent="0.3"/>
  <cols>
    <col min="4" max="4" width="13.21875" customWidth="1"/>
    <col min="5" max="5" width="13" bestFit="1" customWidth="1"/>
    <col min="6" max="6" width="12.88671875" bestFit="1" customWidth="1"/>
    <col min="7" max="7" width="14.109375" bestFit="1" customWidth="1"/>
    <col min="8" max="8" width="12.88671875" bestFit="1" customWidth="1"/>
    <col min="9" max="9" width="13.44140625" bestFit="1" customWidth="1"/>
    <col min="10" max="10" width="11.6640625" bestFit="1" customWidth="1"/>
    <col min="11" max="17" width="13.44140625" bestFit="1" customWidth="1"/>
    <col min="18" max="19" width="12.21875" bestFit="1" customWidth="1"/>
    <col min="20" max="20" width="12.109375" bestFit="1" customWidth="1"/>
    <col min="21" max="21" width="12.6640625" bestFit="1" customWidth="1"/>
  </cols>
  <sheetData>
    <row r="1" spans="1:2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1" ht="21" x14ac:dyDescent="0.4">
      <c r="A2" s="5"/>
      <c r="B2" s="5"/>
      <c r="C2" s="5"/>
      <c r="D2" s="2" t="s">
        <v>27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1" ht="15" thickBot="1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1" ht="15.6" thickTop="1" thickBot="1" x14ac:dyDescent="0.35">
      <c r="A4" s="5"/>
      <c r="B4" s="7" t="s">
        <v>28</v>
      </c>
      <c r="C4" s="7"/>
      <c r="D4" s="7"/>
      <c r="E4" s="24">
        <v>2003</v>
      </c>
      <c r="F4" s="24">
        <f>E4+1</f>
        <v>2004</v>
      </c>
      <c r="G4" s="24">
        <f t="shared" ref="G4:T4" si="0">F4+1</f>
        <v>2005</v>
      </c>
      <c r="H4" s="24">
        <f t="shared" si="0"/>
        <v>2006</v>
      </c>
      <c r="I4" s="24">
        <f t="shared" si="0"/>
        <v>2007</v>
      </c>
      <c r="J4" s="24">
        <f t="shared" si="0"/>
        <v>2008</v>
      </c>
      <c r="K4" s="24">
        <f t="shared" si="0"/>
        <v>2009</v>
      </c>
      <c r="L4" s="24">
        <f t="shared" si="0"/>
        <v>2010</v>
      </c>
      <c r="M4" s="24">
        <f t="shared" si="0"/>
        <v>2011</v>
      </c>
      <c r="N4" s="24">
        <f t="shared" si="0"/>
        <v>2012</v>
      </c>
      <c r="O4" s="24">
        <f t="shared" si="0"/>
        <v>2013</v>
      </c>
      <c r="P4" s="24">
        <f t="shared" si="0"/>
        <v>2014</v>
      </c>
      <c r="Q4" s="24">
        <f t="shared" si="0"/>
        <v>2015</v>
      </c>
      <c r="R4" s="24">
        <f t="shared" si="0"/>
        <v>2016</v>
      </c>
      <c r="S4" s="24">
        <f t="shared" si="0"/>
        <v>2017</v>
      </c>
      <c r="T4" s="24">
        <f t="shared" si="0"/>
        <v>2018</v>
      </c>
      <c r="U4" s="23"/>
    </row>
    <row r="5" spans="1:21" ht="15" thickTop="1" x14ac:dyDescent="0.3">
      <c r="A5" s="5"/>
      <c r="B5" s="5" t="s">
        <v>18</v>
      </c>
      <c r="C5" s="5" t="s">
        <v>29</v>
      </c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23"/>
      <c r="U5" s="23"/>
    </row>
    <row r="6" spans="1:21" x14ac:dyDescent="0.3">
      <c r="A6" s="5"/>
      <c r="B6" s="8" t="s">
        <v>19</v>
      </c>
      <c r="C6" s="8" t="s">
        <v>30</v>
      </c>
      <c r="D6" s="9" t="s">
        <v>31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20"/>
      <c r="U6" s="23"/>
    </row>
    <row r="7" spans="1:21" x14ac:dyDescent="0.3">
      <c r="A7" s="5"/>
      <c r="B7" s="10"/>
      <c r="C7" s="10"/>
      <c r="D7" s="11" t="s">
        <v>32</v>
      </c>
      <c r="E7" s="35">
        <v>132.10560000000001</v>
      </c>
      <c r="F7" s="35">
        <v>106.42400000000001</v>
      </c>
      <c r="G7" s="35">
        <v>85.051000000000002</v>
      </c>
      <c r="H7" s="35">
        <v>66.638199999999912</v>
      </c>
      <c r="I7" s="35">
        <v>53.978399999999972</v>
      </c>
      <c r="J7" s="35">
        <v>42.853799999999993</v>
      </c>
      <c r="K7" s="35">
        <v>35.167999999999999</v>
      </c>
      <c r="L7" s="35">
        <v>27.8264</v>
      </c>
      <c r="M7" s="35">
        <v>21.92959999999999</v>
      </c>
      <c r="N7" s="35">
        <v>17.960400000000011</v>
      </c>
      <c r="O7" s="35">
        <v>14.11759999999998</v>
      </c>
      <c r="P7" s="35">
        <v>10.997800000000019</v>
      </c>
      <c r="Q7" s="35">
        <v>8.9909999999999979</v>
      </c>
      <c r="R7" s="35">
        <v>6.9873999999999974</v>
      </c>
      <c r="S7" s="35">
        <v>6.0000000000000018</v>
      </c>
      <c r="T7" s="23"/>
      <c r="U7" s="23"/>
    </row>
    <row r="8" spans="1:21" x14ac:dyDescent="0.3">
      <c r="A8" s="5"/>
      <c r="B8" s="12"/>
      <c r="C8" s="12"/>
      <c r="D8" s="13" t="s">
        <v>33</v>
      </c>
      <c r="E8" s="31">
        <f>E6*E7</f>
        <v>0</v>
      </c>
      <c r="F8" s="31">
        <f t="shared" ref="F8:S8" si="1">F6*F7</f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23"/>
      <c r="U8" s="23"/>
    </row>
    <row r="9" spans="1:21" x14ac:dyDescent="0.3">
      <c r="A9" s="5"/>
      <c r="B9" s="10" t="s">
        <v>20</v>
      </c>
      <c r="C9" s="10" t="s">
        <v>30</v>
      </c>
      <c r="D9" s="11" t="s">
        <v>31</v>
      </c>
      <c r="E9" s="37">
        <v>0</v>
      </c>
      <c r="F9" s="37">
        <v>0</v>
      </c>
      <c r="G9" s="33">
        <v>16127510.414400009</v>
      </c>
      <c r="H9" s="33">
        <v>17191849.161599878</v>
      </c>
      <c r="I9" s="33">
        <v>309178.75968000432</v>
      </c>
      <c r="J9" s="33">
        <v>330579.70559999568</v>
      </c>
      <c r="K9" s="33">
        <v>347881.14432000328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20"/>
    </row>
    <row r="10" spans="1:21" x14ac:dyDescent="0.3">
      <c r="A10" s="5"/>
      <c r="B10" s="10"/>
      <c r="C10" s="10"/>
      <c r="D10" s="11" t="s">
        <v>32</v>
      </c>
      <c r="E10" s="35">
        <v>171.86240000000001</v>
      </c>
      <c r="F10" s="35">
        <v>137.2824</v>
      </c>
      <c r="G10" s="35">
        <v>110.176</v>
      </c>
      <c r="H10" s="35">
        <v>87.34879999999994</v>
      </c>
      <c r="I10" s="35">
        <v>71.028399999999976</v>
      </c>
      <c r="J10" s="35">
        <v>56.089599999999997</v>
      </c>
      <c r="K10" s="35">
        <v>44.892000000000003</v>
      </c>
      <c r="L10" s="35">
        <v>36.021599999999992</v>
      </c>
      <c r="M10" s="35">
        <v>28.901399999999999</v>
      </c>
      <c r="N10" s="35">
        <v>23.045999999999989</v>
      </c>
      <c r="O10" s="35">
        <v>17.870399999999979</v>
      </c>
      <c r="P10" s="35">
        <v>13.96080000000002</v>
      </c>
      <c r="Q10" s="35">
        <v>10.96919999999999</v>
      </c>
      <c r="R10" s="35">
        <v>10.028</v>
      </c>
      <c r="S10" s="35">
        <v>8.0079999999999991</v>
      </c>
      <c r="T10" s="23"/>
    </row>
    <row r="11" spans="1:21" x14ac:dyDescent="0.3">
      <c r="A11" s="5"/>
      <c r="B11" s="10"/>
      <c r="C11" s="10"/>
      <c r="D11" s="11" t="s">
        <v>33</v>
      </c>
      <c r="E11" s="38">
        <f>E9*E10</f>
        <v>0</v>
      </c>
      <c r="F11" s="38">
        <f t="shared" ref="F11:S11" si="2">F9*F10</f>
        <v>0</v>
      </c>
      <c r="G11" s="34">
        <f t="shared" si="2"/>
        <v>1776864587.4169354</v>
      </c>
      <c r="H11" s="34">
        <f t="shared" si="2"/>
        <v>1501687394.0467544</v>
      </c>
      <c r="I11" s="34">
        <f t="shared" si="2"/>
        <v>21960472.614055213</v>
      </c>
      <c r="J11" s="34">
        <f t="shared" si="2"/>
        <v>18542083.455221515</v>
      </c>
      <c r="K11" s="34">
        <f t="shared" si="2"/>
        <v>15617080.330813589</v>
      </c>
      <c r="L11" s="38">
        <f t="shared" si="2"/>
        <v>0</v>
      </c>
      <c r="M11" s="38">
        <f t="shared" si="2"/>
        <v>0</v>
      </c>
      <c r="N11" s="38">
        <f t="shared" si="2"/>
        <v>0</v>
      </c>
      <c r="O11" s="38">
        <f t="shared" si="2"/>
        <v>0</v>
      </c>
      <c r="P11" s="38">
        <f t="shared" si="2"/>
        <v>0</v>
      </c>
      <c r="Q11" s="38">
        <f t="shared" si="2"/>
        <v>0</v>
      </c>
      <c r="R11" s="38">
        <f t="shared" si="2"/>
        <v>0</v>
      </c>
      <c r="S11" s="38">
        <f t="shared" si="2"/>
        <v>0</v>
      </c>
      <c r="T11" s="23"/>
      <c r="U11" s="23"/>
    </row>
    <row r="12" spans="1:21" x14ac:dyDescent="0.3">
      <c r="A12" s="5"/>
      <c r="B12" s="8" t="s">
        <v>21</v>
      </c>
      <c r="C12" s="8" t="s">
        <v>34</v>
      </c>
      <c r="D12" s="9" t="s">
        <v>31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20"/>
    </row>
    <row r="13" spans="1:21" x14ac:dyDescent="0.3">
      <c r="A13" s="5"/>
      <c r="B13" s="10"/>
      <c r="C13" s="10"/>
      <c r="D13" s="11" t="s">
        <v>32</v>
      </c>
      <c r="E13" s="35">
        <v>241.75800000000021</v>
      </c>
      <c r="F13" s="35">
        <v>206.00640000000001</v>
      </c>
      <c r="G13" s="35">
        <v>177.16159999999999</v>
      </c>
      <c r="H13" s="35">
        <v>148.79140000000001</v>
      </c>
      <c r="I13" s="35">
        <v>126.7968</v>
      </c>
      <c r="J13" s="35">
        <v>107.8056</v>
      </c>
      <c r="K13" s="35">
        <v>91.145599999999945</v>
      </c>
      <c r="L13" s="35">
        <v>78.468000000000004</v>
      </c>
      <c r="M13" s="35">
        <v>65.722799999999992</v>
      </c>
      <c r="N13" s="35">
        <v>56.134399999999978</v>
      </c>
      <c r="O13" s="35">
        <v>48.10560000000001</v>
      </c>
      <c r="P13" s="35">
        <v>40.967200000000041</v>
      </c>
      <c r="Q13" s="35">
        <v>34.985999999999997</v>
      </c>
      <c r="R13" s="35">
        <v>29.885999999999999</v>
      </c>
      <c r="S13" s="35">
        <v>24.89</v>
      </c>
      <c r="T13" s="23"/>
    </row>
    <row r="14" spans="1:21" x14ac:dyDescent="0.3">
      <c r="A14" s="5"/>
      <c r="B14" s="12"/>
      <c r="C14" s="12"/>
      <c r="D14" s="13" t="s">
        <v>33</v>
      </c>
      <c r="E14" s="31">
        <f>E12*E13</f>
        <v>0</v>
      </c>
      <c r="F14" s="31">
        <f t="shared" ref="F14:S14" si="3">F12*F13</f>
        <v>0</v>
      </c>
      <c r="G14" s="31">
        <f t="shared" si="3"/>
        <v>0</v>
      </c>
      <c r="H14" s="31">
        <f t="shared" si="3"/>
        <v>0</v>
      </c>
      <c r="I14" s="31">
        <f t="shared" si="3"/>
        <v>0</v>
      </c>
      <c r="J14" s="31">
        <f t="shared" si="3"/>
        <v>0</v>
      </c>
      <c r="K14" s="31">
        <f t="shared" si="3"/>
        <v>0</v>
      </c>
      <c r="L14" s="31">
        <f t="shared" si="3"/>
        <v>0</v>
      </c>
      <c r="M14" s="31">
        <f t="shared" si="3"/>
        <v>0</v>
      </c>
      <c r="N14" s="31">
        <f t="shared" si="3"/>
        <v>0</v>
      </c>
      <c r="O14" s="31">
        <f t="shared" si="3"/>
        <v>0</v>
      </c>
      <c r="P14" s="31">
        <f t="shared" si="3"/>
        <v>0</v>
      </c>
      <c r="Q14" s="31">
        <f t="shared" si="3"/>
        <v>0</v>
      </c>
      <c r="R14" s="31">
        <f t="shared" si="3"/>
        <v>0</v>
      </c>
      <c r="S14" s="31">
        <f t="shared" si="3"/>
        <v>0</v>
      </c>
      <c r="T14" s="19"/>
    </row>
    <row r="15" spans="1:21" x14ac:dyDescent="0.3">
      <c r="A15" s="5"/>
      <c r="B15" s="10" t="s">
        <v>22</v>
      </c>
      <c r="C15" s="10" t="s">
        <v>34</v>
      </c>
      <c r="D15" s="11" t="s">
        <v>31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20"/>
    </row>
    <row r="16" spans="1:21" x14ac:dyDescent="0.3">
      <c r="A16" s="5"/>
      <c r="B16" s="10"/>
      <c r="C16" s="10"/>
      <c r="D16" s="11" t="s">
        <v>32</v>
      </c>
      <c r="E16" s="35">
        <v>237.762</v>
      </c>
      <c r="F16" s="35">
        <v>200.58600000000021</v>
      </c>
      <c r="G16" s="35">
        <v>170.86319999999989</v>
      </c>
      <c r="H16" s="35">
        <v>145.47439999999989</v>
      </c>
      <c r="I16" s="35">
        <v>123.7272</v>
      </c>
      <c r="J16" s="35">
        <v>105.23099999999999</v>
      </c>
      <c r="K16" s="35">
        <v>89.391600000000054</v>
      </c>
      <c r="L16" s="35">
        <v>76.319200000000038</v>
      </c>
      <c r="M16" s="35">
        <v>63.679999999999929</v>
      </c>
      <c r="N16" s="35">
        <v>54.302399999999999</v>
      </c>
      <c r="O16" s="35">
        <v>46.98120000000003</v>
      </c>
      <c r="P16" s="35">
        <v>39.936</v>
      </c>
      <c r="Q16" s="35">
        <v>33.96600000000003</v>
      </c>
      <c r="R16" s="35">
        <v>28.953600000000002</v>
      </c>
      <c r="S16" s="35">
        <v>25.004999999999999</v>
      </c>
      <c r="T16" s="23"/>
    </row>
    <row r="17" spans="1:21" x14ac:dyDescent="0.3">
      <c r="A17" s="5"/>
      <c r="B17" s="10"/>
      <c r="C17" s="10"/>
      <c r="D17" s="11" t="s">
        <v>33</v>
      </c>
      <c r="E17" s="31">
        <f>E15*E16</f>
        <v>0</v>
      </c>
      <c r="F17" s="31">
        <f t="shared" ref="F17:S17" si="4">F15*F16</f>
        <v>0</v>
      </c>
      <c r="G17" s="31">
        <f t="shared" si="4"/>
        <v>0</v>
      </c>
      <c r="H17" s="31">
        <f t="shared" si="4"/>
        <v>0</v>
      </c>
      <c r="I17" s="31">
        <f t="shared" si="4"/>
        <v>0</v>
      </c>
      <c r="J17" s="31">
        <f t="shared" si="4"/>
        <v>0</v>
      </c>
      <c r="K17" s="31">
        <f t="shared" si="4"/>
        <v>0</v>
      </c>
      <c r="L17" s="31">
        <f t="shared" si="4"/>
        <v>0</v>
      </c>
      <c r="M17" s="31">
        <f t="shared" si="4"/>
        <v>0</v>
      </c>
      <c r="N17" s="31">
        <f t="shared" si="4"/>
        <v>0</v>
      </c>
      <c r="O17" s="31">
        <f t="shared" si="4"/>
        <v>0</v>
      </c>
      <c r="P17" s="31">
        <f t="shared" si="4"/>
        <v>0</v>
      </c>
      <c r="Q17" s="31">
        <f t="shared" si="4"/>
        <v>0</v>
      </c>
      <c r="R17" s="31">
        <f t="shared" si="4"/>
        <v>0</v>
      </c>
      <c r="S17" s="31">
        <f t="shared" si="4"/>
        <v>0</v>
      </c>
      <c r="T17" s="19"/>
    </row>
    <row r="18" spans="1:21" x14ac:dyDescent="0.3">
      <c r="A18" s="5"/>
      <c r="B18" s="8" t="s">
        <v>23</v>
      </c>
      <c r="C18" s="8" t="s">
        <v>34</v>
      </c>
      <c r="D18" s="9" t="s">
        <v>31</v>
      </c>
      <c r="E18" s="37">
        <v>0</v>
      </c>
      <c r="F18" s="37">
        <v>0</v>
      </c>
      <c r="G18" s="33">
        <v>51920.114400000421</v>
      </c>
      <c r="H18" s="33">
        <v>55980.010800000076</v>
      </c>
      <c r="I18" s="33">
        <v>59943.819599999682</v>
      </c>
      <c r="J18" s="33">
        <v>63592.804800000908</v>
      </c>
      <c r="K18" s="33">
        <v>67719.103199999168</v>
      </c>
      <c r="L18" s="33">
        <v>71725.096800000727</v>
      </c>
      <c r="M18" s="33">
        <v>71787.592800000697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20"/>
      <c r="U18" s="23"/>
    </row>
    <row r="19" spans="1:21" x14ac:dyDescent="0.3">
      <c r="A19" s="5"/>
      <c r="B19" s="10"/>
      <c r="C19" s="10"/>
      <c r="D19" s="11" t="s">
        <v>32</v>
      </c>
      <c r="E19" s="35">
        <v>582.24239999999998</v>
      </c>
      <c r="F19" s="35">
        <v>491.50800000000021</v>
      </c>
      <c r="G19" s="35">
        <v>419.92180000000002</v>
      </c>
      <c r="H19" s="35">
        <v>357.85120000000029</v>
      </c>
      <c r="I19" s="35">
        <v>303.26840000000033</v>
      </c>
      <c r="J19" s="35">
        <v>255.5903999999999</v>
      </c>
      <c r="K19" s="35">
        <v>218.0436</v>
      </c>
      <c r="L19" s="35">
        <v>184.70400000000001</v>
      </c>
      <c r="M19" s="35">
        <v>155.64980000000011</v>
      </c>
      <c r="N19" s="35">
        <v>133.85120000000009</v>
      </c>
      <c r="O19" s="35">
        <v>114.31920000000009</v>
      </c>
      <c r="P19" s="35">
        <v>97.116400000000027</v>
      </c>
      <c r="Q19" s="35">
        <v>83.033199999999979</v>
      </c>
      <c r="R19" s="35">
        <v>70.364000000000004</v>
      </c>
      <c r="S19" s="35">
        <v>60.06</v>
      </c>
      <c r="T19" s="23"/>
      <c r="U19" s="23"/>
    </row>
    <row r="20" spans="1:21" x14ac:dyDescent="0.3">
      <c r="A20" s="5"/>
      <c r="B20" s="12"/>
      <c r="C20" s="12"/>
      <c r="D20" s="13" t="s">
        <v>33</v>
      </c>
      <c r="E20" s="38">
        <f>E18*E19</f>
        <v>0</v>
      </c>
      <c r="F20" s="38">
        <f t="shared" ref="F20:S20" si="5">F18*F19</f>
        <v>0</v>
      </c>
      <c r="G20" s="34">
        <f t="shared" si="5"/>
        <v>21802387.895054098</v>
      </c>
      <c r="H20" s="34">
        <f t="shared" si="5"/>
        <v>20032514.040793005</v>
      </c>
      <c r="I20" s="34">
        <f t="shared" si="5"/>
        <v>18179066.259980563</v>
      </c>
      <c r="J20" s="34">
        <f t="shared" si="5"/>
        <v>16253710.415954147</v>
      </c>
      <c r="K20" s="34">
        <f t="shared" si="5"/>
        <v>14765717.050499339</v>
      </c>
      <c r="L20" s="34">
        <f t="shared" si="5"/>
        <v>13247912.279347334</v>
      </c>
      <c r="M20" s="34">
        <f t="shared" si="5"/>
        <v>11173724.461801557</v>
      </c>
      <c r="N20" s="38">
        <f t="shared" si="5"/>
        <v>0</v>
      </c>
      <c r="O20" s="38">
        <f t="shared" si="5"/>
        <v>0</v>
      </c>
      <c r="P20" s="38">
        <f t="shared" si="5"/>
        <v>0</v>
      </c>
      <c r="Q20" s="38">
        <f t="shared" si="5"/>
        <v>0</v>
      </c>
      <c r="R20" s="38">
        <f t="shared" si="5"/>
        <v>0</v>
      </c>
      <c r="S20" s="38">
        <f t="shared" si="5"/>
        <v>0</v>
      </c>
      <c r="T20" s="23"/>
      <c r="U20" s="23"/>
    </row>
    <row r="21" spans="1:21" x14ac:dyDescent="0.3">
      <c r="A21" s="5"/>
      <c r="B21" s="10" t="s">
        <v>24</v>
      </c>
      <c r="C21" s="10" t="s">
        <v>35</v>
      </c>
      <c r="D21" s="11" t="s">
        <v>31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20"/>
      <c r="U21" s="23"/>
    </row>
    <row r="22" spans="1:21" x14ac:dyDescent="0.3">
      <c r="A22" s="5"/>
      <c r="B22" s="10"/>
      <c r="C22" s="10"/>
      <c r="D22" s="11" t="s">
        <v>32</v>
      </c>
      <c r="E22" s="35">
        <v>372.20479999999998</v>
      </c>
      <c r="F22" s="35">
        <v>330.31599999999997</v>
      </c>
      <c r="G22" s="35">
        <v>290.04039999999969</v>
      </c>
      <c r="H22" s="35">
        <v>253.98</v>
      </c>
      <c r="I22" s="35">
        <v>224.58239999999981</v>
      </c>
      <c r="J22" s="35">
        <v>198.0243999999999</v>
      </c>
      <c r="K22" s="35">
        <v>172.72320000000011</v>
      </c>
      <c r="L22" s="35">
        <v>151.90879999999979</v>
      </c>
      <c r="M22" s="35">
        <v>134.21440000000001</v>
      </c>
      <c r="N22" s="35">
        <v>117.2211999999999</v>
      </c>
      <c r="O22" s="35">
        <v>104.1456000000001</v>
      </c>
      <c r="P22" s="35">
        <v>90.981800000000021</v>
      </c>
      <c r="Q22" s="35">
        <v>81.016200000000055</v>
      </c>
      <c r="R22" s="35">
        <v>71.241399999999956</v>
      </c>
      <c r="S22" s="35">
        <v>61.851199999999977</v>
      </c>
      <c r="T22" s="23"/>
      <c r="U22" s="23"/>
    </row>
    <row r="23" spans="1:21" x14ac:dyDescent="0.3">
      <c r="A23" s="5"/>
      <c r="B23" s="10"/>
      <c r="C23" s="10"/>
      <c r="D23" s="11" t="s">
        <v>33</v>
      </c>
      <c r="E23" s="31">
        <f>E21*E22</f>
        <v>0</v>
      </c>
      <c r="F23" s="31">
        <f t="shared" ref="F23:S23" si="6">F21*F22</f>
        <v>0</v>
      </c>
      <c r="G23" s="31">
        <f t="shared" si="6"/>
        <v>0</v>
      </c>
      <c r="H23" s="31">
        <f t="shared" si="6"/>
        <v>0</v>
      </c>
      <c r="I23" s="31">
        <f t="shared" si="6"/>
        <v>0</v>
      </c>
      <c r="J23" s="31">
        <f t="shared" si="6"/>
        <v>0</v>
      </c>
      <c r="K23" s="31">
        <f t="shared" si="6"/>
        <v>0</v>
      </c>
      <c r="L23" s="31">
        <f t="shared" si="6"/>
        <v>0</v>
      </c>
      <c r="M23" s="31">
        <f t="shared" si="6"/>
        <v>0</v>
      </c>
      <c r="N23" s="31">
        <f t="shared" si="6"/>
        <v>0</v>
      </c>
      <c r="O23" s="31">
        <f t="shared" si="6"/>
        <v>0</v>
      </c>
      <c r="P23" s="31">
        <f t="shared" si="6"/>
        <v>0</v>
      </c>
      <c r="Q23" s="31">
        <f t="shared" si="6"/>
        <v>0</v>
      </c>
      <c r="R23" s="31">
        <f t="shared" si="6"/>
        <v>0</v>
      </c>
      <c r="S23" s="31">
        <f t="shared" si="6"/>
        <v>0</v>
      </c>
      <c r="T23" s="23"/>
      <c r="U23" s="23"/>
    </row>
    <row r="24" spans="1:21" x14ac:dyDescent="0.3">
      <c r="A24" s="5"/>
      <c r="B24" s="8" t="s">
        <v>25</v>
      </c>
      <c r="C24" s="8" t="s">
        <v>35</v>
      </c>
      <c r="D24" s="9" t="s">
        <v>31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20"/>
      <c r="U24" s="23"/>
    </row>
    <row r="25" spans="1:21" x14ac:dyDescent="0.3">
      <c r="A25" s="5"/>
      <c r="B25" s="10"/>
      <c r="C25" s="10"/>
      <c r="D25" s="11" t="s">
        <v>32</v>
      </c>
      <c r="E25" s="35">
        <v>619.00800000000004</v>
      </c>
      <c r="F25" s="35">
        <v>546.98279999999977</v>
      </c>
      <c r="G25" s="35">
        <v>483.69360000000017</v>
      </c>
      <c r="H25" s="35">
        <v>422.9154000000002</v>
      </c>
      <c r="I25" s="35">
        <v>371.25599999999957</v>
      </c>
      <c r="J25" s="35">
        <v>327.60640000000012</v>
      </c>
      <c r="K25" s="35">
        <v>285.23519999999991</v>
      </c>
      <c r="L25" s="35">
        <v>253.506</v>
      </c>
      <c r="M25" s="35">
        <v>222.06340000000009</v>
      </c>
      <c r="N25" s="35">
        <v>195.7256000000001</v>
      </c>
      <c r="O25" s="35">
        <v>173</v>
      </c>
      <c r="P25" s="35">
        <v>152.02079999999989</v>
      </c>
      <c r="Q25" s="35">
        <v>134.37520000000001</v>
      </c>
      <c r="R25" s="35">
        <v>118.5664000000001</v>
      </c>
      <c r="S25" s="35">
        <v>104.93600000000011</v>
      </c>
      <c r="T25" s="23"/>
      <c r="U25" s="23"/>
    </row>
    <row r="26" spans="1:21" x14ac:dyDescent="0.3">
      <c r="A26" s="5"/>
      <c r="B26" s="12"/>
      <c r="C26" s="12"/>
      <c r="D26" s="13" t="s">
        <v>33</v>
      </c>
      <c r="E26" s="31">
        <f>E24*E25</f>
        <v>0</v>
      </c>
      <c r="F26" s="31">
        <f t="shared" ref="F26:S26" si="7">F24*F25</f>
        <v>0</v>
      </c>
      <c r="G26" s="31">
        <f t="shared" si="7"/>
        <v>0</v>
      </c>
      <c r="H26" s="31">
        <f t="shared" si="7"/>
        <v>0</v>
      </c>
      <c r="I26" s="31">
        <f t="shared" si="7"/>
        <v>0</v>
      </c>
      <c r="J26" s="31">
        <f t="shared" si="7"/>
        <v>0</v>
      </c>
      <c r="K26" s="31">
        <f t="shared" si="7"/>
        <v>0</v>
      </c>
      <c r="L26" s="31">
        <f t="shared" si="7"/>
        <v>0</v>
      </c>
      <c r="M26" s="31">
        <f t="shared" si="7"/>
        <v>0</v>
      </c>
      <c r="N26" s="31">
        <f t="shared" si="7"/>
        <v>0</v>
      </c>
      <c r="O26" s="31">
        <f t="shared" si="7"/>
        <v>0</v>
      </c>
      <c r="P26" s="31">
        <f t="shared" si="7"/>
        <v>0</v>
      </c>
      <c r="Q26" s="31">
        <f t="shared" si="7"/>
        <v>0</v>
      </c>
      <c r="R26" s="31">
        <f t="shared" si="7"/>
        <v>0</v>
      </c>
      <c r="S26" s="31">
        <f t="shared" si="7"/>
        <v>0</v>
      </c>
      <c r="T26" s="23"/>
      <c r="U26" s="23"/>
    </row>
    <row r="27" spans="1:21" x14ac:dyDescent="0.3">
      <c r="A27" s="5"/>
      <c r="B27" s="10" t="s">
        <v>25</v>
      </c>
      <c r="C27" s="10" t="s">
        <v>35</v>
      </c>
      <c r="D27" s="11" t="s">
        <v>31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20"/>
      <c r="U27" s="23"/>
    </row>
    <row r="28" spans="1:21" x14ac:dyDescent="0.3">
      <c r="A28" s="5"/>
      <c r="B28" s="10"/>
      <c r="C28" s="10"/>
      <c r="D28" s="11" t="s">
        <v>32</v>
      </c>
      <c r="E28" s="35">
        <v>676.7</v>
      </c>
      <c r="F28" s="35">
        <v>587.28600000000006</v>
      </c>
      <c r="G28" s="35">
        <v>518.16959999999995</v>
      </c>
      <c r="H28" s="35">
        <v>456.72579999999982</v>
      </c>
      <c r="I28" s="35">
        <v>403.20600000000047</v>
      </c>
      <c r="J28" s="35">
        <v>354.92039999999992</v>
      </c>
      <c r="K28" s="35">
        <v>313.93439999999993</v>
      </c>
      <c r="L28" s="35">
        <v>275.60500000000002</v>
      </c>
      <c r="M28" s="35">
        <v>242.8228</v>
      </c>
      <c r="N28" s="35">
        <v>213.76679999999999</v>
      </c>
      <c r="O28" s="35">
        <v>185.13000000000031</v>
      </c>
      <c r="P28" s="35">
        <v>164.934</v>
      </c>
      <c r="Q28" s="35">
        <v>143.608</v>
      </c>
      <c r="R28" s="35">
        <v>128.38399999999999</v>
      </c>
      <c r="S28" s="35">
        <v>113.04519999999989</v>
      </c>
      <c r="T28" s="23"/>
      <c r="U28" s="23"/>
    </row>
    <row r="29" spans="1:21" x14ac:dyDescent="0.3">
      <c r="A29" s="5"/>
      <c r="B29" s="10"/>
      <c r="C29" s="10"/>
      <c r="D29" s="11" t="s">
        <v>33</v>
      </c>
      <c r="E29" s="31">
        <f>E27*E28</f>
        <v>0</v>
      </c>
      <c r="F29" s="31">
        <f t="shared" ref="F29:S29" si="8">F27*F28</f>
        <v>0</v>
      </c>
      <c r="G29" s="31">
        <f t="shared" si="8"/>
        <v>0</v>
      </c>
      <c r="H29" s="31">
        <f t="shared" si="8"/>
        <v>0</v>
      </c>
      <c r="I29" s="31">
        <f t="shared" si="8"/>
        <v>0</v>
      </c>
      <c r="J29" s="31">
        <f t="shared" si="8"/>
        <v>0</v>
      </c>
      <c r="K29" s="31">
        <f t="shared" si="8"/>
        <v>0</v>
      </c>
      <c r="L29" s="31">
        <f t="shared" si="8"/>
        <v>0</v>
      </c>
      <c r="M29" s="31">
        <f t="shared" si="8"/>
        <v>0</v>
      </c>
      <c r="N29" s="31">
        <f t="shared" si="8"/>
        <v>0</v>
      </c>
      <c r="O29" s="31">
        <f t="shared" si="8"/>
        <v>0</v>
      </c>
      <c r="P29" s="31">
        <f t="shared" si="8"/>
        <v>0</v>
      </c>
      <c r="Q29" s="31">
        <f t="shared" si="8"/>
        <v>0</v>
      </c>
      <c r="R29" s="31">
        <f t="shared" si="8"/>
        <v>0</v>
      </c>
      <c r="S29" s="31">
        <f t="shared" si="8"/>
        <v>0</v>
      </c>
      <c r="T29" s="23"/>
      <c r="U29" s="23"/>
    </row>
    <row r="30" spans="1:21" x14ac:dyDescent="0.3">
      <c r="A30" s="5"/>
      <c r="B30" s="8" t="s">
        <v>25</v>
      </c>
      <c r="C30" s="8" t="s">
        <v>35</v>
      </c>
      <c r="D30" s="9" t="s">
        <v>31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20"/>
      <c r="U30" s="23"/>
    </row>
    <row r="31" spans="1:21" x14ac:dyDescent="0.3">
      <c r="A31" s="5"/>
      <c r="B31" s="10"/>
      <c r="C31" s="10"/>
      <c r="D31" s="11" t="s">
        <v>32</v>
      </c>
      <c r="E31" s="35">
        <v>1206.3699999999999</v>
      </c>
      <c r="F31" s="35">
        <v>1066.704</v>
      </c>
      <c r="G31" s="35">
        <v>935.68819999999948</v>
      </c>
      <c r="H31" s="35">
        <v>827.80500000000006</v>
      </c>
      <c r="I31" s="35">
        <v>721.93440000000021</v>
      </c>
      <c r="J31" s="35">
        <v>639.89460000000054</v>
      </c>
      <c r="K31" s="35">
        <v>567.95720000000051</v>
      </c>
      <c r="L31" s="35">
        <v>500.24700000000001</v>
      </c>
      <c r="M31" s="35">
        <v>436.95920000000001</v>
      </c>
      <c r="N31" s="35">
        <v>380.77440000000041</v>
      </c>
      <c r="O31" s="35">
        <v>337.39159999999981</v>
      </c>
      <c r="P31" s="35">
        <v>296.52479999999991</v>
      </c>
      <c r="Q31" s="35">
        <v>260.68679999999978</v>
      </c>
      <c r="R31" s="35">
        <v>227.608</v>
      </c>
      <c r="S31" s="35">
        <v>201.51519999999999</v>
      </c>
      <c r="T31" s="23"/>
      <c r="U31" s="23"/>
    </row>
    <row r="32" spans="1:21" x14ac:dyDescent="0.3">
      <c r="A32" s="5"/>
      <c r="B32" s="12"/>
      <c r="C32" s="12"/>
      <c r="D32" s="13" t="s">
        <v>33</v>
      </c>
      <c r="E32" s="31">
        <f>E30*E31</f>
        <v>0</v>
      </c>
      <c r="F32" s="31">
        <f t="shared" ref="F32:S32" si="9">F30*F31</f>
        <v>0</v>
      </c>
      <c r="G32" s="31">
        <f t="shared" si="9"/>
        <v>0</v>
      </c>
      <c r="H32" s="31">
        <f t="shared" si="9"/>
        <v>0</v>
      </c>
      <c r="I32" s="31">
        <f t="shared" si="9"/>
        <v>0</v>
      </c>
      <c r="J32" s="31">
        <f t="shared" si="9"/>
        <v>0</v>
      </c>
      <c r="K32" s="31">
        <f t="shared" si="9"/>
        <v>0</v>
      </c>
      <c r="L32" s="31">
        <f t="shared" si="9"/>
        <v>0</v>
      </c>
      <c r="M32" s="31">
        <f t="shared" si="9"/>
        <v>0</v>
      </c>
      <c r="N32" s="31">
        <f t="shared" si="9"/>
        <v>0</v>
      </c>
      <c r="O32" s="31">
        <f t="shared" si="9"/>
        <v>0</v>
      </c>
      <c r="P32" s="31">
        <f t="shared" si="9"/>
        <v>0</v>
      </c>
      <c r="Q32" s="31">
        <f t="shared" si="9"/>
        <v>0</v>
      </c>
      <c r="R32" s="31">
        <f t="shared" si="9"/>
        <v>0</v>
      </c>
      <c r="S32" s="31">
        <f t="shared" si="9"/>
        <v>0</v>
      </c>
      <c r="T32" s="23"/>
      <c r="U32" s="23"/>
    </row>
    <row r="33" spans="1:21" x14ac:dyDescent="0.3">
      <c r="A33" s="5"/>
      <c r="B33" s="10" t="s">
        <v>26</v>
      </c>
      <c r="C33" s="10" t="s">
        <v>35</v>
      </c>
      <c r="D33" s="11" t="s">
        <v>31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20"/>
      <c r="U33" s="23"/>
    </row>
    <row r="34" spans="1:21" x14ac:dyDescent="0.3">
      <c r="A34" s="5"/>
      <c r="B34" s="10"/>
      <c r="C34" s="10"/>
      <c r="D34" s="11" t="s">
        <v>32</v>
      </c>
      <c r="E34" s="35">
        <v>1660.982</v>
      </c>
      <c r="F34" s="35">
        <v>1465.59</v>
      </c>
      <c r="G34" s="35">
        <v>1296.8468</v>
      </c>
      <c r="H34" s="35">
        <v>1139.4556</v>
      </c>
      <c r="I34" s="35">
        <v>998.79360000000008</v>
      </c>
      <c r="J34" s="35">
        <v>887.64480000000026</v>
      </c>
      <c r="K34" s="35">
        <v>776.46559999999909</v>
      </c>
      <c r="L34" s="35">
        <v>690.64959999999962</v>
      </c>
      <c r="M34" s="35">
        <v>598.71620000000019</v>
      </c>
      <c r="N34" s="35">
        <v>533.76099999999985</v>
      </c>
      <c r="O34" s="35">
        <v>463.6699999999999</v>
      </c>
      <c r="P34" s="35">
        <v>410.24599999999998</v>
      </c>
      <c r="Q34" s="35">
        <v>362.08300000000003</v>
      </c>
      <c r="R34" s="35">
        <v>319.52640000000008</v>
      </c>
      <c r="S34" s="35">
        <v>280.952</v>
      </c>
      <c r="T34" s="23"/>
      <c r="U34" s="23"/>
    </row>
    <row r="35" spans="1:21" x14ac:dyDescent="0.3">
      <c r="A35" s="5"/>
      <c r="B35" s="10"/>
      <c r="C35" s="10"/>
      <c r="D35" s="11" t="s">
        <v>33</v>
      </c>
      <c r="E35" s="31">
        <f>E33*E34</f>
        <v>0</v>
      </c>
      <c r="F35" s="31">
        <f t="shared" ref="F35:S35" si="10">F33*F34</f>
        <v>0</v>
      </c>
      <c r="G35" s="31">
        <f t="shared" si="10"/>
        <v>0</v>
      </c>
      <c r="H35" s="31">
        <f t="shared" si="10"/>
        <v>0</v>
      </c>
      <c r="I35" s="31">
        <f t="shared" si="10"/>
        <v>0</v>
      </c>
      <c r="J35" s="31">
        <f t="shared" si="10"/>
        <v>0</v>
      </c>
      <c r="K35" s="31">
        <f t="shared" si="10"/>
        <v>0</v>
      </c>
      <c r="L35" s="31">
        <f t="shared" si="10"/>
        <v>0</v>
      </c>
      <c r="M35" s="31">
        <f t="shared" si="10"/>
        <v>0</v>
      </c>
      <c r="N35" s="31">
        <f t="shared" si="10"/>
        <v>0</v>
      </c>
      <c r="O35" s="31">
        <f t="shared" si="10"/>
        <v>0</v>
      </c>
      <c r="P35" s="31">
        <f t="shared" si="10"/>
        <v>0</v>
      </c>
      <c r="Q35" s="31">
        <f t="shared" si="10"/>
        <v>0</v>
      </c>
      <c r="R35" s="31">
        <f t="shared" si="10"/>
        <v>0</v>
      </c>
      <c r="S35" s="31">
        <f t="shared" si="10"/>
        <v>0</v>
      </c>
      <c r="T35" s="23"/>
      <c r="U35" s="23"/>
    </row>
    <row r="36" spans="1:21" x14ac:dyDescent="0.3">
      <c r="A36" s="5"/>
      <c r="B36" s="8" t="s">
        <v>26</v>
      </c>
      <c r="C36" s="8" t="s">
        <v>35</v>
      </c>
      <c r="D36" s="9" t="s">
        <v>31</v>
      </c>
      <c r="E36" s="37">
        <v>0</v>
      </c>
      <c r="F36" s="37">
        <v>0</v>
      </c>
      <c r="G36" s="33">
        <v>7236.3127680000489</v>
      </c>
      <c r="H36" s="33">
        <v>8511.1899839999969</v>
      </c>
      <c r="I36" s="33">
        <v>953227.7168122743</v>
      </c>
      <c r="J36" s="33">
        <v>1087447.311341821</v>
      </c>
      <c r="K36" s="33">
        <v>1207793.8100311221</v>
      </c>
      <c r="L36" s="33">
        <v>1493536.6898433119</v>
      </c>
      <c r="M36" s="33">
        <v>1768550.9035563141</v>
      </c>
      <c r="N36" s="33">
        <v>2064591.331199988</v>
      </c>
      <c r="O36" s="33">
        <v>2064268.7135999859</v>
      </c>
      <c r="P36" s="33">
        <v>2053918.0655999871</v>
      </c>
      <c r="Q36" s="33">
        <v>2062790.049599987</v>
      </c>
      <c r="R36" s="33">
        <v>2053138.406399986</v>
      </c>
      <c r="S36" s="33">
        <v>2056095.734399986</v>
      </c>
      <c r="T36" s="20"/>
      <c r="U36" s="23"/>
    </row>
    <row r="37" spans="1:21" x14ac:dyDescent="0.3">
      <c r="A37" s="5"/>
      <c r="B37" s="10"/>
      <c r="C37" s="10"/>
      <c r="D37" s="11" t="s">
        <v>32</v>
      </c>
      <c r="E37" s="35">
        <v>2157.7399999999998</v>
      </c>
      <c r="F37" s="35">
        <v>1931.904</v>
      </c>
      <c r="G37" s="35">
        <v>1736.077199999999</v>
      </c>
      <c r="H37" s="35">
        <v>1572.703999999999</v>
      </c>
      <c r="I37" s="35">
        <v>1407.3314</v>
      </c>
      <c r="J37" s="35">
        <v>1260.6020000000001</v>
      </c>
      <c r="K37" s="35">
        <v>1145.7431999999999</v>
      </c>
      <c r="L37" s="35">
        <v>1027.559400000001</v>
      </c>
      <c r="M37" s="35">
        <v>923.22200000000055</v>
      </c>
      <c r="N37" s="35">
        <v>837.16499999999962</v>
      </c>
      <c r="O37" s="35">
        <v>746.25</v>
      </c>
      <c r="P37" s="35">
        <v>676.21500000000003</v>
      </c>
      <c r="Q37" s="35">
        <v>611.89119999999969</v>
      </c>
      <c r="R37" s="35">
        <v>548.53160000000025</v>
      </c>
      <c r="S37" s="35">
        <v>489.63839999999931</v>
      </c>
      <c r="T37" s="23"/>
      <c r="U37" s="23"/>
    </row>
    <row r="38" spans="1:21" x14ac:dyDescent="0.3">
      <c r="A38" s="5"/>
      <c r="B38" s="12"/>
      <c r="C38" s="12"/>
      <c r="D38" s="13" t="s">
        <v>33</v>
      </c>
      <c r="E38" s="38">
        <f>E36*E37</f>
        <v>0</v>
      </c>
      <c r="F38" s="38">
        <f t="shared" ref="F38:S38" si="11">F36*F37</f>
        <v>0</v>
      </c>
      <c r="G38" s="34">
        <f t="shared" si="11"/>
        <v>12562797.608593768</v>
      </c>
      <c r="H38" s="34">
        <f t="shared" si="11"/>
        <v>13385582.532596722</v>
      </c>
      <c r="I38" s="34">
        <f t="shared" si="11"/>
        <v>1341507297.2202215</v>
      </c>
      <c r="J38" s="34">
        <f t="shared" si="11"/>
        <v>1370838255.5721223</v>
      </c>
      <c r="K38" s="34">
        <f t="shared" si="11"/>
        <v>1383821544.8452497</v>
      </c>
      <c r="L38" s="34">
        <f t="shared" si="11"/>
        <v>1534697664.8933811</v>
      </c>
      <c r="M38" s="34">
        <f t="shared" si="11"/>
        <v>1632765102.2830684</v>
      </c>
      <c r="N38" s="34">
        <f t="shared" si="11"/>
        <v>1728403601.7840371</v>
      </c>
      <c r="O38" s="34">
        <f t="shared" si="11"/>
        <v>1540460527.5239894</v>
      </c>
      <c r="P38" s="34">
        <f t="shared" si="11"/>
        <v>1388890204.7296953</v>
      </c>
      <c r="Q38" s="34">
        <f t="shared" si="11"/>
        <v>1262203078.7977948</v>
      </c>
      <c r="R38" s="34">
        <f t="shared" si="11"/>
        <v>1126211295.0840352</v>
      </c>
      <c r="S38" s="34">
        <f t="shared" si="11"/>
        <v>1006743425.6384326</v>
      </c>
      <c r="T38" s="23"/>
      <c r="U38" s="23"/>
    </row>
    <row r="39" spans="1:21" x14ac:dyDescent="0.3">
      <c r="A39" s="5"/>
      <c r="B39" s="8" t="s">
        <v>26</v>
      </c>
      <c r="C39" s="8" t="s">
        <v>35</v>
      </c>
      <c r="D39" s="9" t="s">
        <v>31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20"/>
      <c r="U39" s="23"/>
    </row>
    <row r="40" spans="1:21" x14ac:dyDescent="0.3">
      <c r="A40" s="5"/>
      <c r="B40" s="21"/>
      <c r="C40" s="21"/>
      <c r="D40" s="22" t="s">
        <v>32</v>
      </c>
      <c r="E40" s="36">
        <v>2468.364</v>
      </c>
      <c r="F40" s="36">
        <v>2203.3727999999992</v>
      </c>
      <c r="G40" s="36">
        <v>1995.7901999999981</v>
      </c>
      <c r="H40" s="36">
        <v>1786.465199999998</v>
      </c>
      <c r="I40" s="36">
        <v>1613.385</v>
      </c>
      <c r="J40" s="36">
        <v>1458.943600000001</v>
      </c>
      <c r="K40" s="36">
        <v>1320.5192000000011</v>
      </c>
      <c r="L40" s="36">
        <v>1188.130799999999</v>
      </c>
      <c r="M40" s="36">
        <v>1055.972</v>
      </c>
      <c r="N40" s="36">
        <v>954.38159999999948</v>
      </c>
      <c r="O40" s="36">
        <v>859.00000000000057</v>
      </c>
      <c r="P40" s="36">
        <v>774.85519999999963</v>
      </c>
      <c r="Q40" s="36">
        <v>693.7728000000003</v>
      </c>
      <c r="R40" s="36">
        <v>628.3788000000003</v>
      </c>
      <c r="S40" s="36">
        <v>560.07240000000024</v>
      </c>
      <c r="T40" s="23"/>
      <c r="U40" s="23"/>
    </row>
    <row r="41" spans="1:21" x14ac:dyDescent="0.3">
      <c r="A41" s="5"/>
      <c r="B41" s="12"/>
      <c r="C41" s="12"/>
      <c r="D41" s="13" t="s">
        <v>33</v>
      </c>
      <c r="E41" s="31">
        <f>E39*E40</f>
        <v>0</v>
      </c>
      <c r="F41" s="31">
        <f t="shared" ref="F41:S41" si="12">F39*F40</f>
        <v>0</v>
      </c>
      <c r="G41" s="31">
        <f t="shared" si="12"/>
        <v>0</v>
      </c>
      <c r="H41" s="31">
        <f t="shared" si="12"/>
        <v>0</v>
      </c>
      <c r="I41" s="31">
        <f t="shared" si="12"/>
        <v>0</v>
      </c>
      <c r="J41" s="31">
        <f t="shared" si="12"/>
        <v>0</v>
      </c>
      <c r="K41" s="31">
        <f t="shared" si="12"/>
        <v>0</v>
      </c>
      <c r="L41" s="31">
        <f t="shared" si="12"/>
        <v>0</v>
      </c>
      <c r="M41" s="31">
        <f t="shared" si="12"/>
        <v>0</v>
      </c>
      <c r="N41" s="31">
        <f t="shared" si="12"/>
        <v>0</v>
      </c>
      <c r="O41" s="31">
        <f t="shared" si="12"/>
        <v>0</v>
      </c>
      <c r="P41" s="31">
        <f t="shared" si="12"/>
        <v>0</v>
      </c>
      <c r="Q41" s="31">
        <f t="shared" si="12"/>
        <v>0</v>
      </c>
      <c r="R41" s="31">
        <f t="shared" si="12"/>
        <v>0</v>
      </c>
      <c r="S41" s="31">
        <f t="shared" si="12"/>
        <v>0</v>
      </c>
      <c r="T41" s="23"/>
      <c r="U41" s="23"/>
    </row>
    <row r="42" spans="1:21" ht="15.6" x14ac:dyDescent="0.3">
      <c r="A42" s="5"/>
      <c r="B42" s="14" t="s">
        <v>36</v>
      </c>
      <c r="C42" s="14"/>
      <c r="D42" s="14"/>
      <c r="E42" s="40">
        <f>SUM(E8,E11,E14,E17,E20,E23,E26,E29,E32,E35,E38,E41)</f>
        <v>0</v>
      </c>
      <c r="F42" s="40">
        <f t="shared" ref="F42:S42" si="13">SUM(F8,F11,F14,F17,F20,F23,F26,F29,F32,F35,F38,F41)</f>
        <v>0</v>
      </c>
      <c r="G42" s="39">
        <f t="shared" si="13"/>
        <v>1811229772.9205832</v>
      </c>
      <c r="H42" s="39">
        <f t="shared" si="13"/>
        <v>1535105490.6201441</v>
      </c>
      <c r="I42" s="39">
        <f t="shared" si="13"/>
        <v>1381646836.0942574</v>
      </c>
      <c r="J42" s="39">
        <f t="shared" si="13"/>
        <v>1405634049.4432981</v>
      </c>
      <c r="K42" s="39">
        <f t="shared" si="13"/>
        <v>1414204342.2265625</v>
      </c>
      <c r="L42" s="39">
        <f t="shared" si="13"/>
        <v>1547945577.1727285</v>
      </c>
      <c r="M42" s="39">
        <f t="shared" si="13"/>
        <v>1643938826.7448699</v>
      </c>
      <c r="N42" s="39">
        <f t="shared" si="13"/>
        <v>1728403601.7840371</v>
      </c>
      <c r="O42" s="39">
        <f t="shared" si="13"/>
        <v>1540460527.5239894</v>
      </c>
      <c r="P42" s="39">
        <f t="shared" si="13"/>
        <v>1388890204.7296953</v>
      </c>
      <c r="Q42" s="39">
        <f t="shared" si="13"/>
        <v>1262203078.7977948</v>
      </c>
      <c r="R42" s="39">
        <f t="shared" si="13"/>
        <v>1126211295.0840352</v>
      </c>
      <c r="S42" s="39">
        <f t="shared" si="13"/>
        <v>1006743425.6384326</v>
      </c>
      <c r="T42" s="20"/>
      <c r="U42" s="23"/>
    </row>
    <row r="43" spans="1:21" x14ac:dyDescent="0.3">
      <c r="A43" s="5"/>
      <c r="B43" s="5" t="s">
        <v>37</v>
      </c>
      <c r="C43" s="5"/>
      <c r="D43" s="5"/>
      <c r="E43" s="5">
        <v>0</v>
      </c>
      <c r="F43" s="5">
        <v>0</v>
      </c>
      <c r="G43" s="48">
        <v>720000</v>
      </c>
      <c r="H43" s="48">
        <v>720000</v>
      </c>
      <c r="I43" s="48">
        <v>720000</v>
      </c>
      <c r="J43" s="48">
        <v>720000</v>
      </c>
      <c r="K43" s="48">
        <v>720000</v>
      </c>
      <c r="L43" s="48">
        <v>720000</v>
      </c>
      <c r="M43" s="48">
        <v>720000</v>
      </c>
      <c r="N43" s="48">
        <v>720000</v>
      </c>
      <c r="O43" s="48">
        <v>720000</v>
      </c>
      <c r="P43" s="48">
        <v>720000</v>
      </c>
      <c r="Q43" s="48">
        <v>720000</v>
      </c>
      <c r="R43" s="48">
        <v>720000</v>
      </c>
      <c r="S43" s="48">
        <v>720000</v>
      </c>
      <c r="T43" s="20"/>
      <c r="U43" s="23"/>
    </row>
    <row r="44" spans="1:21" x14ac:dyDescent="0.3">
      <c r="A44" s="5"/>
      <c r="B44" s="5" t="s">
        <v>38</v>
      </c>
      <c r="C44" s="5"/>
      <c r="D44" s="5"/>
      <c r="E44" s="5">
        <v>0</v>
      </c>
      <c r="F44" s="5">
        <v>0</v>
      </c>
      <c r="G44" s="48">
        <v>1673.49662819998</v>
      </c>
      <c r="H44" s="48">
        <v>1562.8695659999901</v>
      </c>
      <c r="I44" s="48">
        <v>1475.0454780000121</v>
      </c>
      <c r="J44" s="48">
        <v>1376.965656000011</v>
      </c>
      <c r="K44" s="48">
        <v>1293.2798255999969</v>
      </c>
      <c r="L44" s="48">
        <v>1203.998795999998</v>
      </c>
      <c r="M44" s="48">
        <v>1143.6559992000009</v>
      </c>
      <c r="N44" s="48">
        <v>1069.1725572000109</v>
      </c>
      <c r="O44" s="48">
        <v>1015.0854984000121</v>
      </c>
      <c r="P44" s="48">
        <v>952.47417239999822</v>
      </c>
      <c r="Q44" s="48">
        <v>892.13297399999328</v>
      </c>
      <c r="R44" s="48">
        <v>846.08366939999314</v>
      </c>
      <c r="S44" s="48">
        <v>793.20600000000479</v>
      </c>
      <c r="T44" s="23"/>
      <c r="U44" s="23"/>
    </row>
    <row r="45" spans="1:21" x14ac:dyDescent="0.3">
      <c r="A45" s="5"/>
      <c r="B45" s="5" t="s">
        <v>39</v>
      </c>
      <c r="C45" s="5"/>
      <c r="D45" s="5"/>
      <c r="E45" s="48">
        <v>39868000</v>
      </c>
      <c r="F45" s="48">
        <v>164843000</v>
      </c>
      <c r="G45" s="48">
        <v>284675000</v>
      </c>
      <c r="H45" s="48">
        <v>284675000</v>
      </c>
      <c r="I45" s="48">
        <v>284675000</v>
      </c>
      <c r="J45" s="48">
        <v>284675000</v>
      </c>
      <c r="K45" s="48">
        <v>284675000</v>
      </c>
      <c r="L45" s="48">
        <v>284675000</v>
      </c>
      <c r="M45" s="48">
        <v>284675000</v>
      </c>
      <c r="N45" s="48">
        <v>284675000</v>
      </c>
      <c r="O45" s="48">
        <v>244807000</v>
      </c>
      <c r="P45" s="48">
        <v>119832000</v>
      </c>
      <c r="Q45" s="5">
        <v>0</v>
      </c>
      <c r="R45" s="5">
        <v>0</v>
      </c>
      <c r="S45" s="5">
        <v>0</v>
      </c>
      <c r="T45" s="23"/>
      <c r="U45" s="23"/>
    </row>
    <row r="46" spans="1:21" ht="15.6" x14ac:dyDescent="0.3">
      <c r="A46" s="5"/>
      <c r="B46" s="14" t="s">
        <v>40</v>
      </c>
      <c r="C46" s="14"/>
      <c r="D46" s="14"/>
      <c r="E46" s="39">
        <f>E43*E44+E45</f>
        <v>39868000</v>
      </c>
      <c r="F46" s="39">
        <f>F43*F44+F45</f>
        <v>164843000</v>
      </c>
      <c r="G46" s="39">
        <f>G43*G44+G45</f>
        <v>1489592572.3039856</v>
      </c>
      <c r="H46" s="39">
        <f>H43*H44+H45</f>
        <v>1409941087.5199928</v>
      </c>
      <c r="I46" s="39">
        <f>I43*I44+I45</f>
        <v>1346707744.1600087</v>
      </c>
      <c r="J46" s="39">
        <f>J43*J44+J45</f>
        <v>1276090272.3200078</v>
      </c>
      <c r="K46" s="39">
        <f>K43*K44+K45</f>
        <v>1215836474.4319978</v>
      </c>
      <c r="L46" s="39">
        <f>L43*L44+L45</f>
        <v>1151554133.1199985</v>
      </c>
      <c r="M46" s="39">
        <f>M43*M44+M45</f>
        <v>1108107319.4240007</v>
      </c>
      <c r="N46" s="39">
        <f>N43*N44+N45</f>
        <v>1054479241.1840079</v>
      </c>
      <c r="O46" s="39">
        <f>O43*O44+O45</f>
        <v>975668558.84800863</v>
      </c>
      <c r="P46" s="39">
        <f>P43*P44+P45</f>
        <v>805613404.12799871</v>
      </c>
      <c r="Q46" s="39">
        <f>Q43*Q44+Q45</f>
        <v>642335741.2799952</v>
      </c>
      <c r="R46" s="39">
        <f>R43*R44+R45</f>
        <v>609180241.96799505</v>
      </c>
      <c r="S46" s="39">
        <f>S43*S44+S45</f>
        <v>571108320.00000346</v>
      </c>
      <c r="T46" s="20"/>
      <c r="U46" s="23"/>
    </row>
    <row r="47" spans="1:21" ht="15.6" x14ac:dyDescent="0.3">
      <c r="A47" s="5"/>
      <c r="B47" s="14" t="s">
        <v>41</v>
      </c>
      <c r="C47" s="14"/>
      <c r="D47" s="14"/>
      <c r="E47" s="41">
        <v>-39868000</v>
      </c>
      <c r="F47" s="41">
        <v>-164843000</v>
      </c>
      <c r="G47" s="41">
        <v>320822126.93560052</v>
      </c>
      <c r="H47" s="41">
        <v>124932863.78463981</v>
      </c>
      <c r="I47" s="41">
        <v>34346446.937949963</v>
      </c>
      <c r="J47" s="41">
        <v>130795419.505252</v>
      </c>
      <c r="K47" s="41">
        <v>197168323.03051019</v>
      </c>
      <c r="L47" s="41">
        <v>395269630.98646122</v>
      </c>
      <c r="M47" s="41">
        <v>536082619.77472007</v>
      </c>
      <c r="N47" s="41">
        <v>674585656.09599996</v>
      </c>
      <c r="O47" s="41">
        <v>564533481.15199983</v>
      </c>
      <c r="P47" s="41">
        <v>582894427.87199998</v>
      </c>
      <c r="Q47" s="41">
        <v>620106314.39999998</v>
      </c>
      <c r="R47" s="41">
        <v>516854791.15200001</v>
      </c>
      <c r="S47" s="41">
        <v>437089893.12</v>
      </c>
      <c r="T47" s="27"/>
      <c r="U47" s="23"/>
    </row>
    <row r="48" spans="1:21" x14ac:dyDescent="0.3">
      <c r="A48" s="5"/>
      <c r="B48" s="15" t="s">
        <v>42</v>
      </c>
      <c r="C48" s="15"/>
      <c r="D48" s="15"/>
      <c r="E48" s="15">
        <f>IF(E42&gt;0,E47/E42,0)</f>
        <v>0</v>
      </c>
      <c r="F48" s="15">
        <f>IF(F42&gt;0,F47/F42,0)</f>
        <v>0</v>
      </c>
      <c r="G48" s="15">
        <f>IF(G42&gt;0,G47/G42,0)</f>
        <v>0.17712944637514391</v>
      </c>
      <c r="H48" s="15">
        <f>IF(H42&gt;0,H47/H42,0)</f>
        <v>8.1383894818961314E-2</v>
      </c>
      <c r="I48" s="15">
        <f>IF(I42&gt;0,I47/I42,0)</f>
        <v>2.485906386543979E-2</v>
      </c>
      <c r="J48" s="15">
        <f>IF(J42&gt;0,J47/J42,0)</f>
        <v>9.3050833221529877E-2</v>
      </c>
      <c r="K48" s="15">
        <f>IF(K42&gt;0,K47/K42,0)</f>
        <v>0.13941996721639457</v>
      </c>
      <c r="L48" s="15">
        <f>IF(L42&gt;0,L47/L42,0)</f>
        <v>0.25535111622490508</v>
      </c>
      <c r="M48" s="15">
        <f>IF(M42&gt;0,M47/M42,0)</f>
        <v>0.32609645264976583</v>
      </c>
      <c r="N48" s="15">
        <f>IF(N42&gt;0,N47/N42,0)</f>
        <v>0.39029405828575042</v>
      </c>
      <c r="O48" s="15">
        <f>IF(O42&gt;0,O47/O42,0)</f>
        <v>0.36647059179074515</v>
      </c>
      <c r="P48" s="15">
        <f>IF(P42&gt;0,P47/P42,0)</f>
        <v>0.41968359045734821</v>
      </c>
      <c r="Q48" s="15">
        <f>IF(Q42&gt;0,Q47/Q42,0)</f>
        <v>0.49128886216204604</v>
      </c>
      <c r="R48" s="15">
        <f>IF(R42&gt;0,R47/R42,0)</f>
        <v>0.45893234547379813</v>
      </c>
      <c r="S48" s="15">
        <f>IF(S42&gt;0,S47/S42,0)</f>
        <v>0.43416215292671689</v>
      </c>
      <c r="T48" s="20"/>
      <c r="U48" s="23"/>
    </row>
    <row r="49" spans="1:21" x14ac:dyDescent="0.3">
      <c r="A49" s="5"/>
      <c r="B49" s="43" t="s">
        <v>52</v>
      </c>
      <c r="C49" s="5"/>
      <c r="D49" s="5"/>
      <c r="E49" s="42">
        <v>6.4049999999999108E-2</v>
      </c>
      <c r="F49" s="42">
        <v>6.4049999999999108E-2</v>
      </c>
      <c r="G49" s="42">
        <v>6.4049999999999108E-2</v>
      </c>
      <c r="H49" s="42">
        <v>6.4049999999999108E-2</v>
      </c>
      <c r="I49" s="42">
        <v>6.4049999999999108E-2</v>
      </c>
      <c r="J49" s="42">
        <v>6.4049999999999108E-2</v>
      </c>
      <c r="K49" s="42">
        <v>6.4049999999999108E-2</v>
      </c>
      <c r="L49" s="42">
        <v>6.4049999999999108E-2</v>
      </c>
      <c r="M49" s="42">
        <v>6.4049999999999108E-2</v>
      </c>
      <c r="N49" s="42">
        <v>6.4049999999999108E-2</v>
      </c>
      <c r="O49" s="42">
        <v>6.4049999999999108E-2</v>
      </c>
      <c r="P49" s="42">
        <v>6.4049999999999108E-2</v>
      </c>
      <c r="Q49" s="42">
        <v>6.4049999999999108E-2</v>
      </c>
      <c r="R49" s="42">
        <v>6.4049999999999108E-2</v>
      </c>
      <c r="S49" s="42">
        <v>6.4049999999999108E-2</v>
      </c>
      <c r="T49" s="20"/>
      <c r="U49" s="23"/>
    </row>
    <row r="50" spans="1:21" x14ac:dyDescent="0.3">
      <c r="A50" s="5"/>
      <c r="B50" s="43" t="s">
        <v>53</v>
      </c>
      <c r="C50" s="5"/>
      <c r="D50" s="5"/>
      <c r="E50" s="42">
        <v>4.002999999999976E-2</v>
      </c>
      <c r="F50" s="42">
        <v>4.002999999999976E-2</v>
      </c>
      <c r="G50" s="42">
        <v>4.002999999999976E-2</v>
      </c>
      <c r="H50" s="42">
        <v>4.002999999999976E-2</v>
      </c>
      <c r="I50" s="42">
        <v>4.002999999999976E-2</v>
      </c>
      <c r="J50" s="42">
        <v>4.002999999999976E-2</v>
      </c>
      <c r="K50" s="42">
        <v>4.002999999999976E-2</v>
      </c>
      <c r="L50" s="42">
        <v>4.002999999999976E-2</v>
      </c>
      <c r="M50" s="42">
        <v>4.002999999999976E-2</v>
      </c>
      <c r="N50" s="42">
        <v>4.002999999999976E-2</v>
      </c>
      <c r="O50" s="42">
        <v>4.002999999999976E-2</v>
      </c>
      <c r="P50" s="42">
        <v>4.002999999999976E-2</v>
      </c>
      <c r="Q50" s="42">
        <v>4.002999999999976E-2</v>
      </c>
      <c r="R50" s="42">
        <v>4.002999999999976E-2</v>
      </c>
      <c r="S50" s="42">
        <v>4.002999999999976E-2</v>
      </c>
      <c r="T50" s="23"/>
      <c r="U50" s="23"/>
    </row>
    <row r="51" spans="1:21" ht="15.6" x14ac:dyDescent="0.3">
      <c r="A51" s="5"/>
      <c r="B51" s="14" t="s">
        <v>43</v>
      </c>
      <c r="C51" s="14"/>
      <c r="D51" s="14"/>
      <c r="E51" s="44">
        <v>-39868000</v>
      </c>
      <c r="F51" s="44">
        <v>-164843000</v>
      </c>
      <c r="G51" s="44">
        <v>132423563.41550329</v>
      </c>
      <c r="H51" s="44">
        <v>-34433730.048963189</v>
      </c>
      <c r="I51" s="44">
        <v>-108655452.1932178</v>
      </c>
      <c r="J51" s="44">
        <v>-15559795.178409209</v>
      </c>
      <c r="K51" s="44">
        <v>50438692.509055451</v>
      </c>
      <c r="L51" s="44">
        <v>235054662.56957191</v>
      </c>
      <c r="M51" s="44">
        <v>365190584.23154688</v>
      </c>
      <c r="N51" s="44">
        <v>494543641.72000003</v>
      </c>
      <c r="O51" s="44">
        <v>404389947.15200001</v>
      </c>
      <c r="P51" s="44">
        <v>439024460.23199999</v>
      </c>
      <c r="Q51" s="44">
        <v>488998376.35199988</v>
      </c>
      <c r="R51" s="44">
        <v>399702254.67360002</v>
      </c>
      <c r="S51" s="44">
        <v>332548235.07840008</v>
      </c>
      <c r="T51" s="27"/>
      <c r="U51" s="23"/>
    </row>
    <row r="52" spans="1:21" ht="15.6" x14ac:dyDescent="0.3">
      <c r="A52" s="5"/>
      <c r="B52" s="15" t="s">
        <v>44</v>
      </c>
      <c r="C52" s="15"/>
      <c r="D52" s="15"/>
      <c r="E52" s="15">
        <f>IF(E42&gt;0,E51/E42,0)</f>
        <v>0</v>
      </c>
      <c r="F52" s="15">
        <f>IF(F42&gt;0,F51/F42,0)</f>
        <v>0</v>
      </c>
      <c r="G52" s="15">
        <f>IF(G42&gt;0,G51/G42,0)</f>
        <v>7.3112514709810728E-2</v>
      </c>
      <c r="H52" s="15">
        <f>IF(H42&gt;0,H51/H42,0)</f>
        <v>-2.2430855898413097E-2</v>
      </c>
      <c r="I52" s="15">
        <f>IF(I42&gt;0,I51/I42,0)</f>
        <v>-7.8641986761517985E-2</v>
      </c>
      <c r="J52" s="15">
        <f>IF(J42&gt;0,J51/J42,0)</f>
        <v>-1.1069591821976475E-2</v>
      </c>
      <c r="K52" s="15">
        <f>IF(K42&gt;0,K51/K42,0)</f>
        <v>3.566577403492014E-2</v>
      </c>
      <c r="L52" s="15">
        <f>IF(L42&gt;0,L51/L42,0)</f>
        <v>0.15184943581730534</v>
      </c>
      <c r="M52" s="15">
        <f>IF(M42&gt;0,M51/M42,0)</f>
        <v>0.22214365783589002</v>
      </c>
      <c r="N52" s="15">
        <f>IF(N42&gt;0,N51/N42,0)</f>
        <v>0.28612740751612536</v>
      </c>
      <c r="O52" s="15">
        <f>IF(O42&gt;0,O51/O42,0)</f>
        <v>0.26251237206446532</v>
      </c>
      <c r="P52" s="15">
        <f>IF(P42&gt;0,P51/P42,0)</f>
        <v>0.31609731189474588</v>
      </c>
      <c r="Q52" s="15">
        <f>IF(Q42&gt;0,Q51/Q42,0)</f>
        <v>0.38741656122226709</v>
      </c>
      <c r="R52" s="15">
        <f>IF(R42&gt;0,R51/R42,0)</f>
        <v>0.35490876038832059</v>
      </c>
      <c r="S52" s="15">
        <f>IF(S42&gt;0,S51/S42,0)</f>
        <v>0.33032074171978082</v>
      </c>
      <c r="T52" s="27"/>
      <c r="U52" s="23"/>
    </row>
    <row r="53" spans="1:21" x14ac:dyDescent="0.3">
      <c r="A53" s="5"/>
      <c r="B53" s="43" t="s">
        <v>51</v>
      </c>
      <c r="C53" s="5"/>
      <c r="D53" s="5"/>
      <c r="E53" s="16">
        <v>0.25064999999999998</v>
      </c>
      <c r="F53" s="16">
        <v>0.25064999999999998</v>
      </c>
      <c r="G53" s="16">
        <v>0.25064999999999998</v>
      </c>
      <c r="H53" s="16">
        <v>0.25064999999999998</v>
      </c>
      <c r="I53" s="16">
        <v>0.25064999999999998</v>
      </c>
      <c r="J53" s="16">
        <v>0.25064999999999998</v>
      </c>
      <c r="K53" s="16">
        <v>0.25064999999999998</v>
      </c>
      <c r="L53" s="16">
        <v>0.25064999999999998</v>
      </c>
      <c r="M53" s="16">
        <v>0.25064999999999998</v>
      </c>
      <c r="N53" s="16">
        <v>0.25064999999999998</v>
      </c>
      <c r="O53" s="16">
        <v>0.25064999999999998</v>
      </c>
      <c r="P53" s="16">
        <v>0.25064999999999998</v>
      </c>
      <c r="Q53" s="16">
        <v>0.25064999999999998</v>
      </c>
      <c r="R53" s="16">
        <v>0.25064999999999998</v>
      </c>
      <c r="S53" s="16">
        <v>0.25064999999999998</v>
      </c>
      <c r="T53" s="45"/>
      <c r="U53" s="23"/>
    </row>
    <row r="54" spans="1:21" x14ac:dyDescent="0.3">
      <c r="A54" s="5"/>
      <c r="B54" t="s">
        <v>45</v>
      </c>
      <c r="E54" s="48">
        <f>E53*E51</f>
        <v>-9992914.1999999993</v>
      </c>
      <c r="F54" s="48">
        <f t="shared" ref="F54:S54" si="14">F53*F51</f>
        <v>-41317897.949999996</v>
      </c>
      <c r="G54" s="48">
        <f t="shared" si="14"/>
        <v>33191966.170095898</v>
      </c>
      <c r="H54" s="48">
        <f t="shared" si="14"/>
        <v>-8630814.4367726222</v>
      </c>
      <c r="I54" s="48">
        <f t="shared" si="14"/>
        <v>-27234489.092230041</v>
      </c>
      <c r="J54" s="48">
        <f t="shared" si="14"/>
        <v>-3900062.6614682679</v>
      </c>
      <c r="K54" s="48">
        <f t="shared" si="14"/>
        <v>12642458.277394747</v>
      </c>
      <c r="L54" s="48">
        <f t="shared" si="14"/>
        <v>58916451.173063196</v>
      </c>
      <c r="M54" s="48">
        <f t="shared" si="14"/>
        <v>91535019.937637225</v>
      </c>
      <c r="N54" s="48">
        <f t="shared" si="14"/>
        <v>123957363.79711799</v>
      </c>
      <c r="O54" s="48">
        <f t="shared" si="14"/>
        <v>101360340.2536488</v>
      </c>
      <c r="P54" s="48">
        <f t="shared" si="14"/>
        <v>110041480.95715079</v>
      </c>
      <c r="Q54" s="48">
        <f t="shared" si="14"/>
        <v>122567443.03262876</v>
      </c>
      <c r="R54" s="48">
        <f t="shared" si="14"/>
        <v>100185370.13393784</v>
      </c>
      <c r="S54" s="48">
        <f t="shared" si="14"/>
        <v>83353215.122400969</v>
      </c>
      <c r="T54" s="23"/>
      <c r="U54" s="23"/>
    </row>
    <row r="55" spans="1:21" x14ac:dyDescent="0.3">
      <c r="A55" s="5"/>
      <c r="B55" s="25" t="s">
        <v>46</v>
      </c>
      <c r="C55" s="25"/>
      <c r="D55" s="25"/>
      <c r="E55" s="44">
        <v>-29878800</v>
      </c>
      <c r="F55" s="44">
        <v>-123543175</v>
      </c>
      <c r="G55" s="44">
        <v>99506113.615603492</v>
      </c>
      <c r="H55" s="44">
        <v>-25777111.920549769</v>
      </c>
      <c r="I55" s="44">
        <v>-81879975.93890956</v>
      </c>
      <c r="J55" s="44">
        <v>-11645963.88994674</v>
      </c>
      <c r="K55" s="44">
        <v>37716615.876867622</v>
      </c>
      <c r="L55" s="44">
        <v>176902260.16296211</v>
      </c>
      <c r="M55" s="44">
        <v>273393575.82515699</v>
      </c>
      <c r="N55" s="44">
        <v>370914331.0169602</v>
      </c>
      <c r="O55" s="44">
        <v>303041027.8616001</v>
      </c>
      <c r="P55" s="44">
        <v>329509117.17840022</v>
      </c>
      <c r="Q55" s="44">
        <v>366917989.20912021</v>
      </c>
      <c r="R55" s="44">
        <v>299303215.99416018</v>
      </c>
      <c r="S55" s="44">
        <v>249108097.8571198</v>
      </c>
      <c r="T55" s="20"/>
      <c r="U55" s="23"/>
    </row>
    <row r="56" spans="1:21" x14ac:dyDescent="0.3">
      <c r="A56" s="5"/>
      <c r="B56" s="15" t="s">
        <v>47</v>
      </c>
      <c r="C56" s="15"/>
      <c r="D56" s="15"/>
      <c r="E56" s="15">
        <f>IF(E42&gt;0,E55/E42,0)</f>
        <v>0</v>
      </c>
      <c r="F56" s="15">
        <f>IF(F42&gt;0,F55/F42,0)</f>
        <v>0</v>
      </c>
      <c r="G56" s="15">
        <f>IF(G42&gt;0,G55/G42,0)</f>
        <v>5.4938426423474282E-2</v>
      </c>
      <c r="H56" s="15">
        <f>IF(H42&gt;0,H55/H42,0)</f>
        <v>-1.6791752800087024E-2</v>
      </c>
      <c r="I56" s="15">
        <f>IF(I42&gt;0,I55/I42,0)</f>
        <v>-5.9262594318511962E-2</v>
      </c>
      <c r="J56" s="15">
        <f>IF(J42&gt;0,J55/J42,0)</f>
        <v>-8.2852033177192377E-3</v>
      </c>
      <c r="K56" s="15">
        <f>IF(K42&gt;0,K55/K42,0)</f>
        <v>2.6669848727437464E-2</v>
      </c>
      <c r="L56" s="15">
        <f>IF(L42&gt;0,L55/L42,0)</f>
        <v>0.11428196363729289</v>
      </c>
      <c r="M56" s="15">
        <f>IF(M42&gt;0,M55/M42,0)</f>
        <v>0.16630398368684926</v>
      </c>
      <c r="N56" s="15">
        <f>IF(N42&gt;0,N55/N42,0)</f>
        <v>0.21459937403168275</v>
      </c>
      <c r="O56" s="15">
        <f>IF(O42&gt;0,O55/O42,0)</f>
        <v>0.19672105999930004</v>
      </c>
      <c r="P56" s="15">
        <f>IF(P42&gt;0,P55/P42,0)</f>
        <v>0.23724633959998948</v>
      </c>
      <c r="Q56" s="15">
        <f>IF(Q42&gt;0,Q55/Q42,0)</f>
        <v>0.29069647774793661</v>
      </c>
      <c r="R56" s="15">
        <f>IF(R42&gt;0,R55/R42,0)</f>
        <v>0.26576115627736346</v>
      </c>
      <c r="S56" s="15">
        <f>IF(S42&gt;0,S55/S42,0)</f>
        <v>0.24743950793534741</v>
      </c>
      <c r="T56" s="17"/>
      <c r="U56" s="23"/>
    </row>
    <row r="57" spans="1:21" x14ac:dyDescent="0.3">
      <c r="A57" s="5"/>
      <c r="T57" s="45"/>
    </row>
    <row r="58" spans="1:21" x14ac:dyDescent="0.3">
      <c r="A58" s="5"/>
      <c r="T58" s="5"/>
    </row>
    <row r="59" spans="1:21" ht="21" x14ac:dyDescent="0.4">
      <c r="A59" s="5"/>
      <c r="B59" s="5"/>
      <c r="C59" s="5"/>
      <c r="D59" s="2" t="s">
        <v>48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1" ht="15" thickBot="1" x14ac:dyDescent="0.35">
      <c r="A60" s="5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 spans="1:21" ht="15.6" thickTop="1" thickBot="1" x14ac:dyDescent="0.35">
      <c r="A61" s="5"/>
      <c r="B61" s="46" t="s">
        <v>28</v>
      </c>
      <c r="C61" s="46"/>
      <c r="D61" s="46"/>
      <c r="E61" s="46">
        <v>2003</v>
      </c>
      <c r="F61" s="46">
        <f>E61+1</f>
        <v>2004</v>
      </c>
      <c r="G61" s="46">
        <f t="shared" ref="G61:T61" si="15">F61+1</f>
        <v>2005</v>
      </c>
      <c r="H61" s="46">
        <f t="shared" si="15"/>
        <v>2006</v>
      </c>
      <c r="I61" s="46">
        <f t="shared" si="15"/>
        <v>2007</v>
      </c>
      <c r="J61" s="46">
        <f t="shared" si="15"/>
        <v>2008</v>
      </c>
      <c r="K61" s="46">
        <f t="shared" si="15"/>
        <v>2009</v>
      </c>
      <c r="L61" s="46">
        <f t="shared" si="15"/>
        <v>2010</v>
      </c>
      <c r="M61" s="46">
        <f t="shared" si="15"/>
        <v>2011</v>
      </c>
      <c r="N61" s="46">
        <f t="shared" si="15"/>
        <v>2012</v>
      </c>
      <c r="O61" s="46">
        <f t="shared" si="15"/>
        <v>2013</v>
      </c>
      <c r="P61" s="46">
        <f t="shared" si="15"/>
        <v>2014</v>
      </c>
      <c r="Q61" s="46">
        <f t="shared" si="15"/>
        <v>2015</v>
      </c>
      <c r="R61" s="46">
        <f t="shared" si="15"/>
        <v>2016</v>
      </c>
      <c r="S61" s="46">
        <f t="shared" si="15"/>
        <v>2017</v>
      </c>
      <c r="T61" s="46">
        <f t="shared" si="15"/>
        <v>2018</v>
      </c>
    </row>
    <row r="62" spans="1:21" ht="15" thickTop="1" x14ac:dyDescent="0.3">
      <c r="A62" s="5"/>
      <c r="B62" s="5" t="s">
        <v>46</v>
      </c>
      <c r="C62" s="5"/>
      <c r="E62" s="48">
        <f>E55</f>
        <v>-29878800</v>
      </c>
      <c r="F62" s="48">
        <f>F55</f>
        <v>-123543175</v>
      </c>
      <c r="G62" s="48">
        <f>G55</f>
        <v>99506113.615603492</v>
      </c>
      <c r="H62" s="48">
        <f>H55</f>
        <v>-25777111.920549769</v>
      </c>
      <c r="I62" s="48">
        <f>I55</f>
        <v>-81879975.93890956</v>
      </c>
      <c r="J62" s="48">
        <f>J55</f>
        <v>-11645963.88994674</v>
      </c>
      <c r="K62" s="48">
        <f>K55</f>
        <v>37716615.876867622</v>
      </c>
      <c r="L62" s="48">
        <f>L55</f>
        <v>176902260.16296211</v>
      </c>
      <c r="M62" s="48">
        <f>M55</f>
        <v>273393575.82515699</v>
      </c>
      <c r="N62" s="48">
        <f>N55</f>
        <v>370914331.0169602</v>
      </c>
      <c r="O62" s="48">
        <f>O55</f>
        <v>303041027.8616001</v>
      </c>
      <c r="P62" s="48">
        <f>P55</f>
        <v>329509117.17840022</v>
      </c>
      <c r="Q62" s="48">
        <f>Q55</f>
        <v>366917989.20912021</v>
      </c>
      <c r="R62" s="48">
        <f>R55</f>
        <v>299303215.99416018</v>
      </c>
      <c r="S62" s="48">
        <f>S55</f>
        <v>249108097.8571198</v>
      </c>
      <c r="T62" s="26">
        <v>0</v>
      </c>
    </row>
    <row r="63" spans="1:21" x14ac:dyDescent="0.3">
      <c r="A63" s="5"/>
      <c r="B63" s="5" t="s">
        <v>39</v>
      </c>
      <c r="C63" s="5"/>
      <c r="E63" s="48">
        <f>E45</f>
        <v>39868000</v>
      </c>
      <c r="F63" s="48">
        <f>F45</f>
        <v>164843000</v>
      </c>
      <c r="G63" s="48">
        <f>G45</f>
        <v>284675000</v>
      </c>
      <c r="H63" s="48">
        <f>H45</f>
        <v>284675000</v>
      </c>
      <c r="I63" s="48">
        <f>I45</f>
        <v>284675000</v>
      </c>
      <c r="J63" s="48">
        <f>J45</f>
        <v>284675000</v>
      </c>
      <c r="K63" s="48">
        <f>K45</f>
        <v>284675000</v>
      </c>
      <c r="L63" s="48">
        <f>L45</f>
        <v>284675000</v>
      </c>
      <c r="M63" s="48">
        <f>M45</f>
        <v>284675000</v>
      </c>
      <c r="N63" s="48">
        <f>N45</f>
        <v>284675000</v>
      </c>
      <c r="O63" s="48">
        <f>O45</f>
        <v>244807000</v>
      </c>
      <c r="P63" s="48">
        <f>P45</f>
        <v>119832000</v>
      </c>
      <c r="Q63" s="5">
        <f>Q45</f>
        <v>0</v>
      </c>
      <c r="R63" s="5">
        <f>R45</f>
        <v>0</v>
      </c>
      <c r="S63" s="5">
        <f>S45</f>
        <v>0</v>
      </c>
      <c r="T63" s="5">
        <v>0</v>
      </c>
    </row>
    <row r="64" spans="1:21" x14ac:dyDescent="0.3">
      <c r="A64" s="5"/>
      <c r="B64" s="5" t="s">
        <v>49</v>
      </c>
      <c r="C64" s="5"/>
      <c r="E64" s="48">
        <v>398680000</v>
      </c>
      <c r="F64" s="48">
        <v>1249750000</v>
      </c>
      <c r="G64" s="48">
        <v>1198320000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</row>
    <row r="65" spans="1:20" x14ac:dyDescent="0.3">
      <c r="A65" s="5"/>
      <c r="B65" s="5" t="s">
        <v>54</v>
      </c>
      <c r="C65" s="5"/>
      <c r="E65" s="5">
        <v>0</v>
      </c>
      <c r="F65" s="5">
        <v>0</v>
      </c>
      <c r="G65" s="48">
        <v>149076343.3078948</v>
      </c>
      <c r="H65" s="48">
        <v>-22729879.726007659</v>
      </c>
      <c r="I65" s="48">
        <v>-12957461.01341556</v>
      </c>
      <c r="J65" s="48">
        <v>2499483.0523551828</v>
      </c>
      <c r="K65" s="48">
        <v>143157.5342723772</v>
      </c>
      <c r="L65" s="48">
        <v>10935071.334465539</v>
      </c>
      <c r="M65" s="48">
        <v>8060083.6555849416</v>
      </c>
      <c r="N65" s="48">
        <v>6847793.6926586628</v>
      </c>
      <c r="O65" s="48">
        <v>-15745859.783013741</v>
      </c>
      <c r="P65" s="48">
        <v>-12272726.465753431</v>
      </c>
      <c r="Q65" s="48">
        <v>-9929262.969863018</v>
      </c>
      <c r="R65" s="48">
        <v>-11362559.789589049</v>
      </c>
      <c r="S65" s="48">
        <v>-9597331.5682191681</v>
      </c>
      <c r="T65" s="48">
        <v>-82966851.261370108</v>
      </c>
    </row>
    <row r="66" spans="1:20" ht="15.6" x14ac:dyDescent="0.3">
      <c r="A66" s="5"/>
      <c r="B66" s="27" t="s">
        <v>50</v>
      </c>
      <c r="C66" s="20"/>
      <c r="D66" s="20"/>
      <c r="E66" s="50">
        <v>-388690800</v>
      </c>
      <c r="F66" s="50">
        <v>-1208450175</v>
      </c>
      <c r="G66" s="50">
        <v>-963215229.69229138</v>
      </c>
      <c r="H66" s="50">
        <v>281627767.80545789</v>
      </c>
      <c r="I66" s="50">
        <v>215752485.07450619</v>
      </c>
      <c r="J66" s="50">
        <v>270529553.05769801</v>
      </c>
      <c r="K66" s="50">
        <v>322248458.34259498</v>
      </c>
      <c r="L66" s="50">
        <v>450642188.82849669</v>
      </c>
      <c r="M66" s="50">
        <v>550008492.16957116</v>
      </c>
      <c r="N66" s="50">
        <v>648741537.32430243</v>
      </c>
      <c r="O66" s="50">
        <v>563593887.64461303</v>
      </c>
      <c r="P66" s="50">
        <v>461613843.64415312</v>
      </c>
      <c r="Q66" s="50">
        <v>376847252.17898262</v>
      </c>
      <c r="R66" s="50">
        <v>310665775.78374863</v>
      </c>
      <c r="S66" s="50">
        <v>258705429.42533901</v>
      </c>
      <c r="T66" s="50">
        <v>82966851.261370108</v>
      </c>
    </row>
    <row r="67" spans="1:20" ht="21.6" thickBot="1" x14ac:dyDescent="0.45">
      <c r="A67" s="5"/>
      <c r="B67" s="28" t="s">
        <v>9</v>
      </c>
      <c r="C67" s="29"/>
      <c r="D67" s="29"/>
      <c r="E67" s="49">
        <v>-388690800</v>
      </c>
      <c r="F67" s="49">
        <v>-1098591068.181824</v>
      </c>
      <c r="G67" s="49">
        <v>-796045644.37379444</v>
      </c>
      <c r="H67" s="49">
        <v>211591110.2971136</v>
      </c>
      <c r="I67" s="49">
        <v>147361850.33433911</v>
      </c>
      <c r="J67" s="49">
        <v>167977568.01118809</v>
      </c>
      <c r="K67" s="49">
        <v>181900853.73441559</v>
      </c>
      <c r="L67" s="49">
        <v>231250697.6145981</v>
      </c>
      <c r="M67" s="49">
        <v>256583020.7751326</v>
      </c>
      <c r="N67" s="49">
        <v>275129740.91854078</v>
      </c>
      <c r="O67" s="49">
        <v>217289841.34488231</v>
      </c>
      <c r="P67" s="49">
        <v>161792836.11343321</v>
      </c>
      <c r="Q67" s="49">
        <v>120075148.1136902</v>
      </c>
      <c r="R67" s="49">
        <v>89988809.247816622</v>
      </c>
      <c r="S67" s="49">
        <v>68125225.226367608</v>
      </c>
      <c r="T67" s="49">
        <v>19861604.553165879</v>
      </c>
    </row>
    <row r="68" spans="1:20" ht="15" thickTop="1" x14ac:dyDescent="0.3">
      <c r="A68" s="5"/>
    </row>
    <row r="69" spans="1:20" x14ac:dyDescent="0.3">
      <c r="A69" s="5"/>
    </row>
    <row r="70" spans="1:20" x14ac:dyDescent="0.3">
      <c r="A70" s="5"/>
    </row>
  </sheetData>
  <mergeCells count="24">
    <mergeCell ref="B33:B35"/>
    <mergeCell ref="C33:C35"/>
    <mergeCell ref="B36:B38"/>
    <mergeCell ref="C36:C38"/>
    <mergeCell ref="B39:B41"/>
    <mergeCell ref="C39:C41"/>
    <mergeCell ref="B24:B26"/>
    <mergeCell ref="C24:C26"/>
    <mergeCell ref="B27:B29"/>
    <mergeCell ref="C27:C29"/>
    <mergeCell ref="B30:B32"/>
    <mergeCell ref="C30:C32"/>
    <mergeCell ref="B15:B17"/>
    <mergeCell ref="C15:C17"/>
    <mergeCell ref="B18:B20"/>
    <mergeCell ref="C18:C20"/>
    <mergeCell ref="B21:B23"/>
    <mergeCell ref="C21:C23"/>
    <mergeCell ref="B6:B8"/>
    <mergeCell ref="C6:C8"/>
    <mergeCell ref="B9:B11"/>
    <mergeCell ref="C9:C11"/>
    <mergeCell ref="B12:B14"/>
    <mergeCell ref="C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PL General</vt:lpstr>
      <vt:lpstr>Product Price</vt:lpstr>
      <vt:lpstr>#Products</vt:lpstr>
      <vt:lpstr>PLSheet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sybra</cp:lastModifiedBy>
  <dcterms:created xsi:type="dcterms:W3CDTF">2020-05-08T07:17:44Z</dcterms:created>
  <dcterms:modified xsi:type="dcterms:W3CDTF">2020-05-08T12:30:46Z</dcterms:modified>
</cp:coreProperties>
</file>