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bra\Documents\GitHub\professional_business_analytics_skills\PL1\"/>
    </mc:Choice>
  </mc:AlternateContent>
  <xr:revisionPtr revIDLastSave="0" documentId="13_ncr:1_{38EA53B3-D00B-4148-8312-1B94CC331AC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Blad1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65" i="2" l="1"/>
  <c r="K55" i="2"/>
  <c r="O55" i="2"/>
  <c r="S55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H60" i="2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U54" i="2"/>
  <c r="T54" i="2"/>
  <c r="S54" i="2"/>
  <c r="R54" i="2"/>
  <c r="Q54" i="2"/>
  <c r="Q55" i="2" s="1"/>
  <c r="P54" i="2"/>
  <c r="O54" i="2"/>
  <c r="N54" i="2"/>
  <c r="M54" i="2"/>
  <c r="M55" i="2" s="1"/>
  <c r="L54" i="2"/>
  <c r="K54" i="2"/>
  <c r="J54" i="2"/>
  <c r="I54" i="2"/>
  <c r="I55" i="2" s="1"/>
  <c r="H54" i="2"/>
  <c r="G54" i="2"/>
  <c r="G55" i="2" s="1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H4" i="2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N61" i="2" l="1"/>
  <c r="N65" i="2" s="1"/>
  <c r="R55" i="2"/>
  <c r="R61" i="2" s="1"/>
  <c r="R65" i="2" s="1"/>
  <c r="N55" i="2"/>
  <c r="J55" i="2"/>
  <c r="J61" i="2" s="1"/>
  <c r="J65" i="2" s="1"/>
  <c r="U55" i="2"/>
  <c r="U61" i="2" s="1"/>
  <c r="U65" i="2" s="1"/>
  <c r="I61" i="2"/>
  <c r="I65" i="2" s="1"/>
  <c r="M61" i="2"/>
  <c r="M65" i="2" s="1"/>
  <c r="Q61" i="2"/>
  <c r="Q65" i="2" s="1"/>
  <c r="H61" i="2"/>
  <c r="H65" i="2" s="1"/>
  <c r="P61" i="2"/>
  <c r="P65" i="2" s="1"/>
  <c r="T55" i="2"/>
  <c r="T61" i="2" s="1"/>
  <c r="T65" i="2" s="1"/>
  <c r="P55" i="2"/>
  <c r="L55" i="2"/>
  <c r="L61" i="2" s="1"/>
  <c r="L65" i="2" s="1"/>
  <c r="H55" i="2"/>
  <c r="K42" i="2"/>
  <c r="K48" i="2" s="1"/>
  <c r="H42" i="2"/>
  <c r="L42" i="2"/>
  <c r="L52" i="2" s="1"/>
  <c r="P42" i="2"/>
  <c r="P56" i="2" s="1"/>
  <c r="T42" i="2"/>
  <c r="T48" i="2" s="1"/>
  <c r="S42" i="2"/>
  <c r="K61" i="2"/>
  <c r="K65" i="2" s="1"/>
  <c r="O61" i="2"/>
  <c r="O65" i="2" s="1"/>
  <c r="S61" i="2"/>
  <c r="S65" i="2" s="1"/>
  <c r="G61" i="2"/>
  <c r="G65" i="2" s="1"/>
  <c r="M42" i="2"/>
  <c r="M56" i="2" s="1"/>
  <c r="Q42" i="2"/>
  <c r="Q56" i="2" s="1"/>
  <c r="J42" i="2"/>
  <c r="J52" i="2" s="1"/>
  <c r="N42" i="2"/>
  <c r="R42" i="2"/>
  <c r="R52" i="2" s="1"/>
  <c r="I42" i="2"/>
  <c r="I56" i="2" s="1"/>
  <c r="U42" i="2"/>
  <c r="U52" i="2" s="1"/>
  <c r="G42" i="2"/>
  <c r="G48" i="2" s="1"/>
  <c r="O42" i="2"/>
  <c r="O48" i="2" s="1"/>
  <c r="P48" i="2"/>
  <c r="H56" i="2"/>
  <c r="H48" i="2"/>
  <c r="H52" i="2"/>
  <c r="G52" i="2"/>
  <c r="G56" i="2"/>
  <c r="S52" i="2"/>
  <c r="J48" i="2"/>
  <c r="U56" i="2"/>
  <c r="S48" i="2"/>
  <c r="S56" i="2"/>
  <c r="K52" i="2"/>
  <c r="J56" i="2" l="1"/>
  <c r="T52" i="2"/>
  <c r="T56" i="2"/>
  <c r="K56" i="2"/>
  <c r="U48" i="2"/>
  <c r="L56" i="2"/>
  <c r="L48" i="2"/>
  <c r="I52" i="2"/>
  <c r="Q52" i="2"/>
  <c r="P52" i="2"/>
  <c r="Q48" i="2"/>
  <c r="I48" i="2"/>
  <c r="O52" i="2"/>
  <c r="M48" i="2"/>
  <c r="R56" i="2"/>
  <c r="M52" i="2"/>
  <c r="O56" i="2"/>
  <c r="R48" i="2"/>
  <c r="N52" i="2"/>
  <c r="N56" i="2"/>
  <c r="N48" i="2"/>
</calcChain>
</file>

<file path=xl/sharedStrings.xml><?xml version="1.0" encoding="utf-8"?>
<sst xmlns="http://schemas.openxmlformats.org/spreadsheetml/2006/main" count="104" uniqueCount="55">
  <si>
    <t>CAPEX</t>
  </si>
  <si>
    <t>CCC</t>
  </si>
  <si>
    <t>COS</t>
  </si>
  <si>
    <t>CostofSales</t>
  </si>
  <si>
    <t>DWC</t>
  </si>
  <si>
    <t>Depreciation</t>
  </si>
  <si>
    <t>GM</t>
  </si>
  <si>
    <t>NCF</t>
  </si>
  <si>
    <t>NI</t>
  </si>
  <si>
    <t>NPV</t>
  </si>
  <si>
    <t>OM</t>
  </si>
  <si>
    <t>PercentageGlassLoss</t>
  </si>
  <si>
    <t>RD</t>
  </si>
  <si>
    <t>SALES</t>
  </si>
  <si>
    <t>SG&amp;A</t>
  </si>
  <si>
    <t>SubstrateCost</t>
  </si>
  <si>
    <t>TAX</t>
  </si>
  <si>
    <t>WC</t>
  </si>
  <si>
    <t>Profit and loss statement</t>
  </si>
  <si>
    <t>(in $)</t>
  </si>
  <si>
    <t>Format</t>
  </si>
  <si>
    <t>Market</t>
  </si>
  <si>
    <t>VGA</t>
  </si>
  <si>
    <t>Notebook</t>
  </si>
  <si>
    <t># Product</t>
  </si>
  <si>
    <t>Price</t>
  </si>
  <si>
    <t>Product Revenue</t>
  </si>
  <si>
    <t>XGA</t>
  </si>
  <si>
    <t>SXGA</t>
  </si>
  <si>
    <t>Monitor</t>
  </si>
  <si>
    <t>WXGA</t>
  </si>
  <si>
    <t>UXGA</t>
  </si>
  <si>
    <t>SDTV</t>
  </si>
  <si>
    <t>Television</t>
  </si>
  <si>
    <t>HDreadyTV</t>
  </si>
  <si>
    <t>FullHDTV</t>
  </si>
  <si>
    <t>Revenues</t>
  </si>
  <si>
    <t># Substrates</t>
  </si>
  <si>
    <t>Cost per substrate</t>
  </si>
  <si>
    <t>Depreciation costs</t>
  </si>
  <si>
    <t>Cost of sales</t>
  </si>
  <si>
    <t>Gross Margin</t>
  </si>
  <si>
    <t>Gross Margin (%)</t>
  </si>
  <si>
    <t>R&amp;D (%)</t>
  </si>
  <si>
    <t>SG&amp;A (%)</t>
  </si>
  <si>
    <t>Operating Margin</t>
  </si>
  <si>
    <t>Operating Margin (%)</t>
  </si>
  <si>
    <t>Tax (%)</t>
  </si>
  <si>
    <t>Tax</t>
  </si>
  <si>
    <t>Net Income</t>
  </si>
  <si>
    <t>Net Income (%)</t>
  </si>
  <si>
    <t>Cash flow statement</t>
  </si>
  <si>
    <t>Capex</t>
  </si>
  <si>
    <t>Delta Working capital investments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</si>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</sst>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2" xfId="0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11" fontId="4" fillId="0" borderId="0" xfId="0" applyNumberFormat="1" applyFont="1"/>
    <xf numFmtId="11" fontId="4" fillId="0" borderId="4" xfId="0" applyNumberFormat="1" applyFont="1" applyBorder="1"/>
    <xf numFmtId="0" fontId="5" fillId="0" borderId="5" xfId="0" applyFont="1" applyBorder="1"/>
    <xf numFmtId="11" fontId="5" fillId="0" borderId="5" xfId="0" applyNumberFormat="1" applyFont="1" applyBorder="1"/>
    <xf numFmtId="0" fontId="5" fillId="0" borderId="0" xfId="0" applyFont="1"/>
    <xf numFmtId="11" fontId="0" fillId="0" borderId="0" xfId="0" applyNumberFormat="1"/>
    <xf numFmtId="9" fontId="4" fillId="0" borderId="5" xfId="1" applyFont="1" applyBorder="1"/>
    <xf numFmtId="9" fontId="6" fillId="0" borderId="0" xfId="1" applyFont="1"/>
    <xf numFmtId="9" fontId="0" fillId="0" borderId="0" xfId="1" applyFont="1"/>
    <xf numFmtId="0" fontId="0" fillId="0" borderId="6" xfId="0" applyBorder="1"/>
    <xf numFmtId="0" fontId="0" fillId="0" borderId="4" xfId="0" applyBorder="1"/>
    <xf numFmtId="11" fontId="0" fillId="0" borderId="4" xfId="0" applyNumberFormat="1" applyBorder="1"/>
    <xf numFmtId="0" fontId="5" fillId="0" borderId="7" xfId="0" applyFont="1" applyBorder="1"/>
    <xf numFmtId="0" fontId="0" fillId="0" borderId="7" xfId="0" applyBorder="1"/>
    <xf numFmtId="11" fontId="5" fillId="0" borderId="7" xfId="0" applyNumberFormat="1" applyFont="1" applyBorder="1"/>
    <xf numFmtId="0" fontId="0" fillId="0" borderId="0" xfId="0" applyNumberFormat="1"/>
    <xf numFmtId="0" fontId="0" fillId="0" borderId="4" xfId="0" applyNumberFormat="1" applyBorder="1"/>
    <xf numFmtId="9" fontId="0" fillId="0" borderId="4" xfId="1" applyFont="1" applyBorder="1"/>
    <xf numFmtId="0" fontId="4" fillId="0" borderId="4" xfId="0" applyNumberFormat="1" applyFont="1" applyBorder="1"/>
    <xf numFmtId="11" fontId="5" fillId="0" borderId="0" xfId="0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038B-534A-41A2-85FF-6218DF2C648E}">
  <dimension ref="D2:V66"/>
  <sheetViews>
    <sheetView showGridLines="0" tabSelected="1" zoomScale="80" zoomScaleNormal="80" workbookViewId="0">
      <selection activeCell="W17" sqref="W17"/>
    </sheetView>
  </sheetViews>
  <sheetFormatPr defaultRowHeight="14.4" x14ac:dyDescent="0.3"/>
  <cols>
    <col min="7" max="7" width="10.109375" bestFit="1" customWidth="1"/>
    <col min="8" max="9" width="10.21875" bestFit="1" customWidth="1"/>
    <col min="10" max="11" width="10" bestFit="1" customWidth="1"/>
    <col min="12" max="21" width="9.44140625" bestFit="1" customWidth="1"/>
    <col min="22" max="22" width="9.21875" bestFit="1" customWidth="1"/>
  </cols>
  <sheetData>
    <row r="2" spans="4:21" ht="21" x14ac:dyDescent="0.4">
      <c r="F2" s="2" t="s">
        <v>18</v>
      </c>
    </row>
    <row r="3" spans="4:21" ht="15" thickBot="1" x14ac:dyDescent="0.35"/>
    <row r="4" spans="4:21" ht="15.6" thickTop="1" thickBot="1" x14ac:dyDescent="0.35">
      <c r="D4" s="3" t="s">
        <v>19</v>
      </c>
      <c r="E4" s="3"/>
      <c r="F4" s="3"/>
      <c r="G4" s="3">
        <v>2003</v>
      </c>
      <c r="H4" s="3">
        <f>G4+1</f>
        <v>2004</v>
      </c>
      <c r="I4" s="3">
        <f t="shared" ref="I4:U4" si="0">H4+1</f>
        <v>2005</v>
      </c>
      <c r="J4" s="3">
        <f t="shared" si="0"/>
        <v>2006</v>
      </c>
      <c r="K4" s="3">
        <f t="shared" si="0"/>
        <v>2007</v>
      </c>
      <c r="L4" s="3">
        <f t="shared" si="0"/>
        <v>2008</v>
      </c>
      <c r="M4" s="3">
        <f t="shared" si="0"/>
        <v>2009</v>
      </c>
      <c r="N4" s="3">
        <f t="shared" si="0"/>
        <v>2010</v>
      </c>
      <c r="O4" s="3">
        <f t="shared" si="0"/>
        <v>2011</v>
      </c>
      <c r="P4" s="3">
        <f t="shared" si="0"/>
        <v>2012</v>
      </c>
      <c r="Q4" s="3">
        <f t="shared" si="0"/>
        <v>2013</v>
      </c>
      <c r="R4" s="3">
        <f t="shared" si="0"/>
        <v>2014</v>
      </c>
      <c r="S4" s="3">
        <f t="shared" si="0"/>
        <v>2015</v>
      </c>
      <c r="T4" s="3">
        <f t="shared" si="0"/>
        <v>2016</v>
      </c>
      <c r="U4" s="3">
        <f t="shared" si="0"/>
        <v>2017</v>
      </c>
    </row>
    <row r="5" spans="4:21" ht="15" thickTop="1" x14ac:dyDescent="0.3">
      <c r="D5" t="s">
        <v>20</v>
      </c>
      <c r="E5" t="s">
        <v>21</v>
      </c>
    </row>
    <row r="6" spans="4:21" x14ac:dyDescent="0.3">
      <c r="D6" s="4" t="s">
        <v>22</v>
      </c>
      <c r="E6" s="4" t="s">
        <v>23</v>
      </c>
      <c r="F6" s="5" t="s">
        <v>24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4:21" x14ac:dyDescent="0.3">
      <c r="D7" s="6"/>
      <c r="E7" s="6"/>
      <c r="F7" s="7" t="s">
        <v>25</v>
      </c>
      <c r="G7" s="8">
        <v>132.2639999999999</v>
      </c>
      <c r="H7" s="8">
        <v>106.10600000000009</v>
      </c>
      <c r="I7" s="8">
        <v>85.272000000000006</v>
      </c>
      <c r="J7" s="8">
        <v>67.053599999999975</v>
      </c>
      <c r="K7" s="8">
        <v>54.367199999999933</v>
      </c>
      <c r="L7" s="8">
        <v>43.120399999999997</v>
      </c>
      <c r="M7" s="8">
        <v>35.146999999999998</v>
      </c>
      <c r="N7" s="8">
        <v>27.76479999999999</v>
      </c>
      <c r="O7" s="8">
        <v>22.07480000000001</v>
      </c>
      <c r="P7" s="8">
        <v>17.873999999999992</v>
      </c>
      <c r="Q7" s="8">
        <v>13.91320000000001</v>
      </c>
      <c r="R7" s="8">
        <v>10.938399999999991</v>
      </c>
      <c r="S7" s="8">
        <v>8.989200000000011</v>
      </c>
      <c r="T7" s="8">
        <v>7.0391999999999921</v>
      </c>
      <c r="U7" s="8">
        <v>5.9724000000000004</v>
      </c>
    </row>
    <row r="8" spans="4:21" x14ac:dyDescent="0.3">
      <c r="D8" s="9"/>
      <c r="E8" s="9"/>
      <c r="F8" s="10" t="s">
        <v>26</v>
      </c>
      <c r="G8" s="10">
        <f>G6*G7</f>
        <v>0</v>
      </c>
      <c r="H8" s="10">
        <f t="shared" ref="H8:U8" si="1">H6*H7</f>
        <v>0</v>
      </c>
      <c r="I8" s="10">
        <f t="shared" si="1"/>
        <v>0</v>
      </c>
      <c r="J8" s="10">
        <f t="shared" si="1"/>
        <v>0</v>
      </c>
      <c r="K8" s="10">
        <f t="shared" si="1"/>
        <v>0</v>
      </c>
      <c r="L8" s="10">
        <f t="shared" si="1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</row>
    <row r="9" spans="4:21" x14ac:dyDescent="0.3">
      <c r="D9" s="6" t="s">
        <v>27</v>
      </c>
      <c r="E9" s="6" t="s">
        <v>23</v>
      </c>
      <c r="F9" s="7" t="s">
        <v>24</v>
      </c>
      <c r="G9" s="7">
        <v>0</v>
      </c>
      <c r="H9" s="7">
        <v>0</v>
      </c>
      <c r="I9" s="11">
        <v>16418995.200000031</v>
      </c>
      <c r="J9" s="11">
        <v>17695641.599999908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4:21" x14ac:dyDescent="0.3">
      <c r="D10" s="6"/>
      <c r="E10" s="6"/>
      <c r="F10" s="7" t="s">
        <v>25</v>
      </c>
      <c r="G10" s="8">
        <v>171.1055999999999</v>
      </c>
      <c r="H10" s="8">
        <v>137.88960000000009</v>
      </c>
      <c r="I10" s="8">
        <v>110.726</v>
      </c>
      <c r="J10" s="8">
        <v>87.647999999999939</v>
      </c>
      <c r="K10" s="8">
        <v>70.943200000000004</v>
      </c>
      <c r="L10" s="8">
        <v>55.95520000000004</v>
      </c>
      <c r="M10" s="8">
        <v>45.378</v>
      </c>
      <c r="N10" s="8">
        <v>36.079199999999993</v>
      </c>
      <c r="O10" s="8">
        <v>29.034800000000011</v>
      </c>
      <c r="P10" s="8">
        <v>23.032199999999989</v>
      </c>
      <c r="Q10" s="8">
        <v>17.870399999999989</v>
      </c>
      <c r="R10" s="8">
        <v>13.92720000000001</v>
      </c>
      <c r="S10" s="8">
        <v>11.0352</v>
      </c>
      <c r="T10" s="8">
        <v>10.018000000000001</v>
      </c>
      <c r="U10" s="8">
        <v>7.9567999999999959</v>
      </c>
    </row>
    <row r="11" spans="4:21" x14ac:dyDescent="0.3">
      <c r="D11" s="6"/>
      <c r="E11" s="6"/>
      <c r="F11" s="7" t="s">
        <v>26</v>
      </c>
      <c r="G11" s="7">
        <f>G10*G9</f>
        <v>0</v>
      </c>
      <c r="H11" s="7">
        <f t="shared" ref="H11:U11" si="2">H10*H9</f>
        <v>0</v>
      </c>
      <c r="I11" s="11">
        <f t="shared" si="2"/>
        <v>1818009662.5152035</v>
      </c>
      <c r="J11" s="11">
        <f t="shared" si="2"/>
        <v>1550987594.9567909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7">
        <f t="shared" si="2"/>
        <v>0</v>
      </c>
      <c r="O11" s="7">
        <f t="shared" si="2"/>
        <v>0</v>
      </c>
      <c r="P11" s="7">
        <f t="shared" si="2"/>
        <v>0</v>
      </c>
      <c r="Q11" s="7">
        <f t="shared" si="2"/>
        <v>0</v>
      </c>
      <c r="R11" s="7">
        <f t="shared" si="2"/>
        <v>0</v>
      </c>
      <c r="S11" s="7">
        <f t="shared" si="2"/>
        <v>0</v>
      </c>
      <c r="T11" s="7">
        <f t="shared" si="2"/>
        <v>0</v>
      </c>
      <c r="U11" s="7">
        <f t="shared" si="2"/>
        <v>0</v>
      </c>
    </row>
    <row r="12" spans="4:21" x14ac:dyDescent="0.3">
      <c r="D12" s="4" t="s">
        <v>28</v>
      </c>
      <c r="E12" s="4" t="s">
        <v>29</v>
      </c>
      <c r="F12" s="5" t="s">
        <v>24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4:21" x14ac:dyDescent="0.3">
      <c r="D13" s="6"/>
      <c r="E13" s="6"/>
      <c r="F13" s="7" t="s">
        <v>25</v>
      </c>
      <c r="G13" s="8">
        <v>243.79079999999979</v>
      </c>
      <c r="H13" s="8">
        <v>206.79299999999989</v>
      </c>
      <c r="I13" s="8">
        <v>174.97919999999999</v>
      </c>
      <c r="J13" s="8">
        <v>148.49340000000001</v>
      </c>
      <c r="K13" s="8">
        <v>126.66980000000009</v>
      </c>
      <c r="L13" s="8">
        <v>107.9568</v>
      </c>
      <c r="M13" s="8">
        <v>91.036400000000086</v>
      </c>
      <c r="N13" s="8">
        <v>78.858000000000061</v>
      </c>
      <c r="O13" s="8">
        <v>66.039599999999965</v>
      </c>
      <c r="P13" s="8">
        <v>55.675200000000054</v>
      </c>
      <c r="Q13" s="8">
        <v>48.095999999999989</v>
      </c>
      <c r="R13" s="8">
        <v>40.794999999999987</v>
      </c>
      <c r="S13" s="8">
        <v>34.923000000000002</v>
      </c>
      <c r="T13" s="8">
        <v>30.108000000000001</v>
      </c>
      <c r="U13" s="8">
        <v>25.175000000000001</v>
      </c>
    </row>
    <row r="14" spans="4:21" x14ac:dyDescent="0.3">
      <c r="D14" s="9"/>
      <c r="E14" s="9"/>
      <c r="F14" s="10" t="s">
        <v>26</v>
      </c>
      <c r="G14" s="10">
        <f>G13*G12</f>
        <v>0</v>
      </c>
      <c r="H14" s="10">
        <f t="shared" ref="H14:U14" si="3">H13*H12</f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3"/>
        <v>0</v>
      </c>
      <c r="N14" s="10">
        <f t="shared" si="3"/>
        <v>0</v>
      </c>
      <c r="O14" s="10">
        <f t="shared" si="3"/>
        <v>0</v>
      </c>
      <c r="P14" s="10">
        <f t="shared" si="3"/>
        <v>0</v>
      </c>
      <c r="Q14" s="10">
        <f t="shared" si="3"/>
        <v>0</v>
      </c>
      <c r="R14" s="10">
        <f t="shared" si="3"/>
        <v>0</v>
      </c>
      <c r="S14" s="10">
        <f t="shared" si="3"/>
        <v>0</v>
      </c>
      <c r="T14" s="10">
        <f t="shared" si="3"/>
        <v>0</v>
      </c>
      <c r="U14" s="10">
        <f t="shared" si="3"/>
        <v>0</v>
      </c>
    </row>
    <row r="15" spans="4:21" x14ac:dyDescent="0.3">
      <c r="D15" s="6" t="s">
        <v>30</v>
      </c>
      <c r="E15" s="6" t="s">
        <v>29</v>
      </c>
      <c r="F15" s="7" t="s">
        <v>24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4:21" x14ac:dyDescent="0.3">
      <c r="D16" s="6"/>
      <c r="E16" s="6"/>
      <c r="F16" s="7" t="s">
        <v>25</v>
      </c>
      <c r="G16" s="8">
        <v>238.714</v>
      </c>
      <c r="H16" s="8">
        <v>202</v>
      </c>
      <c r="I16" s="8">
        <v>170.8974</v>
      </c>
      <c r="J16" s="8">
        <v>146.23359999999991</v>
      </c>
      <c r="K16" s="8">
        <v>123.7272</v>
      </c>
      <c r="L16" s="8">
        <v>105.54600000000001</v>
      </c>
      <c r="M16" s="8">
        <v>88.483799999999889</v>
      </c>
      <c r="N16" s="8">
        <v>76.227999999999952</v>
      </c>
      <c r="O16" s="8">
        <v>64.448000000000093</v>
      </c>
      <c r="P16" s="8">
        <v>54.269999999999968</v>
      </c>
      <c r="Q16" s="8">
        <v>46.999999999999993</v>
      </c>
      <c r="R16" s="8">
        <v>39.887999999999998</v>
      </c>
      <c r="S16" s="8">
        <v>33.952400000000019</v>
      </c>
      <c r="T16" s="8">
        <v>29.011600000000019</v>
      </c>
      <c r="U16" s="8">
        <v>24.81</v>
      </c>
    </row>
    <row r="17" spans="4:21" x14ac:dyDescent="0.3">
      <c r="D17" s="6"/>
      <c r="E17" s="6"/>
      <c r="F17" s="7" t="s">
        <v>26</v>
      </c>
      <c r="G17" s="7">
        <f>G15*G16</f>
        <v>0</v>
      </c>
      <c r="H17" s="7">
        <f t="shared" ref="H17:U17" si="4">H15*H16</f>
        <v>0</v>
      </c>
      <c r="I17" s="7">
        <f t="shared" si="4"/>
        <v>0</v>
      </c>
      <c r="J17" s="7">
        <f t="shared" si="4"/>
        <v>0</v>
      </c>
      <c r="K17" s="7">
        <f t="shared" si="4"/>
        <v>0</v>
      </c>
      <c r="L17" s="7">
        <f t="shared" si="4"/>
        <v>0</v>
      </c>
      <c r="M17" s="7">
        <f t="shared" si="4"/>
        <v>0</v>
      </c>
      <c r="N17" s="7">
        <f t="shared" si="4"/>
        <v>0</v>
      </c>
      <c r="O17" s="7">
        <f t="shared" si="4"/>
        <v>0</v>
      </c>
      <c r="P17" s="7">
        <f t="shared" si="4"/>
        <v>0</v>
      </c>
      <c r="Q17" s="7">
        <f t="shared" si="4"/>
        <v>0</v>
      </c>
      <c r="R17" s="7">
        <f t="shared" si="4"/>
        <v>0</v>
      </c>
      <c r="S17" s="7">
        <f t="shared" si="4"/>
        <v>0</v>
      </c>
      <c r="T17" s="7">
        <f t="shared" si="4"/>
        <v>0</v>
      </c>
      <c r="U17" s="7">
        <f t="shared" si="4"/>
        <v>0</v>
      </c>
    </row>
    <row r="18" spans="4:21" x14ac:dyDescent="0.3">
      <c r="D18" s="4" t="s">
        <v>31</v>
      </c>
      <c r="E18" s="4" t="s">
        <v>29</v>
      </c>
      <c r="F18" s="5" t="s">
        <v>24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4:21" x14ac:dyDescent="0.3">
      <c r="D19" s="6"/>
      <c r="E19" s="6"/>
      <c r="F19" s="7" t="s">
        <v>25</v>
      </c>
      <c r="G19" s="8">
        <v>580.15800000000024</v>
      </c>
      <c r="H19" s="8">
        <v>491.21280000000007</v>
      </c>
      <c r="I19" s="8">
        <v>420.34079999999977</v>
      </c>
      <c r="J19" s="8">
        <v>352.86719999999963</v>
      </c>
      <c r="K19" s="8">
        <v>299.76520000000022</v>
      </c>
      <c r="L19" s="8">
        <v>256.15359999999981</v>
      </c>
      <c r="M19" s="8">
        <v>219.26440000000019</v>
      </c>
      <c r="N19" s="8">
        <v>184.852</v>
      </c>
      <c r="O19" s="8">
        <v>157.21979999999991</v>
      </c>
      <c r="P19" s="8">
        <v>132.601</v>
      </c>
      <c r="Q19" s="8">
        <v>113.86320000000001</v>
      </c>
      <c r="R19" s="8">
        <v>96.456800000000015</v>
      </c>
      <c r="S19" s="8">
        <v>82.883799999999979</v>
      </c>
      <c r="T19" s="8">
        <v>70.238</v>
      </c>
      <c r="U19" s="8">
        <v>60.287999999999997</v>
      </c>
    </row>
    <row r="20" spans="4:21" x14ac:dyDescent="0.3">
      <c r="D20" s="9"/>
      <c r="E20" s="9"/>
      <c r="F20" s="10" t="s">
        <v>26</v>
      </c>
      <c r="G20" s="10">
        <f>G18*G19</f>
        <v>0</v>
      </c>
      <c r="H20" s="10">
        <f t="shared" ref="H20:U20" si="5">H18*H19</f>
        <v>0</v>
      </c>
      <c r="I20" s="29">
        <f t="shared" si="5"/>
        <v>0</v>
      </c>
      <c r="J20" s="29">
        <f t="shared" si="5"/>
        <v>0</v>
      </c>
      <c r="K20" s="29">
        <f t="shared" si="5"/>
        <v>0</v>
      </c>
      <c r="L20" s="29">
        <f t="shared" si="5"/>
        <v>0</v>
      </c>
      <c r="M20" s="29">
        <f t="shared" si="5"/>
        <v>0</v>
      </c>
      <c r="N20" s="29">
        <f t="shared" si="5"/>
        <v>0</v>
      </c>
      <c r="O20" s="29">
        <f t="shared" si="5"/>
        <v>0</v>
      </c>
      <c r="P20" s="10">
        <f t="shared" si="5"/>
        <v>0</v>
      </c>
      <c r="Q20" s="10">
        <f t="shared" si="5"/>
        <v>0</v>
      </c>
      <c r="R20" s="10">
        <f t="shared" si="5"/>
        <v>0</v>
      </c>
      <c r="S20" s="10">
        <f t="shared" si="5"/>
        <v>0</v>
      </c>
      <c r="T20" s="10">
        <f t="shared" si="5"/>
        <v>0</v>
      </c>
      <c r="U20" s="10">
        <f t="shared" si="5"/>
        <v>0</v>
      </c>
    </row>
    <row r="21" spans="4:21" x14ac:dyDescent="0.3">
      <c r="D21" s="6" t="s">
        <v>32</v>
      </c>
      <c r="E21" s="6" t="s">
        <v>33</v>
      </c>
      <c r="F21" s="7" t="s">
        <v>24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  <row r="22" spans="4:21" x14ac:dyDescent="0.3">
      <c r="D22" s="6"/>
      <c r="E22" s="6"/>
      <c r="F22" s="7" t="s">
        <v>25</v>
      </c>
      <c r="G22" s="8">
        <v>367.92944718472921</v>
      </c>
      <c r="H22" s="8">
        <v>321.08904486000569</v>
      </c>
      <c r="I22" s="8">
        <v>283.62052109967198</v>
      </c>
      <c r="J22" s="8">
        <v>249.36919468380859</v>
      </c>
      <c r="K22" s="8">
        <v>219.60183519757501</v>
      </c>
      <c r="L22" s="8">
        <v>192.39216424567351</v>
      </c>
      <c r="M22" s="8">
        <v>171.39673510669309</v>
      </c>
      <c r="N22" s="8">
        <v>149.00861522718651</v>
      </c>
      <c r="O22" s="8">
        <v>131.73931925657629</v>
      </c>
      <c r="P22" s="8">
        <v>116.10797603526549</v>
      </c>
      <c r="Q22" s="8">
        <v>102.32621323739821</v>
      </c>
      <c r="R22" s="8">
        <v>88.67494507675471</v>
      </c>
      <c r="S22" s="8">
        <v>79.759404872203064</v>
      </c>
      <c r="T22" s="8">
        <v>69.768618264432362</v>
      </c>
      <c r="U22" s="8">
        <v>61.232233277625532</v>
      </c>
    </row>
    <row r="23" spans="4:21" x14ac:dyDescent="0.3">
      <c r="D23" s="6"/>
      <c r="E23" s="6"/>
      <c r="F23" s="7" t="s">
        <v>26</v>
      </c>
      <c r="G23" s="7">
        <f>G21*G22</f>
        <v>0</v>
      </c>
      <c r="H23" s="7">
        <f t="shared" ref="H23:U23" si="6">H21*H22</f>
        <v>0</v>
      </c>
      <c r="I23" s="7">
        <f t="shared" si="6"/>
        <v>0</v>
      </c>
      <c r="J23" s="7">
        <f t="shared" si="6"/>
        <v>0</v>
      </c>
      <c r="K23" s="7">
        <f t="shared" si="6"/>
        <v>0</v>
      </c>
      <c r="L23" s="7">
        <f t="shared" si="6"/>
        <v>0</v>
      </c>
      <c r="M23" s="7">
        <f t="shared" si="6"/>
        <v>0</v>
      </c>
      <c r="N23" s="7">
        <f t="shared" si="6"/>
        <v>0</v>
      </c>
      <c r="O23" s="7">
        <f t="shared" si="6"/>
        <v>0</v>
      </c>
      <c r="P23" s="7">
        <f t="shared" si="6"/>
        <v>0</v>
      </c>
      <c r="Q23" s="7">
        <f t="shared" si="6"/>
        <v>0</v>
      </c>
      <c r="R23" s="7">
        <f t="shared" si="6"/>
        <v>0</v>
      </c>
      <c r="S23" s="7">
        <f t="shared" si="6"/>
        <v>0</v>
      </c>
      <c r="T23" s="7">
        <f t="shared" si="6"/>
        <v>0</v>
      </c>
      <c r="U23" s="7">
        <f t="shared" si="6"/>
        <v>0</v>
      </c>
    </row>
    <row r="24" spans="4:21" x14ac:dyDescent="0.3">
      <c r="D24" s="4" t="s">
        <v>34</v>
      </c>
      <c r="E24" s="4" t="s">
        <v>33</v>
      </c>
      <c r="F24" s="5" t="s">
        <v>24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4:21" x14ac:dyDescent="0.3">
      <c r="D25" s="6"/>
      <c r="E25" s="6"/>
      <c r="F25" s="7" t="s">
        <v>25</v>
      </c>
      <c r="G25" s="8">
        <v>609.21507199924599</v>
      </c>
      <c r="H25" s="8">
        <v>533.80875652622194</v>
      </c>
      <c r="I25" s="8">
        <v>473.47899069998903</v>
      </c>
      <c r="J25" s="8">
        <v>412.90985559770439</v>
      </c>
      <c r="K25" s="8">
        <v>365.21035650724338</v>
      </c>
      <c r="L25" s="8">
        <v>322.11898576227833</v>
      </c>
      <c r="M25" s="8">
        <v>284.3445591494783</v>
      </c>
      <c r="N25" s="8">
        <v>247.77899197781309</v>
      </c>
      <c r="O25" s="8">
        <v>218.93059422116309</v>
      </c>
      <c r="P25" s="8">
        <v>192.24286996093721</v>
      </c>
      <c r="Q25" s="8">
        <v>169.4492078760687</v>
      </c>
      <c r="R25" s="8">
        <v>150.74008372766389</v>
      </c>
      <c r="S25" s="8">
        <v>132.0698827752399</v>
      </c>
      <c r="T25" s="8">
        <v>115.7167008136451</v>
      </c>
      <c r="U25" s="8">
        <v>101.28312996806</v>
      </c>
    </row>
    <row r="26" spans="4:21" x14ac:dyDescent="0.3">
      <c r="D26" s="9"/>
      <c r="E26" s="9"/>
      <c r="F26" s="10" t="s">
        <v>26</v>
      </c>
      <c r="G26" s="10">
        <f>G25*G24</f>
        <v>0</v>
      </c>
      <c r="H26" s="10">
        <f t="shared" ref="H26:U26" si="7">H25*H24</f>
        <v>0</v>
      </c>
      <c r="I26" s="10">
        <f t="shared" si="7"/>
        <v>0</v>
      </c>
      <c r="J26" s="10">
        <f t="shared" si="7"/>
        <v>0</v>
      </c>
      <c r="K26" s="10">
        <f t="shared" si="7"/>
        <v>0</v>
      </c>
      <c r="L26" s="10">
        <f t="shared" si="7"/>
        <v>0</v>
      </c>
      <c r="M26" s="10">
        <f t="shared" si="7"/>
        <v>0</v>
      </c>
      <c r="N26" s="10">
        <f t="shared" si="7"/>
        <v>0</v>
      </c>
      <c r="O26" s="10">
        <f t="shared" si="7"/>
        <v>0</v>
      </c>
      <c r="P26" s="10">
        <f t="shared" si="7"/>
        <v>0</v>
      </c>
      <c r="Q26" s="10">
        <f t="shared" si="7"/>
        <v>0</v>
      </c>
      <c r="R26" s="10">
        <f t="shared" si="7"/>
        <v>0</v>
      </c>
      <c r="S26" s="10">
        <f t="shared" si="7"/>
        <v>0</v>
      </c>
      <c r="T26" s="10">
        <f t="shared" si="7"/>
        <v>0</v>
      </c>
      <c r="U26" s="10">
        <f t="shared" si="7"/>
        <v>0</v>
      </c>
    </row>
    <row r="27" spans="4:21" x14ac:dyDescent="0.3">
      <c r="D27" s="6" t="s">
        <v>34</v>
      </c>
      <c r="E27" s="6" t="s">
        <v>33</v>
      </c>
      <c r="F27" s="7" t="s">
        <v>24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4:21" x14ac:dyDescent="0.3">
      <c r="D28" s="6"/>
      <c r="E28" s="6"/>
      <c r="F28" s="7" t="s">
        <v>25</v>
      </c>
      <c r="G28" s="8">
        <v>660.76163136253149</v>
      </c>
      <c r="H28" s="8">
        <v>583.55960392808208</v>
      </c>
      <c r="I28" s="8">
        <v>508.55470469975899</v>
      </c>
      <c r="J28" s="8">
        <v>454.00075563896672</v>
      </c>
      <c r="K28" s="8">
        <v>397.9977532267705</v>
      </c>
      <c r="L28" s="8">
        <v>350.02331250041073</v>
      </c>
      <c r="M28" s="8">
        <v>307.68726332929401</v>
      </c>
      <c r="N28" s="8">
        <v>272.30755233060802</v>
      </c>
      <c r="O28" s="8">
        <v>240.92268535095329</v>
      </c>
      <c r="P28" s="8">
        <v>210.1604337179302</v>
      </c>
      <c r="Q28" s="8">
        <v>184.2854918367328</v>
      </c>
      <c r="R28" s="8">
        <v>163.07364071687061</v>
      </c>
      <c r="S28" s="8">
        <v>142.8375769586452</v>
      </c>
      <c r="T28" s="8">
        <v>126.5121462893006</v>
      </c>
      <c r="U28" s="8">
        <v>112.3345694323297</v>
      </c>
    </row>
    <row r="29" spans="4:21" x14ac:dyDescent="0.3">
      <c r="D29" s="6"/>
      <c r="E29" s="6"/>
      <c r="F29" s="7" t="s">
        <v>26</v>
      </c>
      <c r="G29" s="7">
        <f>G28*G27</f>
        <v>0</v>
      </c>
      <c r="H29" s="7">
        <f t="shared" ref="H29:U29" si="8">H28*H27</f>
        <v>0</v>
      </c>
      <c r="I29" s="7">
        <f t="shared" si="8"/>
        <v>0</v>
      </c>
      <c r="J29" s="7">
        <f t="shared" si="8"/>
        <v>0</v>
      </c>
      <c r="K29" s="7">
        <f t="shared" si="8"/>
        <v>0</v>
      </c>
      <c r="L29" s="7">
        <f t="shared" si="8"/>
        <v>0</v>
      </c>
      <c r="M29" s="7">
        <f t="shared" si="8"/>
        <v>0</v>
      </c>
      <c r="N29" s="7">
        <f t="shared" si="8"/>
        <v>0</v>
      </c>
      <c r="O29" s="7">
        <f t="shared" si="8"/>
        <v>0</v>
      </c>
      <c r="P29" s="7">
        <f t="shared" si="8"/>
        <v>0</v>
      </c>
      <c r="Q29" s="7">
        <f t="shared" si="8"/>
        <v>0</v>
      </c>
      <c r="R29" s="7">
        <f t="shared" si="8"/>
        <v>0</v>
      </c>
      <c r="S29" s="7">
        <f t="shared" si="8"/>
        <v>0</v>
      </c>
      <c r="T29" s="7">
        <f t="shared" si="8"/>
        <v>0</v>
      </c>
      <c r="U29" s="7">
        <f t="shared" si="8"/>
        <v>0</v>
      </c>
    </row>
    <row r="30" spans="4:21" x14ac:dyDescent="0.3">
      <c r="D30" s="4" t="s">
        <v>34</v>
      </c>
      <c r="E30" s="4" t="s">
        <v>33</v>
      </c>
      <c r="F30" s="5" t="s">
        <v>24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4:21" x14ac:dyDescent="0.3">
      <c r="D31" s="6"/>
      <c r="E31" s="6"/>
      <c r="F31" s="7" t="s">
        <v>25</v>
      </c>
      <c r="G31" s="8">
        <v>1185.5143948479531</v>
      </c>
      <c r="H31" s="8">
        <v>1046.883637337367</v>
      </c>
      <c r="I31" s="8">
        <v>921.22760227071876</v>
      </c>
      <c r="J31" s="8">
        <v>813.9408947529156</v>
      </c>
      <c r="K31" s="8">
        <v>717.07877655810387</v>
      </c>
      <c r="L31" s="8">
        <v>633.2005500260002</v>
      </c>
      <c r="M31" s="8">
        <v>558.72335020793662</v>
      </c>
      <c r="N31" s="8">
        <v>485.49867985994928</v>
      </c>
      <c r="O31" s="8">
        <v>431.20089169728078</v>
      </c>
      <c r="P31" s="8">
        <v>377.63062849982748</v>
      </c>
      <c r="Q31" s="8">
        <v>332.5635882629939</v>
      </c>
      <c r="R31" s="8">
        <v>292.95715681992118</v>
      </c>
      <c r="S31" s="8">
        <v>258.62219608112378</v>
      </c>
      <c r="T31" s="8">
        <v>227.7661220283901</v>
      </c>
      <c r="U31" s="8">
        <v>199.9299196198894</v>
      </c>
    </row>
    <row r="32" spans="4:21" x14ac:dyDescent="0.3">
      <c r="D32" s="9"/>
      <c r="E32" s="9"/>
      <c r="F32" s="10" t="s">
        <v>26</v>
      </c>
      <c r="G32" s="10">
        <f>G31*G30</f>
        <v>0</v>
      </c>
      <c r="H32" s="10">
        <f t="shared" ref="H32:U32" si="9">H31*H30</f>
        <v>0</v>
      </c>
      <c r="I32" s="10">
        <f t="shared" si="9"/>
        <v>0</v>
      </c>
      <c r="J32" s="10">
        <f t="shared" si="9"/>
        <v>0</v>
      </c>
      <c r="K32" s="10">
        <f t="shared" si="9"/>
        <v>0</v>
      </c>
      <c r="L32" s="10">
        <f t="shared" si="9"/>
        <v>0</v>
      </c>
      <c r="M32" s="10">
        <f t="shared" si="9"/>
        <v>0</v>
      </c>
      <c r="N32" s="10">
        <f t="shared" si="9"/>
        <v>0</v>
      </c>
      <c r="O32" s="10">
        <f t="shared" si="9"/>
        <v>0</v>
      </c>
      <c r="P32" s="10">
        <f t="shared" si="9"/>
        <v>0</v>
      </c>
      <c r="Q32" s="10">
        <f t="shared" si="9"/>
        <v>0</v>
      </c>
      <c r="R32" s="10">
        <f t="shared" si="9"/>
        <v>0</v>
      </c>
      <c r="S32" s="10">
        <f t="shared" si="9"/>
        <v>0</v>
      </c>
      <c r="T32" s="10">
        <f t="shared" si="9"/>
        <v>0</v>
      </c>
      <c r="U32" s="10">
        <f t="shared" si="9"/>
        <v>0</v>
      </c>
    </row>
    <row r="33" spans="4:22" x14ac:dyDescent="0.3">
      <c r="D33" s="6" t="s">
        <v>35</v>
      </c>
      <c r="E33" s="6" t="s">
        <v>33</v>
      </c>
      <c r="F33" s="7" t="s">
        <v>24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</row>
    <row r="34" spans="4:22" x14ac:dyDescent="0.3">
      <c r="D34" s="6"/>
      <c r="E34" s="6"/>
      <c r="F34" s="7" t="s">
        <v>25</v>
      </c>
      <c r="G34" s="8">
        <v>1647.1391207577601</v>
      </c>
      <c r="H34" s="8">
        <v>1449.8641692114761</v>
      </c>
      <c r="I34" s="8">
        <v>1271.4724500573</v>
      </c>
      <c r="J34" s="8">
        <v>1119.0563861956209</v>
      </c>
      <c r="K34" s="8">
        <v>995.39767477201485</v>
      </c>
      <c r="L34" s="8">
        <v>868.18763394111636</v>
      </c>
      <c r="M34" s="8">
        <v>766.58933380044357</v>
      </c>
      <c r="N34" s="8">
        <v>676.55989201216062</v>
      </c>
      <c r="O34" s="8">
        <v>591.17829019442058</v>
      </c>
      <c r="P34" s="8">
        <v>521.77996834647979</v>
      </c>
      <c r="Q34" s="8">
        <v>463.21898498491743</v>
      </c>
      <c r="R34" s="8">
        <v>402.67660786856442</v>
      </c>
      <c r="S34" s="8">
        <v>358.96929054078419</v>
      </c>
      <c r="T34" s="8">
        <v>314.11060531100969</v>
      </c>
      <c r="U34" s="8">
        <v>277.8655185355131</v>
      </c>
    </row>
    <row r="35" spans="4:22" x14ac:dyDescent="0.3">
      <c r="D35" s="6"/>
      <c r="E35" s="6"/>
      <c r="F35" s="7" t="s">
        <v>26</v>
      </c>
      <c r="G35" s="10">
        <f>G34*G33</f>
        <v>0</v>
      </c>
      <c r="H35" s="10">
        <f t="shared" ref="H35:U35" si="10">H34*H33</f>
        <v>0</v>
      </c>
      <c r="I35" s="10">
        <f t="shared" si="10"/>
        <v>0</v>
      </c>
      <c r="J35" s="10">
        <f t="shared" si="10"/>
        <v>0</v>
      </c>
      <c r="K35" s="10">
        <f t="shared" si="10"/>
        <v>0</v>
      </c>
      <c r="L35" s="10">
        <f t="shared" si="10"/>
        <v>0</v>
      </c>
      <c r="M35" s="10">
        <f t="shared" si="10"/>
        <v>0</v>
      </c>
      <c r="N35" s="10">
        <f t="shared" si="10"/>
        <v>0</v>
      </c>
      <c r="O35" s="10">
        <f t="shared" si="10"/>
        <v>0</v>
      </c>
      <c r="P35" s="10">
        <f t="shared" si="10"/>
        <v>0</v>
      </c>
      <c r="Q35" s="10">
        <f t="shared" si="10"/>
        <v>0</v>
      </c>
      <c r="R35" s="10">
        <f t="shared" si="10"/>
        <v>0</v>
      </c>
      <c r="S35" s="10">
        <f t="shared" si="10"/>
        <v>0</v>
      </c>
      <c r="T35" s="10">
        <f t="shared" si="10"/>
        <v>0</v>
      </c>
      <c r="U35" s="10">
        <f t="shared" si="10"/>
        <v>0</v>
      </c>
    </row>
    <row r="36" spans="4:22" x14ac:dyDescent="0.3">
      <c r="D36" s="4" t="s">
        <v>35</v>
      </c>
      <c r="E36" s="4" t="s">
        <v>33</v>
      </c>
      <c r="F36" s="5" t="s">
        <v>24</v>
      </c>
      <c r="G36" s="7">
        <v>0</v>
      </c>
      <c r="H36" s="7">
        <v>0</v>
      </c>
      <c r="I36" s="7">
        <v>0</v>
      </c>
      <c r="J36" s="7">
        <v>0</v>
      </c>
      <c r="K36" s="11">
        <v>988753.8743999952</v>
      </c>
      <c r="L36" s="11">
        <v>1125981.2376000001</v>
      </c>
      <c r="M36" s="11">
        <v>1261941.9696000009</v>
      </c>
      <c r="N36" s="11">
        <v>1517693.6736000141</v>
      </c>
      <c r="O36" s="11">
        <v>1800098.532000012</v>
      </c>
      <c r="P36" s="11">
        <v>2071966.0967999841</v>
      </c>
      <c r="Q36" s="11">
        <v>2077463.815199984</v>
      </c>
      <c r="R36" s="11">
        <v>2079700.631999989</v>
      </c>
      <c r="S36" s="11">
        <v>2065875.4871999871</v>
      </c>
      <c r="T36" s="11">
        <v>2069756.229599986</v>
      </c>
      <c r="U36" s="11">
        <v>2069675.380799985</v>
      </c>
    </row>
    <row r="37" spans="4:22" x14ac:dyDescent="0.3">
      <c r="D37" s="6"/>
      <c r="E37" s="6"/>
      <c r="F37" s="7" t="s">
        <v>25</v>
      </c>
      <c r="G37" s="8">
        <v>2120.9999311305928</v>
      </c>
      <c r="H37" s="8">
        <v>1918.589188512236</v>
      </c>
      <c r="I37" s="8">
        <v>1718.1664325291561</v>
      </c>
      <c r="J37" s="8">
        <v>1556.030230086792</v>
      </c>
      <c r="K37" s="8">
        <v>1400.031640746316</v>
      </c>
      <c r="L37" s="8">
        <v>1269.129258813379</v>
      </c>
      <c r="M37" s="8">
        <v>1131.6109582180461</v>
      </c>
      <c r="N37" s="8">
        <v>1025.299585610449</v>
      </c>
      <c r="O37" s="8">
        <v>917.83645131409901</v>
      </c>
      <c r="P37" s="8">
        <v>827.25834096998767</v>
      </c>
      <c r="Q37" s="8">
        <v>744.48171269960653</v>
      </c>
      <c r="R37" s="8">
        <v>666.72326179929337</v>
      </c>
      <c r="S37" s="8">
        <v>604.92353934260325</v>
      </c>
      <c r="T37" s="8">
        <v>541.72133105556145</v>
      </c>
      <c r="U37" s="8">
        <v>487.25630230450253</v>
      </c>
    </row>
    <row r="38" spans="4:22" x14ac:dyDescent="0.3">
      <c r="D38" s="9"/>
      <c r="E38" s="9"/>
      <c r="F38" s="10" t="s">
        <v>26</v>
      </c>
      <c r="G38" s="10">
        <f>G37*G36</f>
        <v>0</v>
      </c>
      <c r="H38" s="10">
        <f t="shared" ref="H38:U38" si="11">H37*H36</f>
        <v>0</v>
      </c>
      <c r="I38" s="29">
        <f t="shared" si="11"/>
        <v>0</v>
      </c>
      <c r="J38" s="29">
        <f t="shared" si="11"/>
        <v>0</v>
      </c>
      <c r="K38" s="12">
        <f t="shared" si="11"/>
        <v>1384286709.0705023</v>
      </c>
      <c r="L38" s="12">
        <f t="shared" si="11"/>
        <v>1429015733.5130594</v>
      </c>
      <c r="M38" s="12">
        <f t="shared" si="11"/>
        <v>1428027361.4346254</v>
      </c>
      <c r="N38" s="12">
        <f t="shared" si="11"/>
        <v>1556090694.6256945</v>
      </c>
      <c r="O38" s="12">
        <f t="shared" si="11"/>
        <v>1652196048.62661</v>
      </c>
      <c r="P38" s="12">
        <f t="shared" si="11"/>
        <v>1714051235.7848158</v>
      </c>
      <c r="Q38" s="12">
        <f t="shared" si="11"/>
        <v>1546633819.2115431</v>
      </c>
      <c r="R38" s="12">
        <f t="shared" si="11"/>
        <v>1386584788.9330845</v>
      </c>
      <c r="S38" s="12">
        <f t="shared" si="11"/>
        <v>1249696711.558141</v>
      </c>
      <c r="T38" s="12">
        <f t="shared" si="11"/>
        <v>1121231099.6594446</v>
      </c>
      <c r="U38" s="12">
        <f t="shared" si="11"/>
        <v>1008462373.0192639</v>
      </c>
    </row>
    <row r="39" spans="4:22" x14ac:dyDescent="0.3">
      <c r="D39" s="6" t="s">
        <v>35</v>
      </c>
      <c r="E39" s="6" t="s">
        <v>33</v>
      </c>
      <c r="F39" s="7" t="s">
        <v>24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</row>
    <row r="40" spans="4:22" x14ac:dyDescent="0.3">
      <c r="D40" s="6"/>
      <c r="E40" s="6"/>
      <c r="F40" s="7" t="s">
        <v>25</v>
      </c>
      <c r="G40" s="8">
        <v>2429.0441270205938</v>
      </c>
      <c r="H40" s="8">
        <v>2185.9687471014831</v>
      </c>
      <c r="I40" s="8">
        <v>1974.34249450177</v>
      </c>
      <c r="J40" s="8">
        <v>1766.5913313649919</v>
      </c>
      <c r="K40" s="8">
        <v>1586.5861949406601</v>
      </c>
      <c r="L40" s="8">
        <v>1429.5281797874441</v>
      </c>
      <c r="M40" s="8">
        <v>1296.6047150371371</v>
      </c>
      <c r="N40" s="8">
        <v>1164.4879633290241</v>
      </c>
      <c r="O40" s="8">
        <v>1046.5829861876191</v>
      </c>
      <c r="P40" s="8">
        <v>939.06885786640692</v>
      </c>
      <c r="Q40" s="8">
        <v>853.13838420485399</v>
      </c>
      <c r="R40" s="8">
        <v>764.60563644489355</v>
      </c>
      <c r="S40" s="8">
        <v>690.34606521538808</v>
      </c>
      <c r="T40" s="8">
        <v>617.21633617721068</v>
      </c>
      <c r="U40" s="8">
        <v>556.30453172187561</v>
      </c>
    </row>
    <row r="41" spans="4:22" x14ac:dyDescent="0.3">
      <c r="D41" s="6"/>
      <c r="E41" s="6"/>
      <c r="F41" s="7" t="s">
        <v>26</v>
      </c>
      <c r="G41" s="7">
        <f>G39*G40</f>
        <v>0</v>
      </c>
      <c r="H41" s="7">
        <f t="shared" ref="H41:U41" si="12">H39*H40</f>
        <v>0</v>
      </c>
      <c r="I41" s="7">
        <f t="shared" si="12"/>
        <v>0</v>
      </c>
      <c r="J41" s="7">
        <f t="shared" si="12"/>
        <v>0</v>
      </c>
      <c r="K41" s="7">
        <f t="shared" si="12"/>
        <v>0</v>
      </c>
      <c r="L41" s="7">
        <f t="shared" si="12"/>
        <v>0</v>
      </c>
      <c r="M41" s="7">
        <f t="shared" si="12"/>
        <v>0</v>
      </c>
      <c r="N41" s="7">
        <f t="shared" si="12"/>
        <v>0</v>
      </c>
      <c r="O41" s="7">
        <f t="shared" si="12"/>
        <v>0</v>
      </c>
      <c r="P41" s="7">
        <f t="shared" si="12"/>
        <v>0</v>
      </c>
      <c r="Q41" s="7">
        <f t="shared" si="12"/>
        <v>0</v>
      </c>
      <c r="R41" s="7">
        <f t="shared" si="12"/>
        <v>0</v>
      </c>
      <c r="S41" s="7">
        <f t="shared" si="12"/>
        <v>0</v>
      </c>
      <c r="T41" s="7">
        <f t="shared" si="12"/>
        <v>0</v>
      </c>
      <c r="U41" s="7">
        <f t="shared" si="12"/>
        <v>0</v>
      </c>
    </row>
    <row r="42" spans="4:22" ht="15.6" x14ac:dyDescent="0.3">
      <c r="D42" s="13" t="s">
        <v>36</v>
      </c>
      <c r="E42" s="13"/>
      <c r="F42" s="13"/>
      <c r="G42" s="13">
        <f>SUM(G8,G41,G38,G35,G32,G29,G26,G23,G20,G17,G14,G11)</f>
        <v>0</v>
      </c>
      <c r="H42" s="13">
        <f>SUM(H8,H41,H38,H35,H32,H29,H26,H23,H20,H17,H14,H11)</f>
        <v>0</v>
      </c>
      <c r="I42" s="14">
        <f>SUM(I8,I41,I38,I35,I32,I29,I26,I23,I20,I17,I14,I11)</f>
        <v>1818009662.5152035</v>
      </c>
      <c r="J42" s="14">
        <f>SUM(J8,J41,J38,J35,J32,J29,J26,J23,J20,J17,J14,J11)</f>
        <v>1550987594.9567909</v>
      </c>
      <c r="K42" s="14">
        <f>SUM(K8,K41,K38,K35,K32,K29,K26,K23,K20,K17,K14,K11)</f>
        <v>1384286709.0705023</v>
      </c>
      <c r="L42" s="14">
        <f>SUM(L8,L41,L38,L35,L32,L29,L26,L23,L20,L17,L14,L11)</f>
        <v>1429015733.5130594</v>
      </c>
      <c r="M42" s="14">
        <f>SUM(M8,M41,M38,M35,M32,M29,M26,M23,M20,M17,M14,M11)</f>
        <v>1428027361.4346254</v>
      </c>
      <c r="N42" s="14">
        <f>SUM(N8,N41,N38,N35,N32,N29,N26,N23,N20,N17,N14,N11)</f>
        <v>1556090694.6256945</v>
      </c>
      <c r="O42" s="14">
        <f>SUM(O8,O41,O38,O35,O32,O29,O26,O23,O20,O17,O14,O11)</f>
        <v>1652196048.62661</v>
      </c>
      <c r="P42" s="14">
        <f>SUM(P8,P41,P38,P35,P32,P29,P26,P23,P20,P17,P14,P11)</f>
        <v>1714051235.7848158</v>
      </c>
      <c r="Q42" s="14">
        <f>SUM(Q8,Q41,Q38,Q35,Q32,Q29,Q26,Q23,Q20,Q17,Q14,Q11)</f>
        <v>1546633819.2115431</v>
      </c>
      <c r="R42" s="14">
        <f>SUM(R8,R41,R38,R35,R32,R29,R26,R23,R20,R17,R14,R11)</f>
        <v>1386584788.9330845</v>
      </c>
      <c r="S42" s="14">
        <f>SUM(S8,S41,S38,S35,S32,S29,S26,S23,S20,S17,S14,S11)</f>
        <v>1249696711.558141</v>
      </c>
      <c r="T42" s="14">
        <f>SUM(T8,T41,T38,T35,T32,T29,T26,T23,T20,T17,T14,T11)</f>
        <v>1121231099.6594446</v>
      </c>
      <c r="U42" s="14">
        <f>SUM(U8,U41,U38,U35,U32,U29,U26,U23,U20,U17,U14,U11)</f>
        <v>1008462373.0192639</v>
      </c>
      <c r="V42" s="15"/>
    </row>
    <row r="43" spans="4:22" x14ac:dyDescent="0.3">
      <c r="D43" t="s">
        <v>37</v>
      </c>
      <c r="G43">
        <v>0</v>
      </c>
      <c r="H43">
        <v>0</v>
      </c>
      <c r="I43">
        <v>720000</v>
      </c>
      <c r="J43">
        <v>720000</v>
      </c>
      <c r="K43">
        <v>720000</v>
      </c>
      <c r="L43">
        <v>720000</v>
      </c>
      <c r="M43">
        <v>720000</v>
      </c>
      <c r="N43">
        <v>720000</v>
      </c>
      <c r="O43">
        <v>720000</v>
      </c>
      <c r="P43">
        <v>720000</v>
      </c>
      <c r="Q43">
        <v>720000</v>
      </c>
      <c r="R43">
        <v>720000</v>
      </c>
      <c r="S43">
        <v>720000</v>
      </c>
      <c r="T43">
        <v>720000</v>
      </c>
      <c r="U43">
        <v>720000</v>
      </c>
    </row>
    <row r="44" spans="4:22" x14ac:dyDescent="0.3">
      <c r="D44" t="s">
        <v>38</v>
      </c>
      <c r="G44" s="26">
        <v>0</v>
      </c>
      <c r="H44" s="26">
        <v>0</v>
      </c>
      <c r="I44" s="16">
        <v>1663.452728640008</v>
      </c>
      <c r="J44" s="16">
        <v>1553.799231360008</v>
      </c>
      <c r="K44" s="16">
        <v>1470.7436112000171</v>
      </c>
      <c r="L44" s="16">
        <v>1373.773219200006</v>
      </c>
      <c r="M44" s="16">
        <v>1289.7659289599919</v>
      </c>
      <c r="N44" s="16">
        <v>1197.131806079999</v>
      </c>
      <c r="O44" s="16">
        <v>1139.065424639994</v>
      </c>
      <c r="P44" s="16">
        <v>1061.377032960002</v>
      </c>
      <c r="Q44" s="16">
        <v>1010.305198080002</v>
      </c>
      <c r="R44" s="16">
        <v>947.23087391999763</v>
      </c>
      <c r="S44" s="16">
        <v>888.548659200001</v>
      </c>
      <c r="T44" s="16">
        <v>840.3334243199979</v>
      </c>
      <c r="U44" s="16">
        <v>788.68172448000553</v>
      </c>
    </row>
    <row r="45" spans="4:22" x14ac:dyDescent="0.3">
      <c r="D45" t="s">
        <v>39</v>
      </c>
      <c r="G45" s="22">
        <v>40052000</v>
      </c>
      <c r="H45" s="22">
        <v>165214500</v>
      </c>
      <c r="I45" s="22">
        <v>285382500</v>
      </c>
      <c r="J45" s="22">
        <v>285382500</v>
      </c>
      <c r="K45" s="22">
        <v>285382500</v>
      </c>
      <c r="L45" s="22">
        <v>285382500</v>
      </c>
      <c r="M45" s="22">
        <v>285382500</v>
      </c>
      <c r="N45" s="22">
        <v>285382500</v>
      </c>
      <c r="O45" s="22">
        <v>285382500</v>
      </c>
      <c r="P45" s="22">
        <v>285382500</v>
      </c>
      <c r="Q45" s="22">
        <v>245330500</v>
      </c>
      <c r="R45" s="22">
        <v>120168000</v>
      </c>
      <c r="S45" s="27">
        <v>0</v>
      </c>
      <c r="T45" s="27">
        <v>0</v>
      </c>
      <c r="U45" s="27">
        <v>0</v>
      </c>
    </row>
    <row r="46" spans="4:22" ht="15.6" x14ac:dyDescent="0.3">
      <c r="D46" s="13" t="s">
        <v>40</v>
      </c>
      <c r="E46" s="13"/>
      <c r="F46" s="13"/>
      <c r="G46" s="14">
        <v>40052000</v>
      </c>
      <c r="H46" s="14">
        <v>165214500</v>
      </c>
      <c r="I46" s="14">
        <v>1483068464.6208</v>
      </c>
      <c r="J46" s="14">
        <v>1404117946.5792</v>
      </c>
      <c r="K46" s="14">
        <v>1344317900.0639999</v>
      </c>
      <c r="L46" s="14">
        <v>1274499217.8239999</v>
      </c>
      <c r="M46" s="14">
        <v>1214013968.8511989</v>
      </c>
      <c r="N46" s="14">
        <v>1147317400.3776</v>
      </c>
      <c r="O46" s="14">
        <v>1105509605.7407999</v>
      </c>
      <c r="P46" s="14">
        <v>1049573963.7312</v>
      </c>
      <c r="Q46" s="14">
        <v>972750242.61759984</v>
      </c>
      <c r="R46" s="14">
        <v>802174229.22239923</v>
      </c>
      <c r="S46" s="14">
        <v>639755034.62400019</v>
      </c>
      <c r="T46" s="14">
        <v>605040065.5103997</v>
      </c>
      <c r="U46" s="14">
        <v>567850841.6256001</v>
      </c>
      <c r="V46" s="15"/>
    </row>
    <row r="47" spans="4:22" ht="15.6" x14ac:dyDescent="0.3">
      <c r="D47" s="13" t="s">
        <v>41</v>
      </c>
      <c r="E47" s="13"/>
      <c r="F47" s="13"/>
      <c r="G47" s="30">
        <v>-40052000</v>
      </c>
      <c r="H47" s="30">
        <v>-165214500</v>
      </c>
      <c r="I47" s="30">
        <v>335505461.77920008</v>
      </c>
      <c r="J47" s="30">
        <v>146492854.06079999</v>
      </c>
      <c r="K47" s="30">
        <v>33004180.058435589</v>
      </c>
      <c r="L47" s="30">
        <v>149072760.91341299</v>
      </c>
      <c r="M47" s="30">
        <v>209049782.15072349</v>
      </c>
      <c r="N47" s="30">
        <v>403337766.50695908</v>
      </c>
      <c r="O47" s="30">
        <v>540136701.2629447</v>
      </c>
      <c r="P47" s="30">
        <v>658899576.75763178</v>
      </c>
      <c r="Q47" s="30">
        <v>568348128.00900149</v>
      </c>
      <c r="R47" s="30">
        <v>578245251.05626762</v>
      </c>
      <c r="S47" s="30">
        <v>604885334.16703343</v>
      </c>
      <c r="T47" s="30">
        <v>512443034.92768842</v>
      </c>
      <c r="U47" s="30">
        <v>436089656.70170242</v>
      </c>
      <c r="V47" s="15"/>
    </row>
    <row r="48" spans="4:22" x14ac:dyDescent="0.3">
      <c r="D48" s="17" t="s">
        <v>42</v>
      </c>
      <c r="E48" s="17"/>
      <c r="F48" s="17"/>
      <c r="G48" s="17">
        <f>IF(G42&gt;0,G47/G42,0)</f>
        <v>0</v>
      </c>
      <c r="H48" s="17">
        <f>IF(H42&gt;0,H47/H42,0)</f>
        <v>0</v>
      </c>
      <c r="I48" s="17">
        <f t="shared" ref="I48:U48" si="13">IF(I42&gt;0,I47/I42,0)</f>
        <v>0.18454547778092151</v>
      </c>
      <c r="J48" s="17">
        <f t="shared" si="13"/>
        <v>9.4451338319621533E-2</v>
      </c>
      <c r="K48" s="17">
        <f t="shared" si="13"/>
        <v>2.384201180447415E-2</v>
      </c>
      <c r="L48" s="17">
        <f t="shared" si="13"/>
        <v>0.1043184881855261</v>
      </c>
      <c r="M48" s="17">
        <f t="shared" si="13"/>
        <v>0.14639059992569597</v>
      </c>
      <c r="N48" s="17">
        <f t="shared" si="13"/>
        <v>0.25919939493242639</v>
      </c>
      <c r="O48" s="17">
        <f t="shared" si="13"/>
        <v>0.32692046546893389</v>
      </c>
      <c r="P48" s="17">
        <f t="shared" si="13"/>
        <v>0.38441066579666167</v>
      </c>
      <c r="Q48" s="17">
        <f t="shared" si="13"/>
        <v>0.36747426633845309</v>
      </c>
      <c r="R48" s="17">
        <f t="shared" si="13"/>
        <v>0.41702841086350134</v>
      </c>
      <c r="S48" s="17">
        <f t="shared" si="13"/>
        <v>0.48402570685558832</v>
      </c>
      <c r="T48" s="17">
        <f t="shared" si="13"/>
        <v>0.45703605178569745</v>
      </c>
      <c r="U48" s="17">
        <f t="shared" si="13"/>
        <v>0.43243027044834736</v>
      </c>
      <c r="V48" s="18"/>
    </row>
    <row r="49" spans="4:22" x14ac:dyDescent="0.3">
      <c r="D49" t="s">
        <v>43</v>
      </c>
      <c r="G49" s="19">
        <v>6.3079999999999192E-2</v>
      </c>
      <c r="H49" s="19">
        <v>6.3079999999999192E-2</v>
      </c>
      <c r="I49" s="19">
        <v>6.3079999999999192E-2</v>
      </c>
      <c r="J49" s="19">
        <v>6.3079999999999192E-2</v>
      </c>
      <c r="K49" s="19">
        <v>6.3079999999999192E-2</v>
      </c>
      <c r="L49" s="19">
        <v>6.3079999999999192E-2</v>
      </c>
      <c r="M49" s="19">
        <v>6.3079999999999192E-2</v>
      </c>
      <c r="N49" s="19">
        <v>6.3079999999999192E-2</v>
      </c>
      <c r="O49" s="19">
        <v>6.3079999999999192E-2</v>
      </c>
      <c r="P49" s="19">
        <v>6.3079999999999192E-2</v>
      </c>
      <c r="Q49" s="19">
        <v>6.3079999999999192E-2</v>
      </c>
      <c r="R49" s="19">
        <v>6.3079999999999192E-2</v>
      </c>
      <c r="S49" s="19">
        <v>6.3079999999999192E-2</v>
      </c>
      <c r="T49" s="19">
        <v>6.3079999999999192E-2</v>
      </c>
      <c r="U49" s="19">
        <v>6.3079999999999192E-2</v>
      </c>
    </row>
    <row r="50" spans="4:22" x14ac:dyDescent="0.3">
      <c r="D50" t="s">
        <v>44</v>
      </c>
      <c r="G50" s="28">
        <v>3.995999999999978E-2</v>
      </c>
      <c r="H50" s="28">
        <v>3.995999999999978E-2</v>
      </c>
      <c r="I50" s="28">
        <v>3.995999999999978E-2</v>
      </c>
      <c r="J50" s="28">
        <v>3.995999999999978E-2</v>
      </c>
      <c r="K50" s="28">
        <v>3.995999999999978E-2</v>
      </c>
      <c r="L50" s="28">
        <v>3.995999999999978E-2</v>
      </c>
      <c r="M50" s="28">
        <v>3.995999999999978E-2</v>
      </c>
      <c r="N50" s="28">
        <v>3.995999999999978E-2</v>
      </c>
      <c r="O50" s="28">
        <v>3.995999999999978E-2</v>
      </c>
      <c r="P50" s="28">
        <v>3.995999999999978E-2</v>
      </c>
      <c r="Q50" s="28">
        <v>3.995999999999978E-2</v>
      </c>
      <c r="R50" s="28">
        <v>3.995999999999978E-2</v>
      </c>
      <c r="S50" s="28">
        <v>3.995999999999978E-2</v>
      </c>
      <c r="T50" s="28">
        <v>3.995999999999978E-2</v>
      </c>
      <c r="U50" s="28">
        <v>3.995999999999978E-2</v>
      </c>
    </row>
    <row r="51" spans="4:22" ht="15.6" x14ac:dyDescent="0.3">
      <c r="D51" s="13" t="s">
        <v>45</v>
      </c>
      <c r="E51" s="13"/>
      <c r="F51" s="13"/>
      <c r="G51" s="30">
        <v>-40052000</v>
      </c>
      <c r="H51" s="30">
        <v>-165214500</v>
      </c>
      <c r="I51" s="30">
        <v>148566850.57920021</v>
      </c>
      <c r="J51" s="30">
        <v>-13153989.638400091</v>
      </c>
      <c r="K51" s="30">
        <v>-108752911.62822969</v>
      </c>
      <c r="L51" s="30">
        <v>2298493.4375580391</v>
      </c>
      <c r="M51" s="30">
        <v>62257988.713085882</v>
      </c>
      <c r="N51" s="30">
        <v>243059650.51014641</v>
      </c>
      <c r="O51" s="30">
        <v>370645328.76887572</v>
      </c>
      <c r="P51" s="30">
        <v>482872835.3007099</v>
      </c>
      <c r="Q51" s="30">
        <v>409465772.04162443</v>
      </c>
      <c r="R51" s="30">
        <v>436246541.70438308</v>
      </c>
      <c r="S51" s="30">
        <v>476610267.3380248</v>
      </c>
      <c r="T51" s="30">
        <v>397543950.71699542</v>
      </c>
      <c r="U51" s="30">
        <v>332531929.37415701</v>
      </c>
    </row>
    <row r="52" spans="4:22" x14ac:dyDescent="0.3">
      <c r="D52" s="17" t="s">
        <v>46</v>
      </c>
      <c r="E52" s="17"/>
      <c r="F52" s="17"/>
      <c r="G52" s="17">
        <f>IF(G42&gt;0,G51/G42,0)</f>
        <v>0</v>
      </c>
      <c r="H52" s="17">
        <f>IF(H42&gt;0,H51/H42,0)</f>
        <v>0</v>
      </c>
      <c r="I52" s="17">
        <f t="shared" ref="I52:U52" si="14">IF(I42&gt;0,I51/I42,0)</f>
        <v>8.1719505480327873E-2</v>
      </c>
      <c r="J52" s="17">
        <f t="shared" si="14"/>
        <v>-8.4810411644630525E-3</v>
      </c>
      <c r="K52" s="17">
        <f t="shared" si="14"/>
        <v>-7.8562418403376341E-2</v>
      </c>
      <c r="L52" s="17">
        <f t="shared" si="14"/>
        <v>1.6084451581981367E-3</v>
      </c>
      <c r="M52" s="17">
        <f t="shared" si="14"/>
        <v>4.3597195960265241E-2</v>
      </c>
      <c r="N52" s="17">
        <f t="shared" si="14"/>
        <v>0.15619889724269093</v>
      </c>
      <c r="O52" s="17">
        <f t="shared" si="14"/>
        <v>0.22433495654282376</v>
      </c>
      <c r="P52" s="17">
        <f t="shared" si="14"/>
        <v>0.28171435323496385</v>
      </c>
      <c r="Q52" s="17">
        <f t="shared" si="14"/>
        <v>0.26474642346199667</v>
      </c>
      <c r="R52" s="17">
        <f t="shared" si="14"/>
        <v>0.31461944858060603</v>
      </c>
      <c r="S52" s="17">
        <f t="shared" si="14"/>
        <v>0.3813807485688106</v>
      </c>
      <c r="T52" s="17">
        <f t="shared" si="14"/>
        <v>0.35456022477234428</v>
      </c>
      <c r="U52" s="17">
        <f t="shared" si="14"/>
        <v>0.32974153351758712</v>
      </c>
      <c r="V52" s="18"/>
    </row>
    <row r="53" spans="4:22" x14ac:dyDescent="0.3">
      <c r="D53" t="s">
        <v>47</v>
      </c>
      <c r="G53" s="19">
        <v>0.25035000000000007</v>
      </c>
      <c r="H53" s="19">
        <v>0.25035000000000007</v>
      </c>
      <c r="I53" s="19">
        <v>0.25035000000000007</v>
      </c>
      <c r="J53" s="19">
        <v>0.25035000000000007</v>
      </c>
      <c r="K53" s="19">
        <v>0.25035000000000007</v>
      </c>
      <c r="L53" s="19">
        <v>0.25035000000000007</v>
      </c>
      <c r="M53" s="19">
        <v>0.25035000000000007</v>
      </c>
      <c r="N53" s="19">
        <v>0.25035000000000007</v>
      </c>
      <c r="O53" s="19">
        <v>0.25035000000000007</v>
      </c>
      <c r="P53" s="19">
        <v>0.25035000000000007</v>
      </c>
      <c r="Q53" s="19">
        <v>0.25035000000000007</v>
      </c>
      <c r="R53" s="19">
        <v>0.25035000000000007</v>
      </c>
      <c r="S53" s="19">
        <v>0.25035000000000007</v>
      </c>
      <c r="T53" s="19">
        <v>0.25035000000000007</v>
      </c>
      <c r="U53" s="19">
        <v>0.25035000000000007</v>
      </c>
    </row>
    <row r="54" spans="4:22" x14ac:dyDescent="0.3">
      <c r="D54" t="s">
        <v>48</v>
      </c>
      <c r="G54" s="21">
        <f>IF(G51&gt;0,G53*G51,0)</f>
        <v>0</v>
      </c>
      <c r="H54" s="21">
        <f t="shared" ref="H54:U54" si="15">IF(H51&gt;0,H53*H51,0)</f>
        <v>0</v>
      </c>
      <c r="I54" s="22">
        <f t="shared" si="15"/>
        <v>37193711.042502783</v>
      </c>
      <c r="J54" s="21">
        <f t="shared" si="15"/>
        <v>0</v>
      </c>
      <c r="K54" s="21">
        <f t="shared" si="15"/>
        <v>0</v>
      </c>
      <c r="L54" s="21">
        <f t="shared" si="15"/>
        <v>575427.83209265524</v>
      </c>
      <c r="M54" s="22">
        <f t="shared" si="15"/>
        <v>15586287.474321054</v>
      </c>
      <c r="N54" s="22">
        <f t="shared" si="15"/>
        <v>60849983.505215168</v>
      </c>
      <c r="O54" s="22">
        <f t="shared" si="15"/>
        <v>92791058.057288066</v>
      </c>
      <c r="P54" s="22">
        <f t="shared" si="15"/>
        <v>120887214.31753276</v>
      </c>
      <c r="Q54" s="22">
        <f t="shared" si="15"/>
        <v>102509756.03062071</v>
      </c>
      <c r="R54" s="22">
        <f t="shared" si="15"/>
        <v>109214321.71569234</v>
      </c>
      <c r="S54" s="22">
        <f t="shared" si="15"/>
        <v>119319380.42807454</v>
      </c>
      <c r="T54" s="22">
        <f t="shared" si="15"/>
        <v>99525128.061999828</v>
      </c>
      <c r="U54" s="22">
        <f t="shared" si="15"/>
        <v>83249368.518820226</v>
      </c>
    </row>
    <row r="55" spans="4:22" ht="15.6" x14ac:dyDescent="0.3">
      <c r="D55" s="13" t="s">
        <v>49</v>
      </c>
      <c r="E55" s="13"/>
      <c r="F55" s="13"/>
      <c r="G55" s="30">
        <f>IF(G54=0,G51,G51-G54)</f>
        <v>-40052000</v>
      </c>
      <c r="H55" s="30">
        <f t="shared" ref="H55:U55" si="16">IF(H54=0,H51,H51-H54)</f>
        <v>-165214500</v>
      </c>
      <c r="I55" s="30">
        <f t="shared" si="16"/>
        <v>111373139.53669742</v>
      </c>
      <c r="J55" s="30">
        <f t="shared" si="16"/>
        <v>-13153989.638400091</v>
      </c>
      <c r="K55" s="30">
        <f t="shared" si="16"/>
        <v>-108752911.62822969</v>
      </c>
      <c r="L55" s="30">
        <f t="shared" si="16"/>
        <v>1723065.6054653837</v>
      </c>
      <c r="M55" s="30">
        <f t="shared" si="16"/>
        <v>46671701.23876483</v>
      </c>
      <c r="N55" s="30">
        <f t="shared" si="16"/>
        <v>182209667.00493124</v>
      </c>
      <c r="O55" s="30">
        <f t="shared" si="16"/>
        <v>277854270.71158767</v>
      </c>
      <c r="P55" s="30">
        <f t="shared" si="16"/>
        <v>361985620.98317713</v>
      </c>
      <c r="Q55" s="30">
        <f t="shared" si="16"/>
        <v>306956016.01100373</v>
      </c>
      <c r="R55" s="30">
        <f t="shared" si="16"/>
        <v>327032219.98869073</v>
      </c>
      <c r="S55" s="30">
        <f t="shared" si="16"/>
        <v>357290886.90995026</v>
      </c>
      <c r="T55" s="30">
        <f t="shared" si="16"/>
        <v>298018822.65499556</v>
      </c>
      <c r="U55" s="30">
        <f t="shared" si="16"/>
        <v>249282560.85533679</v>
      </c>
      <c r="V55" s="18"/>
    </row>
    <row r="56" spans="4:22" x14ac:dyDescent="0.3">
      <c r="D56" s="17" t="s">
        <v>50</v>
      </c>
      <c r="E56" s="17"/>
      <c r="F56" s="17"/>
      <c r="G56" s="17">
        <f t="shared" ref="G56:U56" si="17">IF(G42&gt;0,G55/G42,0)</f>
        <v>0</v>
      </c>
      <c r="H56" s="17">
        <f t="shared" si="17"/>
        <v>0</v>
      </c>
      <c r="I56" s="17">
        <f t="shared" si="17"/>
        <v>6.1261027283327787E-2</v>
      </c>
      <c r="J56" s="17">
        <f>IF(J42&gt;0,J55/J42,0)</f>
        <v>-8.4810411644630525E-3</v>
      </c>
      <c r="K56" s="17">
        <f t="shared" si="17"/>
        <v>-7.8562418403376341E-2</v>
      </c>
      <c r="L56" s="17">
        <f t="shared" si="17"/>
        <v>1.205770912843233E-3</v>
      </c>
      <c r="M56" s="17">
        <f t="shared" si="17"/>
        <v>3.2682637951612838E-2</v>
      </c>
      <c r="N56" s="17">
        <f t="shared" si="17"/>
        <v>0.11709450331798325</v>
      </c>
      <c r="O56" s="17">
        <f t="shared" si="17"/>
        <v>0.16817270017232783</v>
      </c>
      <c r="P56" s="17">
        <f t="shared" si="17"/>
        <v>0.21118716490259062</v>
      </c>
      <c r="Q56" s="17">
        <f t="shared" si="17"/>
        <v>0.19846715634828582</v>
      </c>
      <c r="R56" s="17">
        <f t="shared" si="17"/>
        <v>0.2358544696284513</v>
      </c>
      <c r="S56" s="17">
        <f t="shared" si="17"/>
        <v>0.28590207816460883</v>
      </c>
      <c r="T56" s="17">
        <f t="shared" si="17"/>
        <v>0.26579607250058784</v>
      </c>
      <c r="U56" s="17">
        <f t="shared" si="17"/>
        <v>0.24719074060145915</v>
      </c>
    </row>
    <row r="58" spans="4:22" ht="21" x14ac:dyDescent="0.4">
      <c r="D58" s="2" t="s">
        <v>51</v>
      </c>
    </row>
    <row r="59" spans="4:22" ht="15" thickBot="1" x14ac:dyDescent="0.35">
      <c r="D59" s="20"/>
      <c r="E59" s="20"/>
      <c r="F59" s="20"/>
    </row>
    <row r="60" spans="4:22" ht="15.6" thickTop="1" thickBot="1" x14ac:dyDescent="0.35">
      <c r="D60" s="3" t="s">
        <v>19</v>
      </c>
      <c r="E60" s="3"/>
      <c r="F60" s="3"/>
      <c r="G60" s="3">
        <v>2003</v>
      </c>
      <c r="H60" s="3">
        <f>G60+1</f>
        <v>2004</v>
      </c>
      <c r="I60" s="3">
        <f t="shared" ref="I60:V60" si="18">H60+1</f>
        <v>2005</v>
      </c>
      <c r="J60" s="3">
        <f t="shared" si="18"/>
        <v>2006</v>
      </c>
      <c r="K60" s="3">
        <f t="shared" si="18"/>
        <v>2007</v>
      </c>
      <c r="L60" s="3">
        <f t="shared" si="18"/>
        <v>2008</v>
      </c>
      <c r="M60" s="3">
        <f t="shared" si="18"/>
        <v>2009</v>
      </c>
      <c r="N60" s="3">
        <f t="shared" si="18"/>
        <v>2010</v>
      </c>
      <c r="O60" s="3">
        <f t="shared" si="18"/>
        <v>2011</v>
      </c>
      <c r="P60" s="3">
        <f t="shared" si="18"/>
        <v>2012</v>
      </c>
      <c r="Q60" s="3">
        <f t="shared" si="18"/>
        <v>2013</v>
      </c>
      <c r="R60" s="3">
        <f t="shared" si="18"/>
        <v>2014</v>
      </c>
      <c r="S60" s="3">
        <f t="shared" si="18"/>
        <v>2015</v>
      </c>
      <c r="T60" s="3">
        <f t="shared" si="18"/>
        <v>2016</v>
      </c>
      <c r="U60" s="3">
        <f t="shared" si="18"/>
        <v>2017</v>
      </c>
      <c r="V60" s="3">
        <f t="shared" si="18"/>
        <v>2018</v>
      </c>
    </row>
    <row r="61" spans="4:22" ht="16.2" thickTop="1" x14ac:dyDescent="0.3">
      <c r="D61" t="s">
        <v>49</v>
      </c>
      <c r="G61" s="16">
        <f>G55</f>
        <v>-40052000</v>
      </c>
      <c r="H61" s="16">
        <f t="shared" ref="H61:U61" si="19">H55</f>
        <v>-165214500</v>
      </c>
      <c r="I61" s="16">
        <f t="shared" si="19"/>
        <v>111373139.53669742</v>
      </c>
      <c r="J61" s="16">
        <f t="shared" si="19"/>
        <v>-13153989.638400091</v>
      </c>
      <c r="K61" s="16">
        <f t="shared" si="19"/>
        <v>-108752911.62822969</v>
      </c>
      <c r="L61" s="16">
        <f t="shared" si="19"/>
        <v>1723065.6054653837</v>
      </c>
      <c r="M61" s="16">
        <f t="shared" si="19"/>
        <v>46671701.23876483</v>
      </c>
      <c r="N61" s="16">
        <f t="shared" si="19"/>
        <v>182209667.00493124</v>
      </c>
      <c r="O61" s="16">
        <f t="shared" si="19"/>
        <v>277854270.71158767</v>
      </c>
      <c r="P61" s="16">
        <f t="shared" si="19"/>
        <v>361985620.98317713</v>
      </c>
      <c r="Q61" s="16">
        <f t="shared" si="19"/>
        <v>306956016.01100373</v>
      </c>
      <c r="R61" s="16">
        <f t="shared" si="19"/>
        <v>327032219.98869073</v>
      </c>
      <c r="S61" s="16">
        <f t="shared" si="19"/>
        <v>357290886.90995026</v>
      </c>
      <c r="T61" s="16">
        <f t="shared" si="19"/>
        <v>298018822.65499556</v>
      </c>
      <c r="U61" s="16">
        <f t="shared" si="19"/>
        <v>249282560.85533679</v>
      </c>
      <c r="V61" s="15"/>
    </row>
    <row r="62" spans="4:22" x14ac:dyDescent="0.3">
      <c r="D62" t="s">
        <v>39</v>
      </c>
      <c r="G62" s="16">
        <f t="shared" ref="G62:U62" si="20">G45</f>
        <v>40052000</v>
      </c>
      <c r="H62" s="16">
        <f t="shared" si="20"/>
        <v>165214500</v>
      </c>
      <c r="I62" s="16">
        <f t="shared" si="20"/>
        <v>285382500</v>
      </c>
      <c r="J62" s="16">
        <f t="shared" si="20"/>
        <v>285382500</v>
      </c>
      <c r="K62" s="16">
        <f t="shared" si="20"/>
        <v>285382500</v>
      </c>
      <c r="L62" s="16">
        <f t="shared" si="20"/>
        <v>285382500</v>
      </c>
      <c r="M62" s="16">
        <f t="shared" si="20"/>
        <v>285382500</v>
      </c>
      <c r="N62" s="16">
        <f t="shared" si="20"/>
        <v>285382500</v>
      </c>
      <c r="O62" s="16">
        <f t="shared" si="20"/>
        <v>285382500</v>
      </c>
      <c r="P62" s="16">
        <f t="shared" si="20"/>
        <v>285382500</v>
      </c>
      <c r="Q62" s="16">
        <f t="shared" si="20"/>
        <v>245330500</v>
      </c>
      <c r="R62" s="16">
        <f t="shared" si="20"/>
        <v>120168000</v>
      </c>
      <c r="S62">
        <f t="shared" si="20"/>
        <v>0</v>
      </c>
      <c r="T62">
        <f t="shared" si="20"/>
        <v>0</v>
      </c>
      <c r="U62">
        <f t="shared" si="20"/>
        <v>0</v>
      </c>
    </row>
    <row r="63" spans="4:22" x14ac:dyDescent="0.3">
      <c r="D63" t="s">
        <v>52</v>
      </c>
      <c r="G63" s="16">
        <v>400520000</v>
      </c>
      <c r="H63" s="16">
        <v>1251625000</v>
      </c>
      <c r="I63" s="16">
        <v>1201680000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</row>
    <row r="64" spans="4:22" x14ac:dyDescent="0.3">
      <c r="D64" t="s">
        <v>53</v>
      </c>
      <c r="G64" s="26">
        <v>0</v>
      </c>
      <c r="H64" s="26">
        <v>0</v>
      </c>
      <c r="I64" s="16">
        <v>148337945.95068431</v>
      </c>
      <c r="J64" s="16">
        <v>-22050779.809315059</v>
      </c>
      <c r="K64" s="16">
        <v>-14210619.70577658</v>
      </c>
      <c r="L64" s="16">
        <v>3544213.166131631</v>
      </c>
      <c r="M64" s="16">
        <v>141979.44927075741</v>
      </c>
      <c r="N64" s="16">
        <v>10898213.0514737</v>
      </c>
      <c r="O64" s="16">
        <v>7065446.2695307136</v>
      </c>
      <c r="P64" s="16">
        <v>5893656.9368893616</v>
      </c>
      <c r="Q64" s="16">
        <v>-14006426.1180938</v>
      </c>
      <c r="R64" s="16">
        <v>-13196502.5381954</v>
      </c>
      <c r="S64" s="16">
        <v>-11224835.48667893</v>
      </c>
      <c r="T64" s="16">
        <v>-10010408.178976299</v>
      </c>
      <c r="U64" s="16">
        <v>-9459558.6424000841</v>
      </c>
      <c r="V64" s="16">
        <v>-81722324.344544768</v>
      </c>
    </row>
    <row r="65" spans="4:22" ht="16.2" thickBot="1" x14ac:dyDescent="0.35">
      <c r="D65" s="23" t="s">
        <v>54</v>
      </c>
      <c r="E65" s="24"/>
      <c r="F65" s="24"/>
      <c r="G65" s="25">
        <f>G61+G62-G64-G63</f>
        <v>-400520000</v>
      </c>
      <c r="H65" s="25">
        <f t="shared" ref="H65:V65" si="21">H61+H62-H64-H63</f>
        <v>-1251625000</v>
      </c>
      <c r="I65" s="25">
        <f t="shared" si="21"/>
        <v>-953262306.41398692</v>
      </c>
      <c r="J65" s="25">
        <f t="shared" si="21"/>
        <v>294279290.17091501</v>
      </c>
      <c r="K65" s="25">
        <f t="shared" si="21"/>
        <v>190840208.07754689</v>
      </c>
      <c r="L65" s="25">
        <f t="shared" si="21"/>
        <v>283561352.4393338</v>
      </c>
      <c r="M65" s="25">
        <f t="shared" si="21"/>
        <v>331912221.78949404</v>
      </c>
      <c r="N65" s="25">
        <f t="shared" si="21"/>
        <v>456693953.95345753</v>
      </c>
      <c r="O65" s="25">
        <f t="shared" si="21"/>
        <v>556171324.44205689</v>
      </c>
      <c r="P65" s="25">
        <f t="shared" si="21"/>
        <v>641474464.04628778</v>
      </c>
      <c r="Q65" s="25">
        <f t="shared" si="21"/>
        <v>566292942.12909758</v>
      </c>
      <c r="R65" s="25">
        <f t="shared" si="21"/>
        <v>460396722.52688611</v>
      </c>
      <c r="S65" s="25">
        <f t="shared" si="21"/>
        <v>368515722.39662921</v>
      </c>
      <c r="T65" s="25">
        <f t="shared" si="21"/>
        <v>308029230.83397186</v>
      </c>
      <c r="U65" s="25">
        <f t="shared" si="21"/>
        <v>258742119.49773687</v>
      </c>
      <c r="V65" s="25">
        <f t="shared" si="21"/>
        <v>81722324.344544768</v>
      </c>
    </row>
    <row r="66" spans="4:22" ht="15" thickTop="1" x14ac:dyDescent="0.3"/>
  </sheetData>
  <mergeCells count="24">
    <mergeCell ref="D33:D35"/>
    <mergeCell ref="E33:E35"/>
    <mergeCell ref="D36:D38"/>
    <mergeCell ref="E36:E38"/>
    <mergeCell ref="D39:D41"/>
    <mergeCell ref="E39:E41"/>
    <mergeCell ref="D24:D26"/>
    <mergeCell ref="E24:E26"/>
    <mergeCell ref="D27:D29"/>
    <mergeCell ref="E27:E29"/>
    <mergeCell ref="D30:D32"/>
    <mergeCell ref="E30:E32"/>
    <mergeCell ref="D15:D17"/>
    <mergeCell ref="E15:E17"/>
    <mergeCell ref="D18:D20"/>
    <mergeCell ref="E18:E20"/>
    <mergeCell ref="D21:D23"/>
    <mergeCell ref="E21:E23"/>
    <mergeCell ref="D6:D8"/>
    <mergeCell ref="E6:E8"/>
    <mergeCell ref="D9:D11"/>
    <mergeCell ref="E9:E11"/>
    <mergeCell ref="D12:D14"/>
    <mergeCell ref="E12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B6" sqref="B6:Q6"/>
    </sheetView>
  </sheetViews>
  <sheetFormatPr defaultRowHeight="14.4" x14ac:dyDescent="0.3"/>
  <cols>
    <col min="1" max="1" width="18.44140625" bestFit="1" customWidth="1"/>
  </cols>
  <sheetData>
    <row r="1" spans="1:1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3">
      <c r="A2" s="1" t="s">
        <v>0</v>
      </c>
      <c r="B2">
        <v>400520000</v>
      </c>
      <c r="C2">
        <v>1251625000</v>
      </c>
      <c r="D2">
        <v>1201680000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3">
      <c r="A3" s="1" t="s">
        <v>1</v>
      </c>
      <c r="B3">
        <v>8.1397260273971539E-2</v>
      </c>
      <c r="C3">
        <v>8.1397260273971539E-2</v>
      </c>
      <c r="D3">
        <v>8.1397260273971539E-2</v>
      </c>
      <c r="E3">
        <v>8.1397260273971539E-2</v>
      </c>
      <c r="F3">
        <v>8.1397260273971539E-2</v>
      </c>
      <c r="G3">
        <v>8.1397260273971539E-2</v>
      </c>
      <c r="H3">
        <v>8.1397260273971539E-2</v>
      </c>
      <c r="I3">
        <v>8.1397260273971539E-2</v>
      </c>
      <c r="J3">
        <v>8.1397260273971539E-2</v>
      </c>
      <c r="K3">
        <v>8.1397260273971539E-2</v>
      </c>
      <c r="L3">
        <v>8.1397260273971539E-2</v>
      </c>
      <c r="M3">
        <v>8.1397260273971539E-2</v>
      </c>
      <c r="N3">
        <v>8.1397260273971539E-2</v>
      </c>
      <c r="O3">
        <v>8.1397260273971539E-2</v>
      </c>
      <c r="P3">
        <v>8.1397260273971539E-2</v>
      </c>
    </row>
    <row r="4" spans="1:17" x14ac:dyDescent="0.3">
      <c r="A4" s="1" t="s">
        <v>2</v>
      </c>
      <c r="B4">
        <v>0</v>
      </c>
      <c r="C4">
        <v>0</v>
      </c>
      <c r="D4">
        <v>1197685964.6208</v>
      </c>
      <c r="E4">
        <v>1118735446.5791991</v>
      </c>
      <c r="F4">
        <v>1058935400.064</v>
      </c>
      <c r="G4">
        <v>989116717.82400012</v>
      </c>
      <c r="H4">
        <v>928631468.85119998</v>
      </c>
      <c r="I4">
        <v>861934900.37759972</v>
      </c>
      <c r="J4">
        <v>820127105.7407999</v>
      </c>
      <c r="K4">
        <v>764191463.73120022</v>
      </c>
      <c r="L4">
        <v>727419742.61759973</v>
      </c>
      <c r="M4">
        <v>682006229.222399</v>
      </c>
      <c r="N4">
        <v>639755034.62400019</v>
      </c>
      <c r="O4">
        <v>605040065.5103997</v>
      </c>
      <c r="P4">
        <v>567850841.6256001</v>
      </c>
    </row>
    <row r="5" spans="1:17" x14ac:dyDescent="0.3">
      <c r="A5" s="1" t="s">
        <v>3</v>
      </c>
      <c r="B5">
        <v>40052000</v>
      </c>
      <c r="C5">
        <v>165214500</v>
      </c>
      <c r="D5">
        <v>1483068464.6208</v>
      </c>
      <c r="E5">
        <v>1404117946.5792</v>
      </c>
      <c r="F5">
        <v>1344317900.0639999</v>
      </c>
      <c r="G5">
        <v>1274499217.8239999</v>
      </c>
      <c r="H5">
        <v>1214013968.8511989</v>
      </c>
      <c r="I5">
        <v>1147317400.3776</v>
      </c>
      <c r="J5">
        <v>1105509605.7407999</v>
      </c>
      <c r="K5">
        <v>1049573963.7312</v>
      </c>
      <c r="L5">
        <v>972750242.61759984</v>
      </c>
      <c r="M5">
        <v>802174229.22239923</v>
      </c>
      <c r="N5">
        <v>639755034.62400019</v>
      </c>
      <c r="O5">
        <v>605040065.5103997</v>
      </c>
      <c r="P5">
        <v>567850841.6256001</v>
      </c>
    </row>
    <row r="6" spans="1:17" x14ac:dyDescent="0.3">
      <c r="A6" s="1" t="s">
        <v>4</v>
      </c>
      <c r="B6">
        <v>0</v>
      </c>
      <c r="C6">
        <v>0</v>
      </c>
      <c r="D6">
        <v>148337945.95068431</v>
      </c>
      <c r="E6">
        <v>-22050779.809315059</v>
      </c>
      <c r="F6">
        <v>-14210619.70577658</v>
      </c>
      <c r="G6">
        <v>3544213.166131631</v>
      </c>
      <c r="H6">
        <v>141979.44927075741</v>
      </c>
      <c r="I6">
        <v>10898213.0514737</v>
      </c>
      <c r="J6">
        <v>7065446.2695307136</v>
      </c>
      <c r="K6">
        <v>5893656.9368893616</v>
      </c>
      <c r="L6">
        <v>-14006426.1180938</v>
      </c>
      <c r="M6">
        <v>-13196502.5381954</v>
      </c>
      <c r="N6">
        <v>-11224835.48667893</v>
      </c>
      <c r="O6">
        <v>-10010408.178976299</v>
      </c>
      <c r="P6">
        <v>-9459558.6424000841</v>
      </c>
      <c r="Q6">
        <v>-81722324.344544768</v>
      </c>
    </row>
    <row r="7" spans="1:17" x14ac:dyDescent="0.3">
      <c r="A7" s="1" t="s">
        <v>5</v>
      </c>
      <c r="B7">
        <v>40052000</v>
      </c>
      <c r="C7">
        <v>165214500</v>
      </c>
      <c r="D7">
        <v>285382500</v>
      </c>
      <c r="E7">
        <v>285382500</v>
      </c>
      <c r="F7">
        <v>285382500</v>
      </c>
      <c r="G7">
        <v>285382500</v>
      </c>
      <c r="H7">
        <v>285382500</v>
      </c>
      <c r="I7">
        <v>285382500</v>
      </c>
      <c r="J7">
        <v>285382500</v>
      </c>
      <c r="K7">
        <v>285382500</v>
      </c>
      <c r="L7">
        <v>245330500</v>
      </c>
      <c r="M7">
        <v>120168000</v>
      </c>
      <c r="N7">
        <v>0</v>
      </c>
      <c r="O7">
        <v>0</v>
      </c>
      <c r="P7">
        <v>0</v>
      </c>
    </row>
    <row r="8" spans="1:17" x14ac:dyDescent="0.3">
      <c r="A8" s="1" t="s">
        <v>6</v>
      </c>
      <c r="B8">
        <v>-40052000</v>
      </c>
      <c r="C8">
        <v>-165214500</v>
      </c>
      <c r="D8">
        <v>335505461.77920008</v>
      </c>
      <c r="E8">
        <v>146492854.06079999</v>
      </c>
      <c r="F8">
        <v>33004180.058435589</v>
      </c>
      <c r="G8">
        <v>149072760.91341299</v>
      </c>
      <c r="H8">
        <v>209049782.15072349</v>
      </c>
      <c r="I8">
        <v>403337766.50695908</v>
      </c>
      <c r="J8">
        <v>540136701.2629447</v>
      </c>
      <c r="K8">
        <v>658899576.75763178</v>
      </c>
      <c r="L8">
        <v>568348128.00900149</v>
      </c>
      <c r="M8">
        <v>578245251.05626762</v>
      </c>
      <c r="N8">
        <v>604885334.16703343</v>
      </c>
      <c r="O8">
        <v>512443034.92768842</v>
      </c>
      <c r="P8">
        <v>436089656.70170242</v>
      </c>
    </row>
    <row r="9" spans="1:17" x14ac:dyDescent="0.3">
      <c r="A9" s="1" t="s">
        <v>7</v>
      </c>
      <c r="B9">
        <v>-390494200</v>
      </c>
      <c r="C9">
        <v>-1210249825</v>
      </c>
      <c r="D9">
        <v>-953008978.03164542</v>
      </c>
      <c r="E9">
        <v>297482074.30115497</v>
      </c>
      <c r="F9">
        <v>218204575.58821011</v>
      </c>
      <c r="G9">
        <v>283771672.78465581</v>
      </c>
      <c r="H9">
        <v>331955075.871741</v>
      </c>
      <c r="I9">
        <v>456868291.20482111</v>
      </c>
      <c r="J9">
        <v>556033344.11770701</v>
      </c>
      <c r="K9">
        <v>640888985.8487407</v>
      </c>
      <c r="L9">
        <v>566264329.36883819</v>
      </c>
      <c r="M9">
        <v>460387878.91400927</v>
      </c>
      <c r="N9">
        <v>368199960.9200967</v>
      </c>
      <c r="O9">
        <v>308115871.86376798</v>
      </c>
      <c r="P9">
        <v>258982205.89759529</v>
      </c>
      <c r="Q9">
        <v>81722324.344544768</v>
      </c>
    </row>
    <row r="10" spans="1:17" x14ac:dyDescent="0.3">
      <c r="A10" s="1" t="s">
        <v>8</v>
      </c>
      <c r="B10">
        <v>-30026200</v>
      </c>
      <c r="C10">
        <v>-123839325</v>
      </c>
      <c r="D10">
        <v>111626467.9190401</v>
      </c>
      <c r="E10">
        <v>-9951205.5081600752</v>
      </c>
      <c r="F10">
        <v>-81388544.117566913</v>
      </c>
      <c r="G10">
        <v>1933385.9507877061</v>
      </c>
      <c r="H10">
        <v>46714555.321012229</v>
      </c>
      <c r="I10">
        <v>182384004.2562947</v>
      </c>
      <c r="J10">
        <v>277716290.3872382</v>
      </c>
      <c r="K10">
        <v>361400142.78563058</v>
      </c>
      <c r="L10">
        <v>306927403.25074452</v>
      </c>
      <c r="M10">
        <v>327023376.37581408</v>
      </c>
      <c r="N10">
        <v>356975125.43341708</v>
      </c>
      <c r="O10">
        <v>298105463.68479151</v>
      </c>
      <c r="P10">
        <v>249522647.25519529</v>
      </c>
    </row>
    <row r="11" spans="1:17" x14ac:dyDescent="0.3">
      <c r="A11" s="1" t="s">
        <v>9</v>
      </c>
      <c r="B11">
        <v>-390494200</v>
      </c>
      <c r="C11">
        <v>-1100227113.636369</v>
      </c>
      <c r="D11">
        <v>-787610725.64598763</v>
      </c>
      <c r="E11">
        <v>223502685.42536029</v>
      </c>
      <c r="F11">
        <v>149036661.1489718</v>
      </c>
      <c r="G11">
        <v>176199882.5121581</v>
      </c>
      <c r="H11">
        <v>187379986.27862161</v>
      </c>
      <c r="I11">
        <v>234445672.59394419</v>
      </c>
      <c r="J11">
        <v>259393658.6736083</v>
      </c>
      <c r="K11">
        <v>271799492.53960788</v>
      </c>
      <c r="L11">
        <v>218319412.2314696</v>
      </c>
      <c r="M11">
        <v>161363142.9545384</v>
      </c>
      <c r="N11">
        <v>117319854.6288915</v>
      </c>
      <c r="O11">
        <v>89250192.91044724</v>
      </c>
      <c r="P11">
        <v>68198109.121969268</v>
      </c>
      <c r="Q11">
        <v>19563674.704052061</v>
      </c>
    </row>
    <row r="12" spans="1:17" x14ac:dyDescent="0.3">
      <c r="A12" s="1" t="s">
        <v>10</v>
      </c>
      <c r="B12">
        <v>-40052000</v>
      </c>
      <c r="C12">
        <v>-165214500</v>
      </c>
      <c r="D12">
        <v>148566850.57920021</v>
      </c>
      <c r="E12">
        <v>-13153989.638400091</v>
      </c>
      <c r="F12">
        <v>-108752911.62822969</v>
      </c>
      <c r="G12">
        <v>2298493.4375580391</v>
      </c>
      <c r="H12">
        <v>62257988.713085882</v>
      </c>
      <c r="I12">
        <v>243059650.51014641</v>
      </c>
      <c r="J12">
        <v>370645328.76887572</v>
      </c>
      <c r="K12">
        <v>482872835.3007099</v>
      </c>
      <c r="L12">
        <v>409465772.04162443</v>
      </c>
      <c r="M12">
        <v>436246541.70438308</v>
      </c>
      <c r="N12">
        <v>476610267.3380248</v>
      </c>
      <c r="O12">
        <v>397543950.71699542</v>
      </c>
      <c r="P12">
        <v>332531929.37415701</v>
      </c>
    </row>
    <row r="13" spans="1:17" x14ac:dyDescent="0.3">
      <c r="A13" s="1" t="s">
        <v>11</v>
      </c>
      <c r="B13">
        <v>0</v>
      </c>
      <c r="C13">
        <v>0</v>
      </c>
      <c r="D13">
        <v>9.8811627181942654E-2</v>
      </c>
      <c r="E13">
        <v>9.8811627181942654E-2</v>
      </c>
      <c r="F13">
        <v>8.7315349810729068E-2</v>
      </c>
      <c r="G13">
        <v>8.7315349810729068E-2</v>
      </c>
      <c r="H13">
        <v>8.7315349810729068E-2</v>
      </c>
      <c r="I13">
        <v>8.7315349810729068E-2</v>
      </c>
      <c r="J13">
        <v>8.7315349810729068E-2</v>
      </c>
      <c r="K13">
        <v>8.7315349810729068E-2</v>
      </c>
      <c r="L13">
        <v>8.7315349810729068E-2</v>
      </c>
      <c r="M13">
        <v>8.7315349810729068E-2</v>
      </c>
      <c r="N13">
        <v>8.7315349810729068E-2</v>
      </c>
      <c r="O13">
        <v>8.7315349810729068E-2</v>
      </c>
      <c r="P13">
        <v>8.7315349810729068E-2</v>
      </c>
    </row>
    <row r="14" spans="1:17" x14ac:dyDescent="0.3">
      <c r="A14" s="1" t="s">
        <v>12</v>
      </c>
      <c r="B14">
        <v>6.3079999999999192E-2</v>
      </c>
      <c r="C14">
        <v>6.3079999999999192E-2</v>
      </c>
      <c r="D14">
        <v>6.3079999999999192E-2</v>
      </c>
      <c r="E14">
        <v>6.3079999999999192E-2</v>
      </c>
      <c r="F14">
        <v>6.3079999999999192E-2</v>
      </c>
      <c r="G14">
        <v>6.3079999999999192E-2</v>
      </c>
      <c r="H14">
        <v>6.3079999999999192E-2</v>
      </c>
      <c r="I14">
        <v>6.3079999999999192E-2</v>
      </c>
      <c r="J14">
        <v>6.3079999999999192E-2</v>
      </c>
      <c r="K14">
        <v>6.3079999999999192E-2</v>
      </c>
      <c r="L14">
        <v>6.3079999999999192E-2</v>
      </c>
      <c r="M14">
        <v>6.3079999999999192E-2</v>
      </c>
      <c r="N14">
        <v>6.3079999999999192E-2</v>
      </c>
      <c r="O14">
        <v>6.3079999999999192E-2</v>
      </c>
      <c r="P14">
        <v>6.3079999999999192E-2</v>
      </c>
    </row>
    <row r="15" spans="1:17" x14ac:dyDescent="0.3">
      <c r="A15" s="1" t="s">
        <v>13</v>
      </c>
      <c r="B15">
        <v>0</v>
      </c>
      <c r="C15">
        <v>0</v>
      </c>
      <c r="D15">
        <v>1818573926.4000001</v>
      </c>
      <c r="E15">
        <v>1550610800.6400001</v>
      </c>
      <c r="F15">
        <v>1377322080.1224329</v>
      </c>
      <c r="G15">
        <v>1423571978.7374129</v>
      </c>
      <c r="H15">
        <v>1423063751.001919</v>
      </c>
      <c r="I15">
        <v>1550655166.884562</v>
      </c>
      <c r="J15">
        <v>1645646307.003747</v>
      </c>
      <c r="K15">
        <v>1708473540.488832</v>
      </c>
      <c r="L15">
        <v>1541098370.6266019</v>
      </c>
      <c r="M15">
        <v>1380419480.278671</v>
      </c>
      <c r="N15">
        <v>1244640368.7910371</v>
      </c>
      <c r="O15">
        <v>1117483100.438092</v>
      </c>
      <c r="P15">
        <v>1003940498.3273</v>
      </c>
    </row>
    <row r="16" spans="1:17" x14ac:dyDescent="0.3">
      <c r="A16" s="1" t="s">
        <v>14</v>
      </c>
      <c r="B16">
        <v>3.995999999999978E-2</v>
      </c>
      <c r="C16">
        <v>3.995999999999978E-2</v>
      </c>
      <c r="D16">
        <v>3.995999999999978E-2</v>
      </c>
      <c r="E16">
        <v>3.995999999999978E-2</v>
      </c>
      <c r="F16">
        <v>3.995999999999978E-2</v>
      </c>
      <c r="G16">
        <v>3.995999999999978E-2</v>
      </c>
      <c r="H16">
        <v>3.995999999999978E-2</v>
      </c>
      <c r="I16">
        <v>3.995999999999978E-2</v>
      </c>
      <c r="J16">
        <v>3.995999999999978E-2</v>
      </c>
      <c r="K16">
        <v>3.995999999999978E-2</v>
      </c>
      <c r="L16">
        <v>3.995999999999978E-2</v>
      </c>
      <c r="M16">
        <v>3.995999999999978E-2</v>
      </c>
      <c r="N16">
        <v>3.995999999999978E-2</v>
      </c>
      <c r="O16">
        <v>3.995999999999978E-2</v>
      </c>
      <c r="P16">
        <v>3.995999999999978E-2</v>
      </c>
    </row>
    <row r="17" spans="1:16" x14ac:dyDescent="0.3">
      <c r="A17" s="1" t="s">
        <v>15</v>
      </c>
      <c r="B17">
        <v>0</v>
      </c>
      <c r="C17">
        <v>0</v>
      </c>
      <c r="D17">
        <v>1663.452728640008</v>
      </c>
      <c r="E17">
        <v>1553.799231360008</v>
      </c>
      <c r="F17">
        <v>1470.7436112000171</v>
      </c>
      <c r="G17">
        <v>1373.773219200006</v>
      </c>
      <c r="H17">
        <v>1289.7659289599919</v>
      </c>
      <c r="I17">
        <v>1197.131806079999</v>
      </c>
      <c r="J17">
        <v>1139.065424639994</v>
      </c>
      <c r="K17">
        <v>1061.377032960002</v>
      </c>
      <c r="L17">
        <v>1010.305198080002</v>
      </c>
      <c r="M17">
        <v>947.23087391999763</v>
      </c>
      <c r="N17">
        <v>888.548659200001</v>
      </c>
      <c r="O17">
        <v>840.3334243199979</v>
      </c>
      <c r="P17">
        <v>788.68172448000553</v>
      </c>
    </row>
    <row r="18" spans="1:16" x14ac:dyDescent="0.3">
      <c r="A18" s="1" t="s">
        <v>16</v>
      </c>
      <c r="B18">
        <v>0.25035000000000007</v>
      </c>
      <c r="C18">
        <v>0.25035000000000007</v>
      </c>
      <c r="D18">
        <v>0.25035000000000007</v>
      </c>
      <c r="E18">
        <v>0.25035000000000007</v>
      </c>
      <c r="F18">
        <v>0.25035000000000007</v>
      </c>
      <c r="G18">
        <v>0.25035000000000007</v>
      </c>
      <c r="H18">
        <v>0.25035000000000007</v>
      </c>
      <c r="I18">
        <v>0.25035000000000007</v>
      </c>
      <c r="J18">
        <v>0.25035000000000007</v>
      </c>
      <c r="K18">
        <v>0.25035000000000007</v>
      </c>
      <c r="L18">
        <v>0.25035000000000007</v>
      </c>
      <c r="M18">
        <v>0.25035000000000007</v>
      </c>
      <c r="N18">
        <v>0.25035000000000007</v>
      </c>
      <c r="O18">
        <v>0.25035000000000007</v>
      </c>
      <c r="P18">
        <v>0.25035000000000007</v>
      </c>
    </row>
    <row r="19" spans="1:16" x14ac:dyDescent="0.3">
      <c r="A19" s="1" t="s">
        <v>17</v>
      </c>
      <c r="B19">
        <v>0</v>
      </c>
      <c r="C19">
        <v>0</v>
      </c>
      <c r="D19">
        <v>148337945.95068431</v>
      </c>
      <c r="E19">
        <v>126287166.1413701</v>
      </c>
      <c r="F19">
        <v>112076546.4355934</v>
      </c>
      <c r="G19">
        <v>115620759.60172489</v>
      </c>
      <c r="H19">
        <v>115762739.05099569</v>
      </c>
      <c r="I19">
        <v>126660952.10247</v>
      </c>
      <c r="J19">
        <v>133726398.3720006</v>
      </c>
      <c r="K19">
        <v>139620055.3088896</v>
      </c>
      <c r="L19">
        <v>125613629.19079509</v>
      </c>
      <c r="M19">
        <v>112417126.6526003</v>
      </c>
      <c r="N19">
        <v>101192291.165921</v>
      </c>
      <c r="O19">
        <v>91181882.986944899</v>
      </c>
      <c r="P19">
        <v>81722324.344544768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sybra</cp:lastModifiedBy>
  <dcterms:created xsi:type="dcterms:W3CDTF">2020-05-13T15:52:57Z</dcterms:created>
  <dcterms:modified xsi:type="dcterms:W3CDTF">2020-05-13T16:39:33Z</dcterms:modified>
</cp:coreProperties>
</file>