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bra\Documents\GitHub\professional_business_analytics_skills\PL3\"/>
    </mc:Choice>
  </mc:AlternateContent>
  <xr:revisionPtr revIDLastSave="0" documentId="13_ncr:1_{4C84DB40-11FD-419A-A6B8-24DD63F50FC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Blad1" sheetId="2" r:id="rId1"/>
    <sheet name="Sheet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6" i="2" l="1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F56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G61" i="2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T55" i="2"/>
  <c r="T62" i="2" s="1"/>
  <c r="T66" i="2" s="1"/>
  <c r="S55" i="2"/>
  <c r="S62" i="2" s="1"/>
  <c r="S66" i="2" s="1"/>
  <c r="R55" i="2"/>
  <c r="Q55" i="2"/>
  <c r="Q62" i="2" s="1"/>
  <c r="Q66" i="2" s="1"/>
  <c r="P55" i="2"/>
  <c r="P62" i="2" s="1"/>
  <c r="P66" i="2" s="1"/>
  <c r="O55" i="2"/>
  <c r="O62" i="2" s="1"/>
  <c r="O66" i="2" s="1"/>
  <c r="N55" i="2"/>
  <c r="M55" i="2"/>
  <c r="M62" i="2" s="1"/>
  <c r="M66" i="2" s="1"/>
  <c r="L55" i="2"/>
  <c r="L62" i="2" s="1"/>
  <c r="L66" i="2" s="1"/>
  <c r="K55" i="2"/>
  <c r="K62" i="2" s="1"/>
  <c r="K66" i="2" s="1"/>
  <c r="J55" i="2"/>
  <c r="I55" i="2"/>
  <c r="I62" i="2" s="1"/>
  <c r="I66" i="2" s="1"/>
  <c r="H55" i="2"/>
  <c r="H62" i="2" s="1"/>
  <c r="H66" i="2" s="1"/>
  <c r="G55" i="2"/>
  <c r="G62" i="2" s="1"/>
  <c r="G66" i="2" s="1"/>
  <c r="F55" i="2"/>
  <c r="F62" i="2" s="1"/>
  <c r="F66" i="2" s="1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T9" i="2"/>
  <c r="T43" i="2" s="1"/>
  <c r="S9" i="2"/>
  <c r="S43" i="2" s="1"/>
  <c r="R9" i="2"/>
  <c r="R43" i="2" s="1"/>
  <c r="Q9" i="2"/>
  <c r="Q43" i="2" s="1"/>
  <c r="P9" i="2"/>
  <c r="P43" i="2" s="1"/>
  <c r="O9" i="2"/>
  <c r="O43" i="2" s="1"/>
  <c r="N9" i="2"/>
  <c r="N43" i="2" s="1"/>
  <c r="M9" i="2"/>
  <c r="M43" i="2" s="1"/>
  <c r="L9" i="2"/>
  <c r="L43" i="2" s="1"/>
  <c r="K9" i="2"/>
  <c r="K43" i="2" s="1"/>
  <c r="J9" i="2"/>
  <c r="J43" i="2" s="1"/>
  <c r="I9" i="2"/>
  <c r="I43" i="2" s="1"/>
  <c r="H9" i="2"/>
  <c r="H43" i="2" s="1"/>
  <c r="G9" i="2"/>
  <c r="F9" i="2"/>
  <c r="H5" i="2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G5" i="2"/>
  <c r="J62" i="2" l="1"/>
  <c r="J66" i="2" s="1"/>
  <c r="N62" i="2"/>
  <c r="N66" i="2" s="1"/>
  <c r="R62" i="2"/>
  <c r="R66" i="2" s="1"/>
  <c r="F43" i="2"/>
  <c r="G43" i="2"/>
  <c r="G53" i="2" s="1"/>
  <c r="O53" i="2"/>
  <c r="S57" i="2"/>
  <c r="I53" i="2"/>
  <c r="M57" i="2"/>
  <c r="Q57" i="2"/>
  <c r="P53" i="2"/>
  <c r="P57" i="2"/>
  <c r="P49" i="2"/>
  <c r="I57" i="2"/>
  <c r="M53" i="2"/>
  <c r="T53" i="2"/>
  <c r="T57" i="2"/>
  <c r="T49" i="2"/>
  <c r="F57" i="2"/>
  <c r="F49" i="2"/>
  <c r="F53" i="2"/>
  <c r="J49" i="2"/>
  <c r="J57" i="2"/>
  <c r="J53" i="2"/>
  <c r="N49" i="2"/>
  <c r="N57" i="2"/>
  <c r="N53" i="2"/>
  <c r="R49" i="2"/>
  <c r="R57" i="2"/>
  <c r="R53" i="2"/>
  <c r="H53" i="2"/>
  <c r="H57" i="2"/>
  <c r="H49" i="2"/>
  <c r="L53" i="2"/>
  <c r="L57" i="2"/>
  <c r="L49" i="2"/>
  <c r="K57" i="2"/>
  <c r="K49" i="2"/>
  <c r="K53" i="2"/>
  <c r="O57" i="2"/>
  <c r="O49" i="2"/>
  <c r="M49" i="2" l="1"/>
  <c r="Q49" i="2"/>
  <c r="Q53" i="2"/>
  <c r="S53" i="2"/>
  <c r="G49" i="2"/>
  <c r="G57" i="2"/>
  <c r="I49" i="2"/>
  <c r="S49" i="2"/>
</calcChain>
</file>

<file path=xl/sharedStrings.xml><?xml version="1.0" encoding="utf-8"?>
<sst xmlns="http://schemas.openxmlformats.org/spreadsheetml/2006/main" count="104" uniqueCount="55">
  <si>
    <t>CAPEX</t>
  </si>
  <si>
    <t>CCC</t>
  </si>
  <si>
    <t>COS</t>
  </si>
  <si>
    <t>CostofSales</t>
  </si>
  <si>
    <t>DWC</t>
  </si>
  <si>
    <t>Depreciation</t>
  </si>
  <si>
    <t>GM</t>
  </si>
  <si>
    <t>NCF</t>
  </si>
  <si>
    <t>NI</t>
  </si>
  <si>
    <t>NPV</t>
  </si>
  <si>
    <t>OM</t>
  </si>
  <si>
    <t>PercentageGlassLoss</t>
  </si>
  <si>
    <t>RD</t>
  </si>
  <si>
    <t>SALES</t>
  </si>
  <si>
    <t>SG&amp;A</t>
  </si>
  <si>
    <t>SubstrateCost</t>
  </si>
  <si>
    <t>TAX</t>
  </si>
  <si>
    <t>WC</t>
  </si>
  <si>
    <t>Profit and loss statement</t>
  </si>
  <si>
    <t>(in $)</t>
  </si>
  <si>
    <t>Format</t>
  </si>
  <si>
    <t>Market</t>
  </si>
  <si>
    <t>VGA</t>
  </si>
  <si>
    <t>Notebook</t>
  </si>
  <si>
    <t># Product</t>
  </si>
  <si>
    <t>Price</t>
  </si>
  <si>
    <t>Product Revenue</t>
  </si>
  <si>
    <t>XGA</t>
  </si>
  <si>
    <t>SXGA</t>
  </si>
  <si>
    <t>Monitor</t>
  </si>
  <si>
    <t>WXGA</t>
  </si>
  <si>
    <t>UXGA</t>
  </si>
  <si>
    <t>SDTV</t>
  </si>
  <si>
    <t>Television</t>
  </si>
  <si>
    <t>HDreadyTV</t>
  </si>
  <si>
    <t>FullHDTV</t>
  </si>
  <si>
    <t>Revenues</t>
  </si>
  <si>
    <t># Substrates</t>
  </si>
  <si>
    <t>Cost per substrate</t>
  </si>
  <si>
    <t>Depreciation costs</t>
  </si>
  <si>
    <t>Cost of sales</t>
  </si>
  <si>
    <t>Gross Margin</t>
  </si>
  <si>
    <t>Gross Margin (%)</t>
  </si>
  <si>
    <t>R&amp;D (%)</t>
  </si>
  <si>
    <t>SG&amp;A (%)</t>
  </si>
  <si>
    <t>Operating Margin</t>
  </si>
  <si>
    <t>Operating Margin (%)</t>
  </si>
  <si>
    <t>Tax (%)</t>
  </si>
  <si>
    <t>Tax</t>
  </si>
  <si>
    <t>Net Income</t>
  </si>
  <si>
    <t>Net Income (%)</t>
  </si>
  <si>
    <t>Cash flow statement</t>
  </si>
  <si>
    <t>Capex</t>
  </si>
  <si>
    <t>Delta Working capital investments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</si>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</sst>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2" xfId="0" applyBorder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/>
    <xf numFmtId="11" fontId="4" fillId="0" borderId="0" xfId="0" applyNumberFormat="1" applyFont="1"/>
    <xf numFmtId="11" fontId="4" fillId="0" borderId="4" xfId="0" applyNumberFormat="1" applyFont="1" applyBorder="1"/>
    <xf numFmtId="0" fontId="5" fillId="0" borderId="5" xfId="0" applyFont="1" applyBorder="1"/>
    <xf numFmtId="11" fontId="5" fillId="0" borderId="5" xfId="0" applyNumberFormat="1" applyFont="1" applyBorder="1"/>
    <xf numFmtId="0" fontId="5" fillId="0" borderId="0" xfId="0" applyFont="1"/>
    <xf numFmtId="11" fontId="0" fillId="0" borderId="0" xfId="0" applyNumberFormat="1"/>
    <xf numFmtId="9" fontId="4" fillId="0" borderId="5" xfId="1" applyFont="1" applyBorder="1"/>
    <xf numFmtId="9" fontId="6" fillId="0" borderId="0" xfId="1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11" fontId="0" fillId="0" borderId="4" xfId="0" applyNumberFormat="1" applyBorder="1"/>
    <xf numFmtId="0" fontId="5" fillId="0" borderId="7" xfId="0" applyFont="1" applyBorder="1"/>
    <xf numFmtId="0" fontId="0" fillId="0" borderId="7" xfId="0" applyBorder="1"/>
    <xf numFmtId="11" fontId="5" fillId="0" borderId="7" xfId="0" applyNumberFormat="1" applyFont="1" applyBorder="1"/>
    <xf numFmtId="0" fontId="0" fillId="0" borderId="8" xfId="0" applyBorder="1"/>
    <xf numFmtId="0" fontId="0" fillId="0" borderId="0" xfId="0" applyNumberFormat="1"/>
    <xf numFmtId="0" fontId="0" fillId="0" borderId="4" xfId="0" applyNumberFormat="1" applyBorder="1"/>
    <xf numFmtId="11" fontId="5" fillId="0" borderId="0" xfId="0" applyNumberFormat="1" applyFont="1"/>
    <xf numFmtId="9" fontId="0" fillId="0" borderId="4" xfId="1" applyFont="1" applyBorder="1"/>
  </cellXfs>
  <cellStyles count="2">
    <cellStyle name="Procent" xfId="1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1170-FEA6-4EEB-9A2A-21D260B18901}">
  <dimension ref="C3:U67"/>
  <sheetViews>
    <sheetView showGridLines="0" tabSelected="1" topLeftCell="A10" zoomScale="80" zoomScaleNormal="80" workbookViewId="0">
      <selection activeCell="K18" sqref="K18"/>
    </sheetView>
  </sheetViews>
  <sheetFormatPr defaultRowHeight="14.4" x14ac:dyDescent="0.3"/>
  <cols>
    <col min="2" max="2" width="7.88671875" customWidth="1"/>
    <col min="6" max="6" width="10.5546875" bestFit="1" customWidth="1"/>
    <col min="7" max="7" width="11.6640625" bestFit="1" customWidth="1"/>
    <col min="8" max="8" width="13.44140625" bestFit="1" customWidth="1"/>
    <col min="9" max="15" width="12.33203125" bestFit="1" customWidth="1"/>
    <col min="16" max="20" width="13.5546875" bestFit="1" customWidth="1"/>
    <col min="21" max="21" width="9.6640625" bestFit="1" customWidth="1"/>
  </cols>
  <sheetData>
    <row r="3" spans="3:20" ht="21" x14ac:dyDescent="0.4">
      <c r="E3" s="2" t="s">
        <v>18</v>
      </c>
    </row>
    <row r="4" spans="3:20" ht="15" thickBot="1" x14ac:dyDescent="0.35"/>
    <row r="5" spans="3:20" ht="15.6" thickTop="1" thickBot="1" x14ac:dyDescent="0.35">
      <c r="C5" s="3" t="s">
        <v>19</v>
      </c>
      <c r="D5" s="3"/>
      <c r="E5" s="3"/>
      <c r="F5" s="3">
        <v>2003</v>
      </c>
      <c r="G5" s="3">
        <f>F5+1</f>
        <v>2004</v>
      </c>
      <c r="H5" s="3">
        <f t="shared" ref="H5:T5" si="0">G5+1</f>
        <v>2005</v>
      </c>
      <c r="I5" s="3">
        <f t="shared" si="0"/>
        <v>2006</v>
      </c>
      <c r="J5" s="3">
        <f t="shared" si="0"/>
        <v>2007</v>
      </c>
      <c r="K5" s="3">
        <f t="shared" si="0"/>
        <v>2008</v>
      </c>
      <c r="L5" s="3">
        <f t="shared" si="0"/>
        <v>2009</v>
      </c>
      <c r="M5" s="3">
        <f t="shared" si="0"/>
        <v>2010</v>
      </c>
      <c r="N5" s="3">
        <f t="shared" si="0"/>
        <v>2011</v>
      </c>
      <c r="O5" s="3">
        <f t="shared" si="0"/>
        <v>2012</v>
      </c>
      <c r="P5" s="3">
        <f t="shared" si="0"/>
        <v>2013</v>
      </c>
      <c r="Q5" s="3">
        <f t="shared" si="0"/>
        <v>2014</v>
      </c>
      <c r="R5" s="3">
        <f t="shared" si="0"/>
        <v>2015</v>
      </c>
      <c r="S5" s="3">
        <f t="shared" si="0"/>
        <v>2016</v>
      </c>
      <c r="T5" s="3">
        <f t="shared" si="0"/>
        <v>2017</v>
      </c>
    </row>
    <row r="6" spans="3:20" ht="15" thickTop="1" x14ac:dyDescent="0.3">
      <c r="C6" t="s">
        <v>20</v>
      </c>
      <c r="D6" t="s">
        <v>21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3:20" x14ac:dyDescent="0.3">
      <c r="C7" s="4" t="s">
        <v>22</v>
      </c>
      <c r="D7" s="4" t="s">
        <v>23</v>
      </c>
      <c r="E7" s="5" t="s">
        <v>24</v>
      </c>
      <c r="F7" s="7">
        <v>0</v>
      </c>
      <c r="G7" s="7">
        <v>0</v>
      </c>
      <c r="H7" s="11">
        <v>92356.848000000187</v>
      </c>
      <c r="I7" s="11">
        <v>99537.983999999473</v>
      </c>
      <c r="J7" s="11">
        <v>106040.0160000015</v>
      </c>
      <c r="K7" s="11">
        <v>112626.2879999985</v>
      </c>
      <c r="L7" s="11">
        <v>118968.9120000012</v>
      </c>
      <c r="M7" s="11">
        <v>119143.8720000013</v>
      </c>
      <c r="N7" s="11">
        <v>119060.92800000119</v>
      </c>
      <c r="O7" s="11">
        <v>118529.568000001</v>
      </c>
      <c r="P7" s="11">
        <v>118738.22400000109</v>
      </c>
      <c r="Q7" s="11">
        <v>119049.264000001</v>
      </c>
      <c r="R7" s="11">
        <v>118945.5840000012</v>
      </c>
      <c r="S7" s="11">
        <v>118834.1280000012</v>
      </c>
      <c r="T7" s="11">
        <v>118795.2480000011</v>
      </c>
    </row>
    <row r="8" spans="3:20" x14ac:dyDescent="0.3">
      <c r="C8" s="6"/>
      <c r="D8" s="6"/>
      <c r="E8" s="7" t="s">
        <v>25</v>
      </c>
      <c r="F8" s="8">
        <v>132.2639999999999</v>
      </c>
      <c r="G8" s="8">
        <v>106.10600000000009</v>
      </c>
      <c r="H8" s="8">
        <v>85.272000000000006</v>
      </c>
      <c r="I8" s="8">
        <v>67.053599999999975</v>
      </c>
      <c r="J8" s="8">
        <v>54.367199999999933</v>
      </c>
      <c r="K8" s="8">
        <v>43.120399999999997</v>
      </c>
      <c r="L8" s="8">
        <v>35.146999999999998</v>
      </c>
      <c r="M8" s="8">
        <v>27.76479999999999</v>
      </c>
      <c r="N8" s="8">
        <v>22.07480000000001</v>
      </c>
      <c r="O8" s="8">
        <v>17.873999999999992</v>
      </c>
      <c r="P8" s="8">
        <v>13.91320000000001</v>
      </c>
      <c r="Q8" s="8">
        <v>10.938399999999991</v>
      </c>
      <c r="R8" s="8">
        <v>8.989200000000011</v>
      </c>
      <c r="S8" s="8">
        <v>7.0391999999999921</v>
      </c>
      <c r="T8" s="8">
        <v>5.9724000000000004</v>
      </c>
    </row>
    <row r="9" spans="3:20" x14ac:dyDescent="0.3">
      <c r="C9" s="9"/>
      <c r="D9" s="9"/>
      <c r="E9" s="10" t="s">
        <v>26</v>
      </c>
      <c r="F9" s="10">
        <f>F7*F8</f>
        <v>0</v>
      </c>
      <c r="G9" s="10">
        <f t="shared" ref="G9:T9" si="1">G7*G8</f>
        <v>0</v>
      </c>
      <c r="H9" s="12">
        <f t="shared" si="1"/>
        <v>7875453.1426560162</v>
      </c>
      <c r="I9" s="12">
        <f t="shared" si="1"/>
        <v>6674380.1639423622</v>
      </c>
      <c r="J9" s="12">
        <f t="shared" si="1"/>
        <v>5765098.7578752749</v>
      </c>
      <c r="K9" s="12">
        <f t="shared" si="1"/>
        <v>4856490.5890751351</v>
      </c>
      <c r="L9" s="12">
        <f t="shared" si="1"/>
        <v>4181400.350064042</v>
      </c>
      <c r="M9" s="12">
        <f t="shared" si="1"/>
        <v>3308005.7773056347</v>
      </c>
      <c r="N9" s="12">
        <f t="shared" si="1"/>
        <v>2628246.1734144278</v>
      </c>
      <c r="O9" s="12">
        <f t="shared" si="1"/>
        <v>2118597.4984320169</v>
      </c>
      <c r="P9" s="12">
        <f t="shared" si="1"/>
        <v>1652028.6581568164</v>
      </c>
      <c r="Q9" s="12">
        <f t="shared" si="1"/>
        <v>1302208.4693376098</v>
      </c>
      <c r="R9" s="12">
        <f t="shared" si="1"/>
        <v>1069225.643692812</v>
      </c>
      <c r="S9" s="12">
        <f t="shared" si="1"/>
        <v>836497.19381760759</v>
      </c>
      <c r="T9" s="12">
        <f t="shared" si="1"/>
        <v>709492.7391552066</v>
      </c>
    </row>
    <row r="10" spans="3:20" x14ac:dyDescent="0.3">
      <c r="C10" s="6" t="s">
        <v>27</v>
      </c>
      <c r="D10" s="6" t="s">
        <v>23</v>
      </c>
      <c r="E10" s="7" t="s">
        <v>24</v>
      </c>
      <c r="F10" s="7">
        <v>0</v>
      </c>
      <c r="G10" s="7">
        <v>0</v>
      </c>
      <c r="H10" s="11">
        <v>15515950.464000029</v>
      </c>
      <c r="I10" s="11">
        <v>16722381.31199991</v>
      </c>
      <c r="J10" s="11">
        <v>94257.792000001311</v>
      </c>
      <c r="K10" s="11">
        <v>100112.2559999987</v>
      </c>
      <c r="L10" s="11">
        <v>105750.14400000111</v>
      </c>
      <c r="M10" s="11">
        <v>105905.6640000012</v>
      </c>
      <c r="N10" s="11">
        <v>105831.93600000109</v>
      </c>
      <c r="O10" s="11">
        <v>105359.6160000009</v>
      </c>
      <c r="P10" s="11">
        <v>105545.08800000099</v>
      </c>
      <c r="Q10" s="11">
        <v>105821.5680000009</v>
      </c>
      <c r="R10" s="11">
        <v>105729.408000001</v>
      </c>
      <c r="S10" s="11">
        <v>105630.3360000011</v>
      </c>
      <c r="T10" s="11">
        <v>105595.776000001</v>
      </c>
    </row>
    <row r="11" spans="3:20" x14ac:dyDescent="0.3">
      <c r="C11" s="6"/>
      <c r="D11" s="6"/>
      <c r="E11" s="7" t="s">
        <v>25</v>
      </c>
      <c r="F11" s="8">
        <v>171.1055999999999</v>
      </c>
      <c r="G11" s="8">
        <v>137.88960000000009</v>
      </c>
      <c r="H11" s="8">
        <v>110.726</v>
      </c>
      <c r="I11" s="8">
        <v>87.647999999999939</v>
      </c>
      <c r="J11" s="8">
        <v>70.943200000000004</v>
      </c>
      <c r="K11" s="8">
        <v>55.95520000000004</v>
      </c>
      <c r="L11" s="8">
        <v>45.378</v>
      </c>
      <c r="M11" s="8">
        <v>36.079199999999993</v>
      </c>
      <c r="N11" s="8">
        <v>29.034800000000011</v>
      </c>
      <c r="O11" s="8">
        <v>23.032199999999989</v>
      </c>
      <c r="P11" s="8">
        <v>17.870399999999989</v>
      </c>
      <c r="Q11" s="8">
        <v>13.92720000000001</v>
      </c>
      <c r="R11" s="8">
        <v>11.0352</v>
      </c>
      <c r="S11" s="8">
        <v>10.018000000000001</v>
      </c>
      <c r="T11" s="8">
        <v>7.9567999999999959</v>
      </c>
    </row>
    <row r="12" spans="3:20" x14ac:dyDescent="0.3">
      <c r="C12" s="6"/>
      <c r="D12" s="6"/>
      <c r="E12" s="7" t="s">
        <v>26</v>
      </c>
      <c r="F12" s="10">
        <f>F11*F10</f>
        <v>0</v>
      </c>
      <c r="G12" s="10">
        <f t="shared" ref="G12:T12" si="2">G11*G10</f>
        <v>0</v>
      </c>
      <c r="H12" s="12">
        <f t="shared" si="2"/>
        <v>1718019131.0768673</v>
      </c>
      <c r="I12" s="12">
        <f t="shared" si="2"/>
        <v>1465683277.2341671</v>
      </c>
      <c r="J12" s="12">
        <f t="shared" si="2"/>
        <v>6686949.389414493</v>
      </c>
      <c r="K12" s="12">
        <f t="shared" si="2"/>
        <v>5601801.3069311315</v>
      </c>
      <c r="L12" s="12">
        <f t="shared" si="2"/>
        <v>4798730.0344320498</v>
      </c>
      <c r="M12" s="10">
        <f t="shared" si="2"/>
        <v>3820991.6325888424</v>
      </c>
      <c r="N12" s="10">
        <f t="shared" si="2"/>
        <v>3072809.0953728328</v>
      </c>
      <c r="O12" s="10">
        <f t="shared" si="2"/>
        <v>2426663.7476352197</v>
      </c>
      <c r="P12" s="10">
        <f t="shared" si="2"/>
        <v>1886132.9405952166</v>
      </c>
      <c r="Q12" s="10">
        <f t="shared" si="2"/>
        <v>1473798.1418496135</v>
      </c>
      <c r="R12" s="10">
        <f t="shared" si="2"/>
        <v>1166745.163161611</v>
      </c>
      <c r="S12" s="10">
        <f t="shared" si="2"/>
        <v>1058204.7060480111</v>
      </c>
      <c r="T12" s="10">
        <f t="shared" si="2"/>
        <v>840204.47047680756</v>
      </c>
    </row>
    <row r="13" spans="3:20" x14ac:dyDescent="0.3">
      <c r="C13" s="4" t="s">
        <v>28</v>
      </c>
      <c r="D13" s="4" t="s">
        <v>29</v>
      </c>
      <c r="E13" s="5" t="s">
        <v>24</v>
      </c>
      <c r="F13" s="7">
        <v>0</v>
      </c>
      <c r="G13" s="7">
        <v>0</v>
      </c>
      <c r="H13" s="11">
        <v>43283.160000000367</v>
      </c>
      <c r="I13" s="11">
        <v>46679.328000000023</v>
      </c>
      <c r="J13" s="11">
        <v>49840.919999999613</v>
      </c>
      <c r="K13" s="11">
        <v>53091.288000000728</v>
      </c>
      <c r="L13" s="11">
        <v>56377.295999999289</v>
      </c>
      <c r="M13" s="11">
        <v>59784.480000000607</v>
      </c>
      <c r="N13" s="11">
        <v>59299.12800000055</v>
      </c>
      <c r="O13" s="11">
        <v>59272.560000000572</v>
      </c>
      <c r="P13" s="11">
        <v>59120.928000000429</v>
      </c>
      <c r="Q13" s="11">
        <v>59496.768000000549</v>
      </c>
      <c r="R13" s="11">
        <v>59562.216000000561</v>
      </c>
      <c r="S13" s="11">
        <v>59400.216000000553</v>
      </c>
      <c r="T13" s="11">
        <v>59364.57600000043</v>
      </c>
    </row>
    <row r="14" spans="3:20" x14ac:dyDescent="0.3">
      <c r="C14" s="6"/>
      <c r="D14" s="6"/>
      <c r="E14" s="7" t="s">
        <v>25</v>
      </c>
      <c r="F14" s="8">
        <v>243.79079999999979</v>
      </c>
      <c r="G14" s="8">
        <v>206.79299999999989</v>
      </c>
      <c r="H14" s="8">
        <v>174.97919999999999</v>
      </c>
      <c r="I14" s="8">
        <v>148.49340000000001</v>
      </c>
      <c r="J14" s="8">
        <v>126.66980000000009</v>
      </c>
      <c r="K14" s="8">
        <v>107.9568</v>
      </c>
      <c r="L14" s="8">
        <v>91.036400000000086</v>
      </c>
      <c r="M14" s="8">
        <v>78.858000000000061</v>
      </c>
      <c r="N14" s="8">
        <v>66.039599999999965</v>
      </c>
      <c r="O14" s="8">
        <v>55.675200000000054</v>
      </c>
      <c r="P14" s="8">
        <v>48.095999999999989</v>
      </c>
      <c r="Q14" s="8">
        <v>40.794999999999987</v>
      </c>
      <c r="R14" s="8">
        <v>34.923000000000002</v>
      </c>
      <c r="S14" s="8">
        <v>30.108000000000001</v>
      </c>
      <c r="T14" s="8">
        <v>25.175000000000001</v>
      </c>
    </row>
    <row r="15" spans="3:20" x14ac:dyDescent="0.3">
      <c r="C15" s="9"/>
      <c r="D15" s="9"/>
      <c r="E15" s="10" t="s">
        <v>26</v>
      </c>
      <c r="F15" s="10">
        <f>F14*F13</f>
        <v>0</v>
      </c>
      <c r="G15" s="10">
        <f t="shared" ref="G15:T15" si="3">G14*G13</f>
        <v>0</v>
      </c>
      <c r="H15" s="12">
        <f t="shared" si="3"/>
        <v>7573652.7102720635</v>
      </c>
      <c r="I15" s="12">
        <f t="shared" si="3"/>
        <v>6931572.1244352041</v>
      </c>
      <c r="J15" s="12">
        <f t="shared" si="3"/>
        <v>6313339.3682159558</v>
      </c>
      <c r="K15" s="12">
        <f t="shared" si="3"/>
        <v>5731565.5603584787</v>
      </c>
      <c r="L15" s="12">
        <f t="shared" si="3"/>
        <v>5132386.0695743402</v>
      </c>
      <c r="M15" s="12">
        <f t="shared" si="3"/>
        <v>4714484.5238400511</v>
      </c>
      <c r="N15" s="12">
        <f t="shared" si="3"/>
        <v>3916090.6934688343</v>
      </c>
      <c r="O15" s="12">
        <f t="shared" si="3"/>
        <v>3300011.6325120348</v>
      </c>
      <c r="P15" s="12">
        <f t="shared" si="3"/>
        <v>2843480.1530880202</v>
      </c>
      <c r="Q15" s="12">
        <f t="shared" si="3"/>
        <v>2427170.6505600219</v>
      </c>
      <c r="R15" s="12">
        <f t="shared" si="3"/>
        <v>2080091.2693680197</v>
      </c>
      <c r="S15" s="12">
        <f t="shared" si="3"/>
        <v>1788421.7033280167</v>
      </c>
      <c r="T15" s="12">
        <f t="shared" si="3"/>
        <v>1494503.2008000109</v>
      </c>
    </row>
    <row r="16" spans="3:20" x14ac:dyDescent="0.3">
      <c r="C16" s="6" t="s">
        <v>30</v>
      </c>
      <c r="D16" s="6" t="s">
        <v>29</v>
      </c>
      <c r="E16" s="7" t="s">
        <v>24</v>
      </c>
      <c r="F16" s="7">
        <v>0</v>
      </c>
      <c r="G16" s="7">
        <v>0</v>
      </c>
      <c r="H16" s="11">
        <v>28855.44000000025</v>
      </c>
      <c r="I16" s="11">
        <v>31119.552000000022</v>
      </c>
      <c r="J16" s="11">
        <v>33227.279999999737</v>
      </c>
      <c r="K16" s="11">
        <v>35394.19200000049</v>
      </c>
      <c r="L16" s="11">
        <v>37584.863999999528</v>
      </c>
      <c r="M16" s="11">
        <v>39856.320000000407</v>
      </c>
      <c r="N16" s="11">
        <v>39532.752000000371</v>
      </c>
      <c r="O16" s="11">
        <v>39515.040000000386</v>
      </c>
      <c r="P16" s="11">
        <v>39413.952000000289</v>
      </c>
      <c r="Q16" s="11">
        <v>39664.512000000374</v>
      </c>
      <c r="R16" s="11">
        <v>39708.144000000379</v>
      </c>
      <c r="S16" s="11">
        <v>39600.144000000371</v>
      </c>
      <c r="T16" s="11">
        <v>39576.384000000289</v>
      </c>
    </row>
    <row r="17" spans="3:20" x14ac:dyDescent="0.3">
      <c r="C17" s="6"/>
      <c r="D17" s="6"/>
      <c r="E17" s="7" t="s">
        <v>25</v>
      </c>
      <c r="F17" s="8">
        <v>238.714</v>
      </c>
      <c r="G17" s="8">
        <v>202</v>
      </c>
      <c r="H17" s="8">
        <v>170.8974</v>
      </c>
      <c r="I17" s="8">
        <v>146.23359999999991</v>
      </c>
      <c r="J17" s="8">
        <v>123.7272</v>
      </c>
      <c r="K17" s="8">
        <v>105.54600000000001</v>
      </c>
      <c r="L17" s="8">
        <v>88.483799999999889</v>
      </c>
      <c r="M17" s="8">
        <v>76.227999999999952</v>
      </c>
      <c r="N17" s="8">
        <v>64.448000000000093</v>
      </c>
      <c r="O17" s="8">
        <v>54.269999999999968</v>
      </c>
      <c r="P17" s="8">
        <v>46.999999999999993</v>
      </c>
      <c r="Q17" s="8">
        <v>39.887999999999998</v>
      </c>
      <c r="R17" s="8">
        <v>33.952400000000019</v>
      </c>
      <c r="S17" s="8">
        <v>29.011600000000019</v>
      </c>
      <c r="T17" s="8">
        <v>24.81</v>
      </c>
    </row>
    <row r="18" spans="3:20" x14ac:dyDescent="0.3">
      <c r="C18" s="6"/>
      <c r="D18" s="6"/>
      <c r="E18" s="7" t="s">
        <v>26</v>
      </c>
      <c r="F18" s="10">
        <f>F16*F17</f>
        <v>0</v>
      </c>
      <c r="G18" s="10">
        <f t="shared" ref="G18:T18" si="4">G16*G17</f>
        <v>0</v>
      </c>
      <c r="H18" s="12">
        <f t="shared" si="4"/>
        <v>4931319.6718560429</v>
      </c>
      <c r="I18" s="12">
        <f t="shared" si="4"/>
        <v>4550724.1193472007</v>
      </c>
      <c r="J18" s="12">
        <f t="shared" si="4"/>
        <v>4111118.3180159675</v>
      </c>
      <c r="K18" s="12">
        <f t="shared" si="4"/>
        <v>3735715.3888320518</v>
      </c>
      <c r="L18" s="12">
        <f t="shared" si="4"/>
        <v>3325651.5892031542</v>
      </c>
      <c r="M18" s="12">
        <f t="shared" si="4"/>
        <v>3038167.5609600293</v>
      </c>
      <c r="N18" s="12">
        <f t="shared" si="4"/>
        <v>2547806.8008960276</v>
      </c>
      <c r="O18" s="12">
        <f t="shared" si="4"/>
        <v>2144481.2208000198</v>
      </c>
      <c r="P18" s="12">
        <f t="shared" si="4"/>
        <v>1852455.7440000132</v>
      </c>
      <c r="Q18" s="12">
        <f t="shared" si="4"/>
        <v>1582138.0546560148</v>
      </c>
      <c r="R18" s="12">
        <f t="shared" si="4"/>
        <v>1348186.7883456135</v>
      </c>
      <c r="S18" s="12">
        <f t="shared" si="4"/>
        <v>1148863.5376704116</v>
      </c>
      <c r="T18" s="12">
        <f t="shared" si="4"/>
        <v>981890.08704000711</v>
      </c>
    </row>
    <row r="19" spans="3:20" x14ac:dyDescent="0.3">
      <c r="C19" s="4" t="s">
        <v>31</v>
      </c>
      <c r="D19" s="4" t="s">
        <v>29</v>
      </c>
      <c r="E19" s="5" t="s">
        <v>24</v>
      </c>
      <c r="F19" s="7">
        <v>0</v>
      </c>
      <c r="G19" s="7">
        <v>0</v>
      </c>
      <c r="H19" s="11">
        <v>19236.96000000017</v>
      </c>
      <c r="I19" s="11">
        <v>20746.368000000009</v>
      </c>
      <c r="J19" s="11">
        <v>22151.519999999829</v>
      </c>
      <c r="K19" s="11">
        <v>23596.128000000332</v>
      </c>
      <c r="L19" s="11">
        <v>25056.575999999681</v>
      </c>
      <c r="M19" s="11">
        <v>26570.880000000281</v>
      </c>
      <c r="N19" s="11">
        <v>26355.168000000249</v>
      </c>
      <c r="O19" s="11">
        <v>26343.360000000259</v>
      </c>
      <c r="P19" s="11">
        <v>26275.96800000019</v>
      </c>
      <c r="Q19" s="11">
        <v>26443.008000000249</v>
      </c>
      <c r="R19" s="11">
        <v>26472.096000000249</v>
      </c>
      <c r="S19" s="11">
        <v>26400.096000000249</v>
      </c>
      <c r="T19" s="11">
        <v>26384.25600000019</v>
      </c>
    </row>
    <row r="20" spans="3:20" x14ac:dyDescent="0.3">
      <c r="C20" s="6"/>
      <c r="D20" s="6"/>
      <c r="E20" s="7" t="s">
        <v>25</v>
      </c>
      <c r="F20" s="8">
        <v>580.15800000000024</v>
      </c>
      <c r="G20" s="8">
        <v>491.21280000000007</v>
      </c>
      <c r="H20" s="8">
        <v>420.34079999999977</v>
      </c>
      <c r="I20" s="8">
        <v>352.86719999999963</v>
      </c>
      <c r="J20" s="8">
        <v>299.76520000000022</v>
      </c>
      <c r="K20" s="8">
        <v>256.15359999999981</v>
      </c>
      <c r="L20" s="8">
        <v>219.26440000000019</v>
      </c>
      <c r="M20" s="8">
        <v>184.852</v>
      </c>
      <c r="N20" s="8">
        <v>157.21979999999991</v>
      </c>
      <c r="O20" s="8">
        <v>132.601</v>
      </c>
      <c r="P20" s="8">
        <v>113.86320000000001</v>
      </c>
      <c r="Q20" s="8">
        <v>96.456800000000015</v>
      </c>
      <c r="R20" s="8">
        <v>82.883799999999979</v>
      </c>
      <c r="S20" s="8">
        <v>70.238</v>
      </c>
      <c r="T20" s="8">
        <v>60.287999999999997</v>
      </c>
    </row>
    <row r="21" spans="3:20" x14ac:dyDescent="0.3">
      <c r="C21" s="9"/>
      <c r="D21" s="9"/>
      <c r="E21" s="10" t="s">
        <v>26</v>
      </c>
      <c r="F21" s="10">
        <f>F19*F20</f>
        <v>0</v>
      </c>
      <c r="G21" s="10">
        <f t="shared" ref="G21:T21" si="5">G19*G20</f>
        <v>0</v>
      </c>
      <c r="H21" s="12">
        <f t="shared" si="5"/>
        <v>8086079.1559680672</v>
      </c>
      <c r="I21" s="12">
        <f t="shared" si="5"/>
        <v>7320712.7863295954</v>
      </c>
      <c r="J21" s="12">
        <f t="shared" si="5"/>
        <v>6640254.8231039541</v>
      </c>
      <c r="K21" s="12">
        <f t="shared" si="5"/>
        <v>6044233.1332608806</v>
      </c>
      <c r="L21" s="12">
        <f t="shared" si="5"/>
        <v>5494015.1026943345</v>
      </c>
      <c r="M21" s="12">
        <f t="shared" si="5"/>
        <v>4911680.3097600518</v>
      </c>
      <c r="N21" s="12">
        <f t="shared" si="5"/>
        <v>4143554.2419264368</v>
      </c>
      <c r="O21" s="10">
        <f t="shared" si="5"/>
        <v>3493155.8793600341</v>
      </c>
      <c r="P21" s="10">
        <f t="shared" si="5"/>
        <v>2991865.7995776217</v>
      </c>
      <c r="Q21" s="10">
        <f t="shared" si="5"/>
        <v>2550607.9340544245</v>
      </c>
      <c r="R21" s="10">
        <f t="shared" si="5"/>
        <v>2194107.9104448203</v>
      </c>
      <c r="S21" s="10">
        <f t="shared" si="5"/>
        <v>1854289.9428480174</v>
      </c>
      <c r="T21" s="10">
        <f t="shared" si="5"/>
        <v>1590654.0257280115</v>
      </c>
    </row>
    <row r="22" spans="3:20" x14ac:dyDescent="0.3">
      <c r="C22" s="6" t="s">
        <v>32</v>
      </c>
      <c r="D22" s="6" t="s">
        <v>33</v>
      </c>
      <c r="E22" s="7" t="s">
        <v>24</v>
      </c>
      <c r="F22" s="7">
        <v>0</v>
      </c>
      <c r="G22" s="7">
        <v>0</v>
      </c>
      <c r="H22" s="11">
        <v>11572.84800000008</v>
      </c>
      <c r="I22" s="11">
        <v>13511.23199999998</v>
      </c>
      <c r="J22" s="11">
        <v>15849.647999999919</v>
      </c>
      <c r="K22" s="11">
        <v>18049.392000000011</v>
      </c>
      <c r="L22" s="11">
        <v>20228.83200000002</v>
      </c>
      <c r="M22" s="11">
        <v>24328.512000000221</v>
      </c>
      <c r="N22" s="11">
        <v>28855.440000000199</v>
      </c>
      <c r="O22" s="11">
        <v>33213.455999999751</v>
      </c>
      <c r="P22" s="11">
        <v>33301.583999999741</v>
      </c>
      <c r="Q22" s="11">
        <v>33337.43999999982</v>
      </c>
      <c r="R22" s="11">
        <v>33115.82399999979</v>
      </c>
      <c r="S22" s="11">
        <v>33178.031999999766</v>
      </c>
      <c r="T22" s="11">
        <v>33176.735999999757</v>
      </c>
    </row>
    <row r="23" spans="3:20" x14ac:dyDescent="0.3">
      <c r="C23" s="6"/>
      <c r="D23" s="6"/>
      <c r="E23" s="7" t="s">
        <v>25</v>
      </c>
      <c r="F23" s="8">
        <v>367.92944718472921</v>
      </c>
      <c r="G23" s="8">
        <v>321.08904486000569</v>
      </c>
      <c r="H23" s="8">
        <v>283.62052109967198</v>
      </c>
      <c r="I23" s="8">
        <v>249.36919468380859</v>
      </c>
      <c r="J23" s="8">
        <v>219.60183519757501</v>
      </c>
      <c r="K23" s="8">
        <v>192.39216424567351</v>
      </c>
      <c r="L23" s="8">
        <v>171.39673510669309</v>
      </c>
      <c r="M23" s="8">
        <v>149.00861522718651</v>
      </c>
      <c r="N23" s="8">
        <v>131.73931925657629</v>
      </c>
      <c r="O23" s="8">
        <v>116.10797603526549</v>
      </c>
      <c r="P23" s="8">
        <v>102.32621323739821</v>
      </c>
      <c r="Q23" s="8">
        <v>88.67494507675471</v>
      </c>
      <c r="R23" s="8">
        <v>79.759404872203064</v>
      </c>
      <c r="S23" s="8">
        <v>69.768618264432362</v>
      </c>
      <c r="T23" s="8">
        <v>61.232233277625532</v>
      </c>
    </row>
    <row r="24" spans="3:20" x14ac:dyDescent="0.3">
      <c r="C24" s="6"/>
      <c r="D24" s="6"/>
      <c r="E24" s="7" t="s">
        <v>26</v>
      </c>
      <c r="F24" s="10">
        <f>F22*F23</f>
        <v>0</v>
      </c>
      <c r="G24" s="10">
        <f t="shared" ref="G24:T24" si="6">G22*G23</f>
        <v>0</v>
      </c>
      <c r="H24" s="12">
        <f t="shared" si="6"/>
        <v>3282297.1803673194</v>
      </c>
      <c r="I24" s="12">
        <f t="shared" si="6"/>
        <v>3369285.0430260994</v>
      </c>
      <c r="J24" s="12">
        <f t="shared" si="6"/>
        <v>3480611.7880355567</v>
      </c>
      <c r="K24" s="12">
        <f t="shared" si="6"/>
        <v>3472561.5901985476</v>
      </c>
      <c r="L24" s="12">
        <f t="shared" si="6"/>
        <v>3467155.7598218</v>
      </c>
      <c r="M24" s="12">
        <f t="shared" si="6"/>
        <v>3625157.8836580226</v>
      </c>
      <c r="N24" s="12">
        <f t="shared" si="6"/>
        <v>3801396.0224490082</v>
      </c>
      <c r="O24" s="12">
        <f t="shared" si="6"/>
        <v>3856347.153296316</v>
      </c>
      <c r="P24" s="12">
        <f t="shared" si="6"/>
        <v>3407624.9855271019</v>
      </c>
      <c r="Q24" s="12">
        <f t="shared" si="6"/>
        <v>2956195.6609995896</v>
      </c>
      <c r="R24" s="12">
        <f t="shared" si="6"/>
        <v>2641298.4140926022</v>
      </c>
      <c r="S24" s="12">
        <f t="shared" si="6"/>
        <v>2314785.4493731051</v>
      </c>
      <c r="T24" s="12">
        <f t="shared" si="6"/>
        <v>2031485.638142182</v>
      </c>
    </row>
    <row r="25" spans="3:20" x14ac:dyDescent="0.3">
      <c r="C25" s="4" t="s">
        <v>34</v>
      </c>
      <c r="D25" s="4" t="s">
        <v>33</v>
      </c>
      <c r="E25" s="5" t="s">
        <v>24</v>
      </c>
      <c r="F25" s="7">
        <v>0</v>
      </c>
      <c r="G25" s="7">
        <v>0</v>
      </c>
      <c r="H25" s="11">
        <v>9379.7933040000662</v>
      </c>
      <c r="I25" s="11">
        <v>10950.853535999981</v>
      </c>
      <c r="J25" s="11">
        <v>12846.139703999939</v>
      </c>
      <c r="K25" s="11">
        <v>14629.032216</v>
      </c>
      <c r="L25" s="11">
        <v>16395.468336000009</v>
      </c>
      <c r="M25" s="11">
        <v>19718.258976000179</v>
      </c>
      <c r="N25" s="11">
        <v>23387.33412000016</v>
      </c>
      <c r="O25" s="11">
        <v>26919.506087999791</v>
      </c>
      <c r="P25" s="11">
        <v>26990.933831999791</v>
      </c>
      <c r="Q25" s="11">
        <v>27019.99511999985</v>
      </c>
      <c r="R25" s="11">
        <v>26840.375351999821</v>
      </c>
      <c r="S25" s="11">
        <v>26890.794935999809</v>
      </c>
      <c r="T25" s="11">
        <v>26889.744527999799</v>
      </c>
    </row>
    <row r="26" spans="3:20" x14ac:dyDescent="0.3">
      <c r="C26" s="6"/>
      <c r="D26" s="6"/>
      <c r="E26" s="7" t="s">
        <v>25</v>
      </c>
      <c r="F26" s="8">
        <v>609.21507199924599</v>
      </c>
      <c r="G26" s="8">
        <v>533.80875652622194</v>
      </c>
      <c r="H26" s="8">
        <v>473.47899069998903</v>
      </c>
      <c r="I26" s="8">
        <v>412.90985559770439</v>
      </c>
      <c r="J26" s="8">
        <v>365.21035650724338</v>
      </c>
      <c r="K26" s="8">
        <v>322.11898576227833</v>
      </c>
      <c r="L26" s="8">
        <v>284.3445591494783</v>
      </c>
      <c r="M26" s="8">
        <v>247.77899197781309</v>
      </c>
      <c r="N26" s="8">
        <v>218.93059422116309</v>
      </c>
      <c r="O26" s="8">
        <v>192.24286996093721</v>
      </c>
      <c r="P26" s="8">
        <v>169.4492078760687</v>
      </c>
      <c r="Q26" s="8">
        <v>150.74008372766389</v>
      </c>
      <c r="R26" s="8">
        <v>132.0698827752399</v>
      </c>
      <c r="S26" s="8">
        <v>115.7167008136451</v>
      </c>
      <c r="T26" s="8">
        <v>101.28312996806</v>
      </c>
    </row>
    <row r="27" spans="3:20" x14ac:dyDescent="0.3">
      <c r="C27" s="9"/>
      <c r="D27" s="9"/>
      <c r="E27" s="10" t="s">
        <v>26</v>
      </c>
      <c r="F27" s="10">
        <f>F26*F25</f>
        <v>0</v>
      </c>
      <c r="G27" s="10">
        <f t="shared" ref="G27:T27" si="7">G26*G25</f>
        <v>0</v>
      </c>
      <c r="H27" s="12">
        <f t="shared" si="7"/>
        <v>4441135.0665524667</v>
      </c>
      <c r="I27" s="12">
        <f t="shared" si="7"/>
        <v>4521715.3522213623</v>
      </c>
      <c r="J27" s="12">
        <f t="shared" si="7"/>
        <v>4691543.2610396715</v>
      </c>
      <c r="K27" s="12">
        <f t="shared" si="7"/>
        <v>4712289.0201016152</v>
      </c>
      <c r="L27" s="12">
        <f t="shared" si="7"/>
        <v>4661962.2160491534</v>
      </c>
      <c r="M27" s="12">
        <f t="shared" si="7"/>
        <v>4885770.3326307898</v>
      </c>
      <c r="N27" s="12">
        <f t="shared" si="7"/>
        <v>5120202.9561405173</v>
      </c>
      <c r="O27" s="12">
        <f t="shared" si="7"/>
        <v>5175083.1082880013</v>
      </c>
      <c r="P27" s="12">
        <f t="shared" si="7"/>
        <v>4573592.3576677479</v>
      </c>
      <c r="Q27" s="12">
        <f t="shared" si="7"/>
        <v>4072996.326709847</v>
      </c>
      <c r="R27" s="12">
        <f t="shared" si="7"/>
        <v>3544805.2263820549</v>
      </c>
      <c r="S27" s="12">
        <f t="shared" si="7"/>
        <v>3111714.072250173</v>
      </c>
      <c r="T27" s="12">
        <f t="shared" si="7"/>
        <v>2723477.4898373336</v>
      </c>
    </row>
    <row r="28" spans="3:20" x14ac:dyDescent="0.3">
      <c r="C28" s="6" t="s">
        <v>34</v>
      </c>
      <c r="D28" s="6" t="s">
        <v>33</v>
      </c>
      <c r="E28" s="7" t="s">
        <v>24</v>
      </c>
      <c r="F28" s="7">
        <v>0</v>
      </c>
      <c r="G28" s="7">
        <v>0</v>
      </c>
      <c r="H28" s="11">
        <v>4942.5705000000353</v>
      </c>
      <c r="I28" s="11">
        <v>5770.4219999999923</v>
      </c>
      <c r="J28" s="11">
        <v>6769.1204999999673</v>
      </c>
      <c r="K28" s="11">
        <v>7708.594500000002</v>
      </c>
      <c r="L28" s="11">
        <v>8639.3970000000081</v>
      </c>
      <c r="M28" s="11">
        <v>10390.3020000001</v>
      </c>
      <c r="N28" s="11">
        <v>12323.67750000008</v>
      </c>
      <c r="O28" s="11">
        <v>14184.91349999989</v>
      </c>
      <c r="P28" s="11">
        <v>14222.55149999989</v>
      </c>
      <c r="Q28" s="11">
        <v>14237.86499999992</v>
      </c>
      <c r="R28" s="11">
        <v>14143.21649999991</v>
      </c>
      <c r="S28" s="11">
        <v>14169.7844999999</v>
      </c>
      <c r="T28" s="11">
        <v>14169.2309999999</v>
      </c>
    </row>
    <row r="29" spans="3:20" x14ac:dyDescent="0.3">
      <c r="C29" s="6"/>
      <c r="D29" s="6"/>
      <c r="E29" s="7" t="s">
        <v>25</v>
      </c>
      <c r="F29" s="8">
        <v>660.76163136253149</v>
      </c>
      <c r="G29" s="8">
        <v>583.55960392808208</v>
      </c>
      <c r="H29" s="8">
        <v>508.55470469975899</v>
      </c>
      <c r="I29" s="8">
        <v>454.00075563896672</v>
      </c>
      <c r="J29" s="8">
        <v>397.9977532267705</v>
      </c>
      <c r="K29" s="8">
        <v>350.02331250041073</v>
      </c>
      <c r="L29" s="8">
        <v>307.68726332929401</v>
      </c>
      <c r="M29" s="8">
        <v>272.30755233060802</v>
      </c>
      <c r="N29" s="8">
        <v>240.92268535095329</v>
      </c>
      <c r="O29" s="8">
        <v>210.1604337179302</v>
      </c>
      <c r="P29" s="8">
        <v>184.2854918367328</v>
      </c>
      <c r="Q29" s="8">
        <v>163.07364071687061</v>
      </c>
      <c r="R29" s="8">
        <v>142.8375769586452</v>
      </c>
      <c r="S29" s="8">
        <v>126.5121462893006</v>
      </c>
      <c r="T29" s="8">
        <v>112.3345694323297</v>
      </c>
    </row>
    <row r="30" spans="3:20" x14ac:dyDescent="0.3">
      <c r="C30" s="6"/>
      <c r="D30" s="6"/>
      <c r="E30" s="7" t="s">
        <v>26</v>
      </c>
      <c r="F30" s="10">
        <f>F29*F28</f>
        <v>0</v>
      </c>
      <c r="G30" s="10">
        <f t="shared" ref="G30:T30" si="8">G29*G28</f>
        <v>0</v>
      </c>
      <c r="H30" s="12">
        <f t="shared" si="8"/>
        <v>2513567.4810852581</v>
      </c>
      <c r="I30" s="12">
        <f t="shared" si="8"/>
        <v>2619775.9483557143</v>
      </c>
      <c r="J30" s="12">
        <f t="shared" si="8"/>
        <v>2694094.7503212602</v>
      </c>
      <c r="K30" s="12">
        <f t="shared" si="8"/>
        <v>2698187.7816124479</v>
      </c>
      <c r="L30" s="12">
        <f t="shared" si="8"/>
        <v>2658232.4197453153</v>
      </c>
      <c r="M30" s="12">
        <f t="shared" si="8"/>
        <v>2829357.7055958482</v>
      </c>
      <c r="N30" s="12">
        <f t="shared" si="8"/>
        <v>2969053.4766991418</v>
      </c>
      <c r="O30" s="12">
        <f t="shared" si="8"/>
        <v>2981107.5734113003</v>
      </c>
      <c r="P30" s="12">
        <f t="shared" si="8"/>
        <v>2621009.8983507417</v>
      </c>
      <c r="Q30" s="12">
        <f t="shared" si="8"/>
        <v>2321820.481585294</v>
      </c>
      <c r="R30" s="12">
        <f t="shared" si="8"/>
        <v>2020182.7752615176</v>
      </c>
      <c r="S30" s="12">
        <f t="shared" si="8"/>
        <v>1792649.8495518514</v>
      </c>
      <c r="T30" s="12">
        <f t="shared" si="8"/>
        <v>1591694.4635722071</v>
      </c>
    </row>
    <row r="31" spans="3:20" x14ac:dyDescent="0.3">
      <c r="C31" s="4" t="s">
        <v>34</v>
      </c>
      <c r="D31" s="4" t="s">
        <v>33</v>
      </c>
      <c r="E31" s="5" t="s">
        <v>24</v>
      </c>
      <c r="F31" s="7">
        <v>0</v>
      </c>
      <c r="G31" s="7">
        <v>0</v>
      </c>
      <c r="H31" s="11">
        <v>3857.6160000000282</v>
      </c>
      <c r="I31" s="11">
        <v>4503.7439999999942</v>
      </c>
      <c r="J31" s="11">
        <v>5283.2159999999749</v>
      </c>
      <c r="K31" s="11">
        <v>6016.4640000000018</v>
      </c>
      <c r="L31" s="11">
        <v>6742.9440000000068</v>
      </c>
      <c r="M31" s="11">
        <v>8109.5040000000754</v>
      </c>
      <c r="N31" s="11">
        <v>9618.4800000000669</v>
      </c>
      <c r="O31" s="11">
        <v>11071.15199999992</v>
      </c>
      <c r="P31" s="11">
        <v>11100.527999999909</v>
      </c>
      <c r="Q31" s="11">
        <v>11112.47999999994</v>
      </c>
      <c r="R31" s="11">
        <v>11038.607999999929</v>
      </c>
      <c r="S31" s="11">
        <v>11059.343999999919</v>
      </c>
      <c r="T31" s="11">
        <v>11058.91199999992</v>
      </c>
    </row>
    <row r="32" spans="3:20" x14ac:dyDescent="0.3">
      <c r="C32" s="6"/>
      <c r="D32" s="6"/>
      <c r="E32" s="7" t="s">
        <v>25</v>
      </c>
      <c r="F32" s="8">
        <v>1185.5143948479531</v>
      </c>
      <c r="G32" s="8">
        <v>1046.883637337367</v>
      </c>
      <c r="H32" s="8">
        <v>921.22760227071876</v>
      </c>
      <c r="I32" s="8">
        <v>813.9408947529156</v>
      </c>
      <c r="J32" s="8">
        <v>717.07877655810387</v>
      </c>
      <c r="K32" s="8">
        <v>633.2005500260002</v>
      </c>
      <c r="L32" s="8">
        <v>558.72335020793662</v>
      </c>
      <c r="M32" s="8">
        <v>485.49867985994928</v>
      </c>
      <c r="N32" s="8">
        <v>431.20089169728078</v>
      </c>
      <c r="O32" s="8">
        <v>377.63062849982748</v>
      </c>
      <c r="P32" s="8">
        <v>332.5635882629939</v>
      </c>
      <c r="Q32" s="8">
        <v>292.95715681992118</v>
      </c>
      <c r="R32" s="8">
        <v>258.62219608112378</v>
      </c>
      <c r="S32" s="8">
        <v>227.7661220283901</v>
      </c>
      <c r="T32" s="8">
        <v>199.9299196198894</v>
      </c>
    </row>
    <row r="33" spans="3:21" x14ac:dyDescent="0.3">
      <c r="C33" s="9"/>
      <c r="D33" s="9"/>
      <c r="E33" s="10" t="s">
        <v>26</v>
      </c>
      <c r="F33" s="10">
        <f>F32*F31</f>
        <v>0</v>
      </c>
      <c r="G33" s="10">
        <f t="shared" ref="G33:T33" si="9">G32*G31</f>
        <v>0</v>
      </c>
      <c r="H33" s="12">
        <f t="shared" si="9"/>
        <v>3553742.3381611868</v>
      </c>
      <c r="I33" s="12">
        <f t="shared" si="9"/>
        <v>3665781.4210980702</v>
      </c>
      <c r="J33" s="12">
        <f t="shared" si="9"/>
        <v>3788482.0655721813</v>
      </c>
      <c r="K33" s="12">
        <f t="shared" si="9"/>
        <v>3809628.3140116306</v>
      </c>
      <c r="L33" s="12">
        <f t="shared" si="9"/>
        <v>3767440.2619445086</v>
      </c>
      <c r="M33" s="12">
        <f t="shared" si="9"/>
        <v>3937153.4863190148</v>
      </c>
      <c r="N33" s="12">
        <f t="shared" si="9"/>
        <v>4147497.1527724899</v>
      </c>
      <c r="O33" s="12">
        <f t="shared" si="9"/>
        <v>4180806.0879770918</v>
      </c>
      <c r="P33" s="12">
        <f t="shared" si="9"/>
        <v>3691631.4232938052</v>
      </c>
      <c r="Q33" s="12">
        <f t="shared" si="9"/>
        <v>3255480.54601822</v>
      </c>
      <c r="R33" s="12">
        <f t="shared" si="9"/>
        <v>2854829.0426386432</v>
      </c>
      <c r="S33" s="12">
        <f t="shared" si="9"/>
        <v>2518943.8950579255</v>
      </c>
      <c r="T33" s="12">
        <f t="shared" si="9"/>
        <v>2211007.3872434143</v>
      </c>
    </row>
    <row r="34" spans="3:21" x14ac:dyDescent="0.3">
      <c r="C34" s="6" t="s">
        <v>35</v>
      </c>
      <c r="D34" s="6" t="s">
        <v>33</v>
      </c>
      <c r="E34" s="7" t="s">
        <v>24</v>
      </c>
      <c r="F34" s="7">
        <v>0</v>
      </c>
      <c r="G34" s="7">
        <v>0</v>
      </c>
      <c r="H34" s="11">
        <v>3857.6160000000282</v>
      </c>
      <c r="I34" s="11">
        <v>4503.7439999999942</v>
      </c>
      <c r="J34" s="11">
        <v>5283.2159999999749</v>
      </c>
      <c r="K34" s="11">
        <v>6016.4640000000018</v>
      </c>
      <c r="L34" s="11">
        <v>6742.9440000000068</v>
      </c>
      <c r="M34" s="11">
        <v>8109.5040000000754</v>
      </c>
      <c r="N34" s="11">
        <v>9618.4800000000669</v>
      </c>
      <c r="O34" s="11">
        <v>11071.15199999992</v>
      </c>
      <c r="P34" s="11">
        <v>11100.527999999909</v>
      </c>
      <c r="Q34" s="11">
        <v>11112.47999999994</v>
      </c>
      <c r="R34" s="11">
        <v>11038.607999999929</v>
      </c>
      <c r="S34" s="11">
        <v>11059.343999999919</v>
      </c>
      <c r="T34" s="11">
        <v>11058.91199999992</v>
      </c>
    </row>
    <row r="35" spans="3:21" x14ac:dyDescent="0.3">
      <c r="C35" s="6"/>
      <c r="D35" s="6"/>
      <c r="E35" s="7" t="s">
        <v>25</v>
      </c>
      <c r="F35" s="8">
        <v>1647.1391207577601</v>
      </c>
      <c r="G35" s="8">
        <v>1449.8641692114761</v>
      </c>
      <c r="H35" s="8">
        <v>1271.4724500573</v>
      </c>
      <c r="I35" s="8">
        <v>1119.0563861956209</v>
      </c>
      <c r="J35" s="8">
        <v>995.39767477201485</v>
      </c>
      <c r="K35" s="8">
        <v>868.18763394111636</v>
      </c>
      <c r="L35" s="8">
        <v>766.58933380044357</v>
      </c>
      <c r="M35" s="8">
        <v>676.55989201216062</v>
      </c>
      <c r="N35" s="8">
        <v>591.17829019442058</v>
      </c>
      <c r="O35" s="8">
        <v>521.77996834647979</v>
      </c>
      <c r="P35" s="8">
        <v>463.21898498491743</v>
      </c>
      <c r="Q35" s="8">
        <v>402.67660786856442</v>
      </c>
      <c r="R35" s="8">
        <v>358.96929054078419</v>
      </c>
      <c r="S35" s="8">
        <v>314.11060531100969</v>
      </c>
      <c r="T35" s="8">
        <v>277.8655185355131</v>
      </c>
    </row>
    <row r="36" spans="3:21" x14ac:dyDescent="0.3">
      <c r="C36" s="6"/>
      <c r="D36" s="6"/>
      <c r="E36" s="7" t="s">
        <v>26</v>
      </c>
      <c r="F36" s="10">
        <f>F35*F34</f>
        <v>0</v>
      </c>
      <c r="G36" s="10">
        <f t="shared" ref="G36:T36" si="10">G35*G34</f>
        <v>0</v>
      </c>
      <c r="H36" s="12">
        <f t="shared" si="10"/>
        <v>4904852.466900277</v>
      </c>
      <c r="I36" s="12">
        <f t="shared" si="10"/>
        <v>5039943.4849902038</v>
      </c>
      <c r="J36" s="12">
        <f t="shared" si="10"/>
        <v>5258900.9217182798</v>
      </c>
      <c r="K36" s="12">
        <f t="shared" si="10"/>
        <v>5223419.6448519062</v>
      </c>
      <c r="L36" s="12">
        <f t="shared" si="10"/>
        <v>5169068.9488137029</v>
      </c>
      <c r="M36" s="12">
        <f t="shared" si="10"/>
        <v>5486565.1505122352</v>
      </c>
      <c r="N36" s="12">
        <f t="shared" si="10"/>
        <v>5686236.5606692703</v>
      </c>
      <c r="O36" s="12">
        <f t="shared" si="10"/>
        <v>5776705.3401190247</v>
      </c>
      <c r="P36" s="12">
        <f t="shared" si="10"/>
        <v>5141975.3129566135</v>
      </c>
      <c r="Q36" s="12">
        <f t="shared" si="10"/>
        <v>4474735.7514072405</v>
      </c>
      <c r="R36" s="12">
        <f t="shared" si="10"/>
        <v>3962521.2823177991</v>
      </c>
      <c r="S36" s="12">
        <f t="shared" si="10"/>
        <v>3473857.2381826579</v>
      </c>
      <c r="T36" s="12">
        <f t="shared" si="10"/>
        <v>3072890.3173185862</v>
      </c>
    </row>
    <row r="37" spans="3:21" x14ac:dyDescent="0.3">
      <c r="C37" s="4" t="s">
        <v>35</v>
      </c>
      <c r="D37" s="4" t="s">
        <v>33</v>
      </c>
      <c r="E37" s="5" t="s">
        <v>24</v>
      </c>
      <c r="F37" s="7">
        <v>0</v>
      </c>
      <c r="G37" s="7">
        <v>0</v>
      </c>
      <c r="H37" s="11">
        <v>3609.764172000027</v>
      </c>
      <c r="I37" s="11">
        <v>4214.3784479999949</v>
      </c>
      <c r="J37" s="11">
        <v>934372.41130799532</v>
      </c>
      <c r="K37" s="11">
        <v>1064052.2695319999</v>
      </c>
      <c r="L37" s="11">
        <v>1192535.161272001</v>
      </c>
      <c r="M37" s="11">
        <v>1434220.521552013</v>
      </c>
      <c r="N37" s="11">
        <v>1701093.112740011</v>
      </c>
      <c r="O37" s="11">
        <v>1958007.9614759849</v>
      </c>
      <c r="P37" s="11">
        <v>1963203.3053639841</v>
      </c>
      <c r="Q37" s="11">
        <v>1965317.0972399891</v>
      </c>
      <c r="R37" s="11">
        <v>1952252.335403987</v>
      </c>
      <c r="S37" s="11">
        <v>1955919.6369719859</v>
      </c>
      <c r="T37" s="11">
        <v>1955843.234855986</v>
      </c>
    </row>
    <row r="38" spans="3:21" x14ac:dyDescent="0.3">
      <c r="C38" s="6"/>
      <c r="D38" s="6"/>
      <c r="E38" s="7" t="s">
        <v>25</v>
      </c>
      <c r="F38" s="8">
        <v>2120.9999311305928</v>
      </c>
      <c r="G38" s="8">
        <v>1918.589188512236</v>
      </c>
      <c r="H38" s="8">
        <v>1718.1664325291561</v>
      </c>
      <c r="I38" s="8">
        <v>1556.030230086792</v>
      </c>
      <c r="J38" s="8">
        <v>1400.031640746316</v>
      </c>
      <c r="K38" s="8">
        <v>1269.129258813379</v>
      </c>
      <c r="L38" s="8">
        <v>1131.6109582180461</v>
      </c>
      <c r="M38" s="8">
        <v>1025.299585610449</v>
      </c>
      <c r="N38" s="8">
        <v>917.83645131409901</v>
      </c>
      <c r="O38" s="8">
        <v>827.25834096998767</v>
      </c>
      <c r="P38" s="8">
        <v>744.48171269960653</v>
      </c>
      <c r="Q38" s="8">
        <v>666.72326179929337</v>
      </c>
      <c r="R38" s="8">
        <v>604.92353934260325</v>
      </c>
      <c r="S38" s="8">
        <v>541.72133105556145</v>
      </c>
      <c r="T38" s="8">
        <v>487.25630230450253</v>
      </c>
    </row>
    <row r="39" spans="3:21" x14ac:dyDescent="0.3">
      <c r="C39" s="9"/>
      <c r="D39" s="9"/>
      <c r="E39" s="10" t="s">
        <v>26</v>
      </c>
      <c r="F39" s="10">
        <f>F38*F37</f>
        <v>0</v>
      </c>
      <c r="G39" s="10">
        <f t="shared" ref="G39:T39" si="11">G38*G37</f>
        <v>0</v>
      </c>
      <c r="H39" s="12">
        <f t="shared" si="11"/>
        <v>6202175.6296768496</v>
      </c>
      <c r="I39" s="12">
        <f t="shared" si="11"/>
        <v>6557700.2661142498</v>
      </c>
      <c r="J39" s="12">
        <f t="shared" si="11"/>
        <v>1308150940.0716243</v>
      </c>
      <c r="K39" s="12">
        <f t="shared" si="11"/>
        <v>1350419868.1698408</v>
      </c>
      <c r="L39" s="12">
        <f t="shared" si="11"/>
        <v>1349485856.5557213</v>
      </c>
      <c r="M39" s="12">
        <f t="shared" si="11"/>
        <v>1470505706.4212809</v>
      </c>
      <c r="N39" s="12">
        <f t="shared" si="11"/>
        <v>1561325265.9521463</v>
      </c>
      <c r="O39" s="12">
        <f t="shared" si="11"/>
        <v>1619778417.8166509</v>
      </c>
      <c r="P39" s="12">
        <f t="shared" si="11"/>
        <v>1461568959.1549075</v>
      </c>
      <c r="Q39" s="12">
        <f t="shared" si="11"/>
        <v>1310322625.5417645</v>
      </c>
      <c r="R39" s="12">
        <f t="shared" si="11"/>
        <v>1180963392.4224427</v>
      </c>
      <c r="S39" s="12">
        <f t="shared" si="11"/>
        <v>1059563389.1781747</v>
      </c>
      <c r="T39" s="12">
        <f t="shared" si="11"/>
        <v>952996942.50320446</v>
      </c>
    </row>
    <row r="40" spans="3:21" x14ac:dyDescent="0.3">
      <c r="C40" s="6" t="s">
        <v>35</v>
      </c>
      <c r="D40" s="6" t="s">
        <v>33</v>
      </c>
      <c r="E40" s="7" t="s">
        <v>24</v>
      </c>
      <c r="F40" s="7">
        <v>0</v>
      </c>
      <c r="G40" s="7">
        <v>0</v>
      </c>
      <c r="H40" s="11">
        <v>2893.2120000000209</v>
      </c>
      <c r="I40" s="11">
        <v>3377.8079999999959</v>
      </c>
      <c r="J40" s="11">
        <v>3962.4119999999812</v>
      </c>
      <c r="K40" s="11">
        <v>4512.3480000000018</v>
      </c>
      <c r="L40" s="11">
        <v>5057.2080000000051</v>
      </c>
      <c r="M40" s="11">
        <v>6082.1280000000561</v>
      </c>
      <c r="N40" s="11">
        <v>7213.8600000000497</v>
      </c>
      <c r="O40" s="11">
        <v>8303.3639999999377</v>
      </c>
      <c r="P40" s="11">
        <v>8325.3959999999352</v>
      </c>
      <c r="Q40" s="11">
        <v>8334.3599999999551</v>
      </c>
      <c r="R40" s="11">
        <v>8278.9559999999474</v>
      </c>
      <c r="S40" s="11">
        <v>8294.5079999999434</v>
      </c>
      <c r="T40" s="11">
        <v>8294.1839999999411</v>
      </c>
    </row>
    <row r="41" spans="3:21" x14ac:dyDescent="0.3">
      <c r="C41" s="6"/>
      <c r="D41" s="6"/>
      <c r="E41" s="7" t="s">
        <v>25</v>
      </c>
      <c r="F41" s="8">
        <v>2429.0441270205938</v>
      </c>
      <c r="G41" s="8">
        <v>2185.9687471014831</v>
      </c>
      <c r="H41" s="8">
        <v>1974.34249450177</v>
      </c>
      <c r="I41" s="8">
        <v>1766.5913313649919</v>
      </c>
      <c r="J41" s="8">
        <v>1586.5861949406601</v>
      </c>
      <c r="K41" s="8">
        <v>1429.5281797874441</v>
      </c>
      <c r="L41" s="8">
        <v>1296.6047150371371</v>
      </c>
      <c r="M41" s="8">
        <v>1164.4879633290241</v>
      </c>
      <c r="N41" s="8">
        <v>1046.5829861876191</v>
      </c>
      <c r="O41" s="8">
        <v>939.06885786640692</v>
      </c>
      <c r="P41" s="8">
        <v>853.13838420485399</v>
      </c>
      <c r="Q41" s="8">
        <v>764.60563644489355</v>
      </c>
      <c r="R41" s="8">
        <v>690.34606521538808</v>
      </c>
      <c r="S41" s="8">
        <v>617.21633617721068</v>
      </c>
      <c r="T41" s="8">
        <v>556.30453172187561</v>
      </c>
    </row>
    <row r="42" spans="3:21" x14ac:dyDescent="0.3">
      <c r="C42" s="6"/>
      <c r="D42" s="6"/>
      <c r="E42" s="7" t="s">
        <v>26</v>
      </c>
      <c r="F42" s="7">
        <f>F40*F41</f>
        <v>0</v>
      </c>
      <c r="G42" s="7">
        <f t="shared" ref="G42:T42" si="12">G40*G41</f>
        <v>0</v>
      </c>
      <c r="H42" s="11">
        <f t="shared" si="12"/>
        <v>5712191.3972024964</v>
      </c>
      <c r="I42" s="11">
        <f t="shared" si="12"/>
        <v>5967206.3318153135</v>
      </c>
      <c r="J42" s="11">
        <f t="shared" si="12"/>
        <v>6286708.1778671807</v>
      </c>
      <c r="K42" s="11">
        <f t="shared" si="12"/>
        <v>6450528.6230075164</v>
      </c>
      <c r="L42" s="11">
        <f t="shared" si="12"/>
        <v>6557199.7377235368</v>
      </c>
      <c r="M42" s="11">
        <f t="shared" si="12"/>
        <v>7082564.8474264955</v>
      </c>
      <c r="N42" s="11">
        <f t="shared" si="12"/>
        <v>7549903.1407394698</v>
      </c>
      <c r="O42" s="11">
        <f t="shared" si="12"/>
        <v>7797430.5479289815</v>
      </c>
      <c r="P42" s="11">
        <f t="shared" si="12"/>
        <v>7102714.8913054997</v>
      </c>
      <c r="Q42" s="11">
        <f t="shared" si="12"/>
        <v>6372498.6321608284</v>
      </c>
      <c r="R42" s="11">
        <f t="shared" si="12"/>
        <v>5715344.6986912917</v>
      </c>
      <c r="S42" s="11">
        <f t="shared" si="12"/>
        <v>5119505.8381525287</v>
      </c>
      <c r="T42" s="11">
        <f t="shared" si="12"/>
        <v>4614092.1461350406</v>
      </c>
    </row>
    <row r="43" spans="3:21" ht="15.6" x14ac:dyDescent="0.3">
      <c r="C43" s="13" t="s">
        <v>36</v>
      </c>
      <c r="D43" s="13"/>
      <c r="E43" s="13"/>
      <c r="F43" s="13">
        <f>SUM(F9,F42,F39,F36,F33,F30,F27,F24,F21,F18,F15,F12)</f>
        <v>0</v>
      </c>
      <c r="G43" s="13">
        <f>SUM(G9,G42,G39,G36,G33,G30,G27,G24,G21,G18,G15,G12)</f>
        <v>0</v>
      </c>
      <c r="H43" s="14">
        <f>SUM(H9,H42,H39,H36,H33,H30,H27,H24,H21,H18,H15,H12)</f>
        <v>1777095597.3175654</v>
      </c>
      <c r="I43" s="14">
        <f>SUM(I9,I42,I39,I36,I33,I30,I27,I24,I21,I18,I15,I12)</f>
        <v>1522902074.2758424</v>
      </c>
      <c r="J43" s="14">
        <f>SUM(J9,J42,J39,J36,J33,J30,J27,J24,J21,J18,J15,J12)</f>
        <v>1363868041.6928043</v>
      </c>
      <c r="K43" s="14">
        <f>SUM(K9,K42,K39,K36,K33,K30,K27,K24,K21,K18,K15,K12)</f>
        <v>1402756289.122082</v>
      </c>
      <c r="L43" s="14">
        <f>SUM(L9,L42,L39,L36,L33,L30,L27,L24,L21,L18,L15,L12)</f>
        <v>1398699099.0457871</v>
      </c>
      <c r="M43" s="14">
        <f>SUM(M9,M42,M39,M36,M33,M30,M27,M24,M21,M18,M15,M12)</f>
        <v>1518145605.6318777</v>
      </c>
      <c r="N43" s="14">
        <f>SUM(N9,N42,N39,N36,N33,N30,N27,N24,N21,N18,N15,N12)</f>
        <v>1606908062.2666945</v>
      </c>
      <c r="O43" s="14">
        <f>SUM(O9,O42,O39,O36,O33,O30,O27,O24,O21,O18,O15,O12)</f>
        <v>1663028807.6064107</v>
      </c>
      <c r="P43" s="14">
        <f>SUM(P9,P42,P39,P36,P33,P30,P27,P24,P21,P18,P15,P12)</f>
        <v>1499333471.3194265</v>
      </c>
      <c r="Q43" s="14">
        <f>SUM(Q9,Q42,Q39,Q36,Q33,Q30,Q27,Q24,Q21,Q18,Q15,Q12)</f>
        <v>1343112276.1911027</v>
      </c>
      <c r="R43" s="14">
        <f>SUM(R9,R42,R39,R36,R33,R30,R27,R24,R21,R18,R15,R12)</f>
        <v>1209560730.6368389</v>
      </c>
      <c r="S43" s="14">
        <f>SUM(S9,S42,S39,S36,S33,S30,S27,S24,S21,S18,S15,S12)</f>
        <v>1084581122.604455</v>
      </c>
      <c r="T43" s="14">
        <f>SUM(T9,T42,T39,T36,T33,T30,T27,T24,T21,T18,T15,T12)</f>
        <v>974858334.46865332</v>
      </c>
      <c r="U43" s="15"/>
    </row>
    <row r="44" spans="3:21" x14ac:dyDescent="0.3">
      <c r="C44" t="s">
        <v>37</v>
      </c>
      <c r="F44">
        <v>0</v>
      </c>
      <c r="G44">
        <v>0</v>
      </c>
      <c r="H44">
        <v>720000</v>
      </c>
      <c r="I44">
        <v>720000</v>
      </c>
      <c r="J44">
        <v>720000</v>
      </c>
      <c r="K44">
        <v>720000</v>
      </c>
      <c r="L44">
        <v>720000</v>
      </c>
      <c r="M44">
        <v>720000</v>
      </c>
      <c r="N44">
        <v>720000</v>
      </c>
      <c r="O44">
        <v>720000</v>
      </c>
      <c r="P44">
        <v>720000</v>
      </c>
      <c r="Q44">
        <v>720000</v>
      </c>
      <c r="R44">
        <v>720000</v>
      </c>
      <c r="S44">
        <v>720000</v>
      </c>
      <c r="T44">
        <v>720000</v>
      </c>
    </row>
    <row r="45" spans="3:21" x14ac:dyDescent="0.3">
      <c r="C45" t="s">
        <v>38</v>
      </c>
      <c r="F45" s="27">
        <v>0</v>
      </c>
      <c r="G45" s="27">
        <v>0</v>
      </c>
      <c r="H45" s="16">
        <v>1663.452728640008</v>
      </c>
      <c r="I45" s="16">
        <v>1553.799231360008</v>
      </c>
      <c r="J45" s="16">
        <v>1470.7436112000171</v>
      </c>
      <c r="K45" s="16">
        <v>1373.773219200006</v>
      </c>
      <c r="L45" s="16">
        <v>1289.7659289599919</v>
      </c>
      <c r="M45" s="16">
        <v>1197.131806079999</v>
      </c>
      <c r="N45" s="16">
        <v>1139.065424639994</v>
      </c>
      <c r="O45" s="16">
        <v>1061.377032960002</v>
      </c>
      <c r="P45" s="16">
        <v>1010.305198080002</v>
      </c>
      <c r="Q45" s="16">
        <v>947.23087391999763</v>
      </c>
      <c r="R45" s="16">
        <v>888.548659200001</v>
      </c>
      <c r="S45" s="16">
        <v>840.3334243199979</v>
      </c>
      <c r="T45" s="16">
        <v>788.68172448000553</v>
      </c>
    </row>
    <row r="46" spans="3:21" x14ac:dyDescent="0.3">
      <c r="C46" t="s">
        <v>39</v>
      </c>
      <c r="F46" s="22">
        <v>40052000</v>
      </c>
      <c r="G46" s="22">
        <v>165214500</v>
      </c>
      <c r="H46" s="22">
        <v>285382500</v>
      </c>
      <c r="I46" s="22">
        <v>285382500</v>
      </c>
      <c r="J46" s="22">
        <v>285382500</v>
      </c>
      <c r="K46" s="22">
        <v>285382500</v>
      </c>
      <c r="L46" s="22">
        <v>285382500</v>
      </c>
      <c r="M46" s="22">
        <v>285382500</v>
      </c>
      <c r="N46" s="22">
        <v>285382500</v>
      </c>
      <c r="O46" s="22">
        <v>285382500</v>
      </c>
      <c r="P46" s="22">
        <v>245330500</v>
      </c>
      <c r="Q46" s="22">
        <v>120168000</v>
      </c>
      <c r="R46" s="28">
        <v>0</v>
      </c>
      <c r="S46" s="28">
        <v>0</v>
      </c>
      <c r="T46" s="28">
        <v>0</v>
      </c>
    </row>
    <row r="47" spans="3:21" ht="15.6" x14ac:dyDescent="0.3">
      <c r="C47" s="13" t="s">
        <v>40</v>
      </c>
      <c r="D47" s="13"/>
      <c r="E47" s="13"/>
      <c r="F47" s="14">
        <v>40052000</v>
      </c>
      <c r="G47" s="14">
        <v>165214500</v>
      </c>
      <c r="H47" s="14">
        <v>1483068464.6208</v>
      </c>
      <c r="I47" s="14">
        <v>1404117946.5792</v>
      </c>
      <c r="J47" s="14">
        <v>1344317900.0639999</v>
      </c>
      <c r="K47" s="14">
        <v>1274499217.8239999</v>
      </c>
      <c r="L47" s="14">
        <v>1214013968.8511989</v>
      </c>
      <c r="M47" s="14">
        <v>1147317400.3776</v>
      </c>
      <c r="N47" s="14">
        <v>1105509605.7407999</v>
      </c>
      <c r="O47" s="14">
        <v>1049573963.7312</v>
      </c>
      <c r="P47" s="14">
        <v>972750242.61759984</v>
      </c>
      <c r="Q47" s="14">
        <v>802174229.22239923</v>
      </c>
      <c r="R47" s="14">
        <v>639755034.62400007</v>
      </c>
      <c r="S47" s="14">
        <v>605040065.5103997</v>
      </c>
      <c r="T47" s="14">
        <v>567850841.6256001</v>
      </c>
      <c r="U47" s="15"/>
    </row>
    <row r="48" spans="3:21" ht="15.6" x14ac:dyDescent="0.3">
      <c r="C48" s="13" t="s">
        <v>41</v>
      </c>
      <c r="D48" s="13"/>
      <c r="E48" s="13"/>
      <c r="F48" s="29">
        <v>-40052000</v>
      </c>
      <c r="G48" s="29">
        <v>-165214500</v>
      </c>
      <c r="H48" s="29">
        <v>294425287.87427568</v>
      </c>
      <c r="I48" s="29">
        <v>118299698.5804006</v>
      </c>
      <c r="J48" s="29">
        <v>12854134.58865861</v>
      </c>
      <c r="K48" s="29">
        <v>122987195.1362083</v>
      </c>
      <c r="L48" s="29">
        <v>179876758.42213139</v>
      </c>
      <c r="M48" s="29">
        <v>365572710.6024127</v>
      </c>
      <c r="N48" s="29">
        <v>495064450.50302738</v>
      </c>
      <c r="O48" s="29">
        <v>608045563.22540772</v>
      </c>
      <c r="P48" s="29">
        <v>521230469.13574541</v>
      </c>
      <c r="Q48" s="29">
        <v>535007181.2378127</v>
      </c>
      <c r="R48" s="29">
        <v>564929594.30115414</v>
      </c>
      <c r="S48" s="29">
        <v>475918834.74527162</v>
      </c>
      <c r="T48" s="29">
        <v>402663444.99563187</v>
      </c>
      <c r="U48" s="15"/>
    </row>
    <row r="49" spans="3:21" x14ac:dyDescent="0.3">
      <c r="C49" s="17" t="s">
        <v>42</v>
      </c>
      <c r="D49" s="17"/>
      <c r="E49" s="17"/>
      <c r="F49" s="17">
        <f>IF(F43&gt;0,F48/F43,0)</f>
        <v>0</v>
      </c>
      <c r="G49" s="17">
        <f>IF(G43&gt;0,G48/G43,0)</f>
        <v>0</v>
      </c>
      <c r="H49" s="17">
        <f t="shared" ref="H49:T49" si="13">IF(H43&gt;0,H48/H43,0)</f>
        <v>0.16567779939283825</v>
      </c>
      <c r="I49" s="17">
        <f t="shared" si="13"/>
        <v>7.7680436962208138E-2</v>
      </c>
      <c r="J49" s="17">
        <f t="shared" si="13"/>
        <v>9.424764123590966E-3</v>
      </c>
      <c r="K49" s="17">
        <f t="shared" si="13"/>
        <v>8.767538316522544E-2</v>
      </c>
      <c r="L49" s="17">
        <f t="shared" si="13"/>
        <v>0.12860289861117802</v>
      </c>
      <c r="M49" s="17">
        <f t="shared" si="13"/>
        <v>0.24080213995696098</v>
      </c>
      <c r="N49" s="17">
        <f t="shared" si="13"/>
        <v>0.30808511210323541</v>
      </c>
      <c r="O49" s="17">
        <f t="shared" si="13"/>
        <v>0.36562539412685502</v>
      </c>
      <c r="P49" s="17">
        <f t="shared" si="13"/>
        <v>0.34764145475726493</v>
      </c>
      <c r="Q49" s="17">
        <f t="shared" si="13"/>
        <v>0.39833392242905091</v>
      </c>
      <c r="R49" s="17">
        <f t="shared" si="13"/>
        <v>0.46705351785330884</v>
      </c>
      <c r="S49" s="17">
        <f t="shared" si="13"/>
        <v>0.43880427644031422</v>
      </c>
      <c r="T49" s="17">
        <f t="shared" si="13"/>
        <v>0.4130481637776669</v>
      </c>
      <c r="U49" s="18"/>
    </row>
    <row r="50" spans="3:21" x14ac:dyDescent="0.3">
      <c r="C50" t="s">
        <v>43</v>
      </c>
      <c r="F50" s="19">
        <v>6.3079999999999192E-2</v>
      </c>
      <c r="G50" s="19">
        <v>6.3079999999999192E-2</v>
      </c>
      <c r="H50" s="19">
        <v>6.3079999999999192E-2</v>
      </c>
      <c r="I50" s="19">
        <v>6.3079999999999192E-2</v>
      </c>
      <c r="J50" s="19">
        <v>6.3079999999999192E-2</v>
      </c>
      <c r="K50" s="19">
        <v>6.3079999999999192E-2</v>
      </c>
      <c r="L50" s="19">
        <v>6.3079999999999192E-2</v>
      </c>
      <c r="M50" s="19">
        <v>6.3079999999999192E-2</v>
      </c>
      <c r="N50" s="19">
        <v>6.3079999999999192E-2</v>
      </c>
      <c r="O50" s="19">
        <v>6.3079999999999192E-2</v>
      </c>
      <c r="P50" s="19">
        <v>6.3079999999999192E-2</v>
      </c>
      <c r="Q50" s="19">
        <v>6.3079999999999192E-2</v>
      </c>
      <c r="R50" s="19">
        <v>6.3079999999999192E-2</v>
      </c>
      <c r="S50" s="19">
        <v>6.3079999999999192E-2</v>
      </c>
      <c r="T50" s="19">
        <v>6.3079999999999192E-2</v>
      </c>
    </row>
    <row r="51" spans="3:21" x14ac:dyDescent="0.3">
      <c r="C51" t="s">
        <v>44</v>
      </c>
      <c r="F51" s="30">
        <v>3.995999999999978E-2</v>
      </c>
      <c r="G51" s="30">
        <v>3.995999999999978E-2</v>
      </c>
      <c r="H51" s="30">
        <v>3.995999999999978E-2</v>
      </c>
      <c r="I51" s="30">
        <v>3.995999999999978E-2</v>
      </c>
      <c r="J51" s="30">
        <v>3.995999999999978E-2</v>
      </c>
      <c r="K51" s="30">
        <v>3.995999999999978E-2</v>
      </c>
      <c r="L51" s="30">
        <v>3.995999999999978E-2</v>
      </c>
      <c r="M51" s="30">
        <v>3.995999999999978E-2</v>
      </c>
      <c r="N51" s="30">
        <v>3.995999999999978E-2</v>
      </c>
      <c r="O51" s="30">
        <v>3.995999999999978E-2</v>
      </c>
      <c r="P51" s="30">
        <v>3.995999999999978E-2</v>
      </c>
      <c r="Q51" s="30">
        <v>3.995999999999978E-2</v>
      </c>
      <c r="R51" s="30">
        <v>3.995999999999978E-2</v>
      </c>
      <c r="S51" s="30">
        <v>3.995999999999978E-2</v>
      </c>
      <c r="T51" s="30">
        <v>3.995999999999978E-2</v>
      </c>
    </row>
    <row r="52" spans="3:21" ht="15.6" x14ac:dyDescent="0.3">
      <c r="C52" s="13" t="s">
        <v>45</v>
      </c>
      <c r="D52" s="13"/>
      <c r="E52" s="13"/>
      <c r="F52" s="29">
        <v>-40052000</v>
      </c>
      <c r="G52" s="29">
        <v>-165214500</v>
      </c>
      <c r="H52" s="29">
        <v>111692704.20621701</v>
      </c>
      <c r="I52" s="29">
        <v>-38439848.22616408</v>
      </c>
      <c r="J52" s="29">
        <v>-126822619.48015159</v>
      </c>
      <c r="K52" s="29">
        <v>-21098390.954814378</v>
      </c>
      <c r="L52" s="29">
        <v>36095966.739302091</v>
      </c>
      <c r="M52" s="29">
        <v>209212536.61655039</v>
      </c>
      <c r="N52" s="29">
        <v>330215445.8829186</v>
      </c>
      <c r="O52" s="29">
        <v>437261934.31638092</v>
      </c>
      <c r="P52" s="29">
        <v>367210751.34145081</v>
      </c>
      <c r="Q52" s="29">
        <v>397451743.41418552</v>
      </c>
      <c r="R52" s="29">
        <v>440772145.18259758</v>
      </c>
      <c r="S52" s="29">
        <v>364771160.72988939</v>
      </c>
      <c r="T52" s="29">
        <v>302556694.66021299</v>
      </c>
    </row>
    <row r="53" spans="3:21" x14ac:dyDescent="0.3">
      <c r="C53" s="17" t="s">
        <v>46</v>
      </c>
      <c r="D53" s="17"/>
      <c r="E53" s="17"/>
      <c r="F53" s="17">
        <f>IF(F43&gt;0,F52/F43,0)</f>
        <v>0</v>
      </c>
      <c r="G53" s="17">
        <f>IF(G43&gt;0,G52/G43,0)</f>
        <v>0</v>
      </c>
      <c r="H53" s="17">
        <f t="shared" ref="H53:T53" si="14">IF(H43&gt;0,H52/H43,0)</f>
        <v>6.2851263812037692E-2</v>
      </c>
      <c r="I53" s="17">
        <f t="shared" si="14"/>
        <v>-2.5241181869453209E-2</v>
      </c>
      <c r="J53" s="17">
        <f t="shared" si="14"/>
        <v>-9.2987455973190802E-2</v>
      </c>
      <c r="K53" s="17">
        <f t="shared" si="14"/>
        <v>-1.50406675189593E-2</v>
      </c>
      <c r="L53" s="17">
        <f t="shared" si="14"/>
        <v>2.5806813462543363E-2</v>
      </c>
      <c r="M53" s="17">
        <f t="shared" si="14"/>
        <v>0.1378079519121439</v>
      </c>
      <c r="N53" s="17">
        <f t="shared" si="14"/>
        <v>0.20549741060924093</v>
      </c>
      <c r="O53" s="17">
        <f t="shared" si="14"/>
        <v>0.2629310642824822</v>
      </c>
      <c r="P53" s="17">
        <f t="shared" si="14"/>
        <v>0.24491599658500396</v>
      </c>
      <c r="Q53" s="17">
        <f t="shared" si="14"/>
        <v>0.29591848012982847</v>
      </c>
      <c r="R53" s="17">
        <f t="shared" si="14"/>
        <v>0.3644067916709971</v>
      </c>
      <c r="S53" s="17">
        <f t="shared" si="14"/>
        <v>0.33632446031694474</v>
      </c>
      <c r="T53" s="17">
        <f t="shared" si="14"/>
        <v>0.31035965325682069</v>
      </c>
      <c r="U53" s="18"/>
    </row>
    <row r="54" spans="3:21" x14ac:dyDescent="0.3">
      <c r="C54" t="s">
        <v>47</v>
      </c>
      <c r="F54" s="19">
        <v>0.25035000000000007</v>
      </c>
      <c r="G54" s="19">
        <v>0.25035000000000007</v>
      </c>
      <c r="H54" s="19">
        <v>0.25035000000000007</v>
      </c>
      <c r="I54" s="19">
        <v>0.25035000000000007</v>
      </c>
      <c r="J54" s="19">
        <v>0.25035000000000007</v>
      </c>
      <c r="K54" s="19">
        <v>0.25035000000000007</v>
      </c>
      <c r="L54" s="19">
        <v>0.25035000000000007</v>
      </c>
      <c r="M54" s="19">
        <v>0.25035000000000007</v>
      </c>
      <c r="N54" s="19">
        <v>0.25035000000000007</v>
      </c>
      <c r="O54" s="19">
        <v>0.25035000000000007</v>
      </c>
      <c r="P54" s="19">
        <v>0.25035000000000007</v>
      </c>
      <c r="Q54" s="19">
        <v>0.25035000000000007</v>
      </c>
      <c r="R54" s="19">
        <v>0.25035000000000007</v>
      </c>
      <c r="S54" s="19">
        <v>0.25035000000000007</v>
      </c>
      <c r="T54" s="19">
        <v>0.25035000000000007</v>
      </c>
    </row>
    <row r="55" spans="3:21" x14ac:dyDescent="0.3">
      <c r="C55" t="s">
        <v>48</v>
      </c>
      <c r="F55">
        <f>IF(F52&gt;0,F54*F52,0)</f>
        <v>0</v>
      </c>
      <c r="G55">
        <f t="shared" ref="G55:T55" si="15">IF(G52&gt;0,G54*G52,0)</f>
        <v>0</v>
      </c>
      <c r="H55" s="16">
        <f t="shared" si="15"/>
        <v>27962268.498026434</v>
      </c>
      <c r="I55">
        <f t="shared" si="15"/>
        <v>0</v>
      </c>
      <c r="J55">
        <f t="shared" si="15"/>
        <v>0</v>
      </c>
      <c r="K55">
        <f t="shared" si="15"/>
        <v>0</v>
      </c>
      <c r="L55" s="16">
        <f t="shared" si="15"/>
        <v>9036625.2731842808</v>
      </c>
      <c r="M55" s="16">
        <f t="shared" si="15"/>
        <v>52376358.541953407</v>
      </c>
      <c r="N55" s="16">
        <f t="shared" si="15"/>
        <v>82669436.876788691</v>
      </c>
      <c r="O55" s="16">
        <f t="shared" si="15"/>
        <v>109468525.25610599</v>
      </c>
      <c r="P55" s="16">
        <f t="shared" si="15"/>
        <v>91931211.598332241</v>
      </c>
      <c r="Q55" s="16">
        <f t="shared" si="15"/>
        <v>99502043.963741377</v>
      </c>
      <c r="R55" s="16">
        <f t="shared" si="15"/>
        <v>110347306.54646334</v>
      </c>
      <c r="S55" s="16">
        <f t="shared" si="15"/>
        <v>91320460.088727832</v>
      </c>
      <c r="T55" s="16">
        <f t="shared" si="15"/>
        <v>75745068.508184344</v>
      </c>
    </row>
    <row r="56" spans="3:21" ht="15.6" x14ac:dyDescent="0.3">
      <c r="C56" s="13" t="s">
        <v>49</v>
      </c>
      <c r="D56" s="20"/>
      <c r="E56" s="20"/>
      <c r="F56" s="14">
        <f>IF(F55&gt;0,F52-F55,F52)</f>
        <v>-40052000</v>
      </c>
      <c r="G56" s="14">
        <f t="shared" ref="G56:T56" si="16">IF(G55&gt;0,G52-G55,G52)</f>
        <v>-165214500</v>
      </c>
      <c r="H56" s="14">
        <f t="shared" si="16"/>
        <v>83730435.708190575</v>
      </c>
      <c r="I56" s="14">
        <f t="shared" si="16"/>
        <v>-38439848.22616408</v>
      </c>
      <c r="J56" s="14">
        <f t="shared" si="16"/>
        <v>-126822619.48015159</v>
      </c>
      <c r="K56" s="14">
        <f t="shared" si="16"/>
        <v>-21098390.954814378</v>
      </c>
      <c r="L56" s="14">
        <f t="shared" si="16"/>
        <v>27059341.46611781</v>
      </c>
      <c r="M56" s="14">
        <f t="shared" si="16"/>
        <v>156836178.07459697</v>
      </c>
      <c r="N56" s="14">
        <f t="shared" si="16"/>
        <v>247546009.00612992</v>
      </c>
      <c r="O56" s="14">
        <f t="shared" si="16"/>
        <v>327793409.06027496</v>
      </c>
      <c r="P56" s="14">
        <f t="shared" si="16"/>
        <v>275279539.74311858</v>
      </c>
      <c r="Q56" s="14">
        <f t="shared" si="16"/>
        <v>297949699.45044416</v>
      </c>
      <c r="R56" s="14">
        <f t="shared" si="16"/>
        <v>330424838.63613427</v>
      </c>
      <c r="S56" s="14">
        <f t="shared" si="16"/>
        <v>273450700.64116156</v>
      </c>
      <c r="T56" s="14">
        <f t="shared" si="16"/>
        <v>226811626.15202865</v>
      </c>
      <c r="U56" s="18"/>
    </row>
    <row r="57" spans="3:21" x14ac:dyDescent="0.3">
      <c r="C57" s="17" t="s">
        <v>50</v>
      </c>
      <c r="D57" s="17"/>
      <c r="E57" s="17"/>
      <c r="F57" s="17">
        <f t="shared" ref="F57:T57" si="17">IF(F43&gt;0,F56/F43,0)</f>
        <v>0</v>
      </c>
      <c r="G57" s="17">
        <f t="shared" si="17"/>
        <v>0</v>
      </c>
      <c r="H57" s="17">
        <f t="shared" si="17"/>
        <v>4.7116449916694052E-2</v>
      </c>
      <c r="I57" s="17">
        <f>IF(I43&gt;0,I56/I43,0)</f>
        <v>-2.5241181869453209E-2</v>
      </c>
      <c r="J57" s="17">
        <f t="shared" si="17"/>
        <v>-9.2987455973190802E-2</v>
      </c>
      <c r="K57" s="17">
        <f t="shared" si="17"/>
        <v>-1.50406675189593E-2</v>
      </c>
      <c r="L57" s="17">
        <f t="shared" si="17"/>
        <v>1.9346077712195632E-2</v>
      </c>
      <c r="M57" s="17">
        <f t="shared" si="17"/>
        <v>0.10330773115093866</v>
      </c>
      <c r="N57" s="17">
        <f t="shared" si="17"/>
        <v>0.15405113386321745</v>
      </c>
      <c r="O57" s="17">
        <f t="shared" si="17"/>
        <v>0.19710627233936279</v>
      </c>
      <c r="P57" s="17">
        <f t="shared" si="17"/>
        <v>0.1836012768399482</v>
      </c>
      <c r="Q57" s="17">
        <f t="shared" si="17"/>
        <v>0.22183528862932589</v>
      </c>
      <c r="R57" s="17">
        <f t="shared" si="17"/>
        <v>0.27317755137616295</v>
      </c>
      <c r="S57" s="17">
        <f t="shared" si="17"/>
        <v>0.25212563167659757</v>
      </c>
      <c r="T57" s="17">
        <f t="shared" si="17"/>
        <v>0.23266111406397563</v>
      </c>
    </row>
    <row r="59" spans="3:21" ht="21" x14ac:dyDescent="0.4">
      <c r="C59" s="2" t="s">
        <v>51</v>
      </c>
    </row>
    <row r="60" spans="3:21" ht="15" thickBot="1" x14ac:dyDescent="0.35">
      <c r="C60" s="21"/>
      <c r="D60" s="21"/>
      <c r="E60" s="21"/>
    </row>
    <row r="61" spans="3:21" ht="15.6" thickTop="1" thickBot="1" x14ac:dyDescent="0.35">
      <c r="C61" s="3" t="s">
        <v>19</v>
      </c>
      <c r="D61" s="3"/>
      <c r="E61" s="3"/>
      <c r="F61" s="3">
        <v>2003</v>
      </c>
      <c r="G61" s="3">
        <f>F61+1</f>
        <v>2004</v>
      </c>
      <c r="H61" s="3">
        <f t="shared" ref="H61:U61" si="18">G61+1</f>
        <v>2005</v>
      </c>
      <c r="I61" s="3">
        <f t="shared" si="18"/>
        <v>2006</v>
      </c>
      <c r="J61" s="3">
        <f t="shared" si="18"/>
        <v>2007</v>
      </c>
      <c r="K61" s="3">
        <f t="shared" si="18"/>
        <v>2008</v>
      </c>
      <c r="L61" s="3">
        <f t="shared" si="18"/>
        <v>2009</v>
      </c>
      <c r="M61" s="3">
        <f t="shared" si="18"/>
        <v>2010</v>
      </c>
      <c r="N61" s="3">
        <f t="shared" si="18"/>
        <v>2011</v>
      </c>
      <c r="O61" s="3">
        <f t="shared" si="18"/>
        <v>2012</v>
      </c>
      <c r="P61" s="3">
        <f t="shared" si="18"/>
        <v>2013</v>
      </c>
      <c r="Q61" s="3">
        <f t="shared" si="18"/>
        <v>2014</v>
      </c>
      <c r="R61" s="3">
        <f t="shared" si="18"/>
        <v>2015</v>
      </c>
      <c r="S61" s="3">
        <f t="shared" si="18"/>
        <v>2016</v>
      </c>
      <c r="T61" s="3">
        <f t="shared" si="18"/>
        <v>2017</v>
      </c>
      <c r="U61" s="3">
        <f t="shared" si="18"/>
        <v>2018</v>
      </c>
    </row>
    <row r="62" spans="3:21" ht="16.2" thickTop="1" x14ac:dyDescent="0.3">
      <c r="C62" t="s">
        <v>49</v>
      </c>
      <c r="F62" s="16">
        <f>F56</f>
        <v>-40052000</v>
      </c>
      <c r="G62" s="16">
        <f t="shared" ref="G62:T62" si="19">G56</f>
        <v>-165214500</v>
      </c>
      <c r="H62" s="16">
        <f t="shared" si="19"/>
        <v>83730435.708190575</v>
      </c>
      <c r="I62" s="16">
        <f t="shared" si="19"/>
        <v>-38439848.22616408</v>
      </c>
      <c r="J62" s="16">
        <f t="shared" si="19"/>
        <v>-126822619.48015159</v>
      </c>
      <c r="K62" s="16">
        <f t="shared" si="19"/>
        <v>-21098390.954814378</v>
      </c>
      <c r="L62" s="16">
        <f t="shared" si="19"/>
        <v>27059341.46611781</v>
      </c>
      <c r="M62" s="16">
        <f t="shared" si="19"/>
        <v>156836178.07459697</v>
      </c>
      <c r="N62" s="16">
        <f t="shared" si="19"/>
        <v>247546009.00612992</v>
      </c>
      <c r="O62" s="16">
        <f t="shared" si="19"/>
        <v>327793409.06027496</v>
      </c>
      <c r="P62" s="16">
        <f t="shared" si="19"/>
        <v>275279539.74311858</v>
      </c>
      <c r="Q62" s="16">
        <f t="shared" si="19"/>
        <v>297949699.45044416</v>
      </c>
      <c r="R62" s="16">
        <f t="shared" si="19"/>
        <v>330424838.63613427</v>
      </c>
      <c r="S62" s="16">
        <f t="shared" si="19"/>
        <v>273450700.64116156</v>
      </c>
      <c r="T62" s="16">
        <f t="shared" si="19"/>
        <v>226811626.15202865</v>
      </c>
      <c r="U62" s="15">
        <v>0</v>
      </c>
    </row>
    <row r="63" spans="3:21" x14ac:dyDescent="0.3">
      <c r="C63" t="s">
        <v>39</v>
      </c>
      <c r="F63" s="16">
        <f t="shared" ref="F63:T63" si="20">F46</f>
        <v>40052000</v>
      </c>
      <c r="G63" s="16">
        <f t="shared" si="20"/>
        <v>165214500</v>
      </c>
      <c r="H63" s="16">
        <f t="shared" si="20"/>
        <v>285382500</v>
      </c>
      <c r="I63" s="16">
        <f t="shared" si="20"/>
        <v>285382500</v>
      </c>
      <c r="J63" s="16">
        <f t="shared" si="20"/>
        <v>285382500</v>
      </c>
      <c r="K63" s="16">
        <f t="shared" si="20"/>
        <v>285382500</v>
      </c>
      <c r="L63" s="16">
        <f t="shared" si="20"/>
        <v>285382500</v>
      </c>
      <c r="M63" s="16">
        <f t="shared" si="20"/>
        <v>285382500</v>
      </c>
      <c r="N63" s="16">
        <f t="shared" si="20"/>
        <v>285382500</v>
      </c>
      <c r="O63" s="16">
        <f t="shared" si="20"/>
        <v>285382500</v>
      </c>
      <c r="P63" s="16">
        <f t="shared" si="20"/>
        <v>245330500</v>
      </c>
      <c r="Q63" s="16">
        <f t="shared" si="20"/>
        <v>120168000</v>
      </c>
      <c r="R63">
        <f t="shared" si="20"/>
        <v>0</v>
      </c>
      <c r="S63">
        <f t="shared" si="20"/>
        <v>0</v>
      </c>
      <c r="T63">
        <f t="shared" si="20"/>
        <v>0</v>
      </c>
      <c r="U63">
        <v>0</v>
      </c>
    </row>
    <row r="64" spans="3:21" x14ac:dyDescent="0.3">
      <c r="C64" t="s">
        <v>52</v>
      </c>
      <c r="F64" s="16">
        <v>400520000</v>
      </c>
      <c r="G64" s="16">
        <v>1251625000</v>
      </c>
      <c r="H64" s="16">
        <v>1201680000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</row>
    <row r="65" spans="3:21" x14ac:dyDescent="0.3">
      <c r="C65" t="s">
        <v>53</v>
      </c>
      <c r="F65">
        <v>0</v>
      </c>
      <c r="G65">
        <v>0</v>
      </c>
      <c r="H65" s="16">
        <v>144983876.58965671</v>
      </c>
      <c r="I65" s="16">
        <v>-20996432.241323609</v>
      </c>
      <c r="J65" s="16">
        <v>-13550263.271465391</v>
      </c>
      <c r="K65" s="16">
        <v>3074044.1819881038</v>
      </c>
      <c r="L65" s="16">
        <v>-122889.8144258338</v>
      </c>
      <c r="M65" s="16">
        <v>10179040.89254679</v>
      </c>
      <c r="N65" s="16">
        <v>6502297.1388364462</v>
      </c>
      <c r="O65" s="16">
        <v>5385457.9284838019</v>
      </c>
      <c r="P65" s="16">
        <v>-13682810.621280029</v>
      </c>
      <c r="Q65" s="16">
        <v>-12877111.987686859</v>
      </c>
      <c r="R65" s="16">
        <v>-10944068.986959821</v>
      </c>
      <c r="S65" s="16">
        <v>-9752372.6208844744</v>
      </c>
      <c r="T65" s="16">
        <v>-9195216.4461025614</v>
      </c>
      <c r="U65" s="16">
        <v>-79003550.741383135</v>
      </c>
    </row>
    <row r="66" spans="3:21" ht="16.2" thickBot="1" x14ac:dyDescent="0.35">
      <c r="C66" s="23" t="s">
        <v>54</v>
      </c>
      <c r="D66" s="24"/>
      <c r="E66" s="24"/>
      <c r="F66" s="25">
        <f>F62+F63-F65-F64</f>
        <v>-400520000</v>
      </c>
      <c r="G66" s="25">
        <f t="shared" ref="G66:T66" si="21">G62+G63-G65-G64</f>
        <v>-1251625000</v>
      </c>
      <c r="H66" s="25">
        <f t="shared" si="21"/>
        <v>-977550940.88146615</v>
      </c>
      <c r="I66" s="25">
        <f t="shared" si="21"/>
        <v>267939084.01515955</v>
      </c>
      <c r="J66" s="25">
        <f t="shared" si="21"/>
        <v>172110143.7913138</v>
      </c>
      <c r="K66" s="25">
        <f t="shared" si="21"/>
        <v>261210064.86319754</v>
      </c>
      <c r="L66" s="25">
        <f t="shared" si="21"/>
        <v>312564731.28054363</v>
      </c>
      <c r="M66" s="25">
        <f t="shared" si="21"/>
        <v>432039637.18205023</v>
      </c>
      <c r="N66" s="25">
        <f t="shared" si="21"/>
        <v>526426211.86729348</v>
      </c>
      <c r="O66" s="25">
        <f t="shared" si="21"/>
        <v>607790451.13179111</v>
      </c>
      <c r="P66" s="25">
        <f t="shared" si="21"/>
        <v>534292850.3643986</v>
      </c>
      <c r="Q66" s="25">
        <f t="shared" si="21"/>
        <v>430994811.43813103</v>
      </c>
      <c r="R66" s="25">
        <f t="shared" si="21"/>
        <v>341368907.62309408</v>
      </c>
      <c r="S66" s="25">
        <f t="shared" si="21"/>
        <v>283203073.26204604</v>
      </c>
      <c r="T66" s="25">
        <f t="shared" si="21"/>
        <v>236006842.59813121</v>
      </c>
      <c r="U66" s="25">
        <v>81722324.344544768</v>
      </c>
    </row>
    <row r="67" spans="3:21" ht="15" thickTop="1" x14ac:dyDescent="0.3"/>
  </sheetData>
  <mergeCells count="24">
    <mergeCell ref="C34:C36"/>
    <mergeCell ref="D34:D36"/>
    <mergeCell ref="C37:C39"/>
    <mergeCell ref="D37:D39"/>
    <mergeCell ref="C40:C42"/>
    <mergeCell ref="D40:D42"/>
    <mergeCell ref="C25:C27"/>
    <mergeCell ref="D25:D27"/>
    <mergeCell ref="C28:C30"/>
    <mergeCell ref="D28:D30"/>
    <mergeCell ref="C31:C33"/>
    <mergeCell ref="D31:D33"/>
    <mergeCell ref="C16:C18"/>
    <mergeCell ref="D16:D18"/>
    <mergeCell ref="C19:C21"/>
    <mergeCell ref="D19:D21"/>
    <mergeCell ref="C22:C24"/>
    <mergeCell ref="D22:D24"/>
    <mergeCell ref="C7:C9"/>
    <mergeCell ref="D7:D9"/>
    <mergeCell ref="C10:C12"/>
    <mergeCell ref="D10:D12"/>
    <mergeCell ref="C13:C15"/>
    <mergeCell ref="D13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B6" sqref="B6:Q6"/>
    </sheetView>
  </sheetViews>
  <sheetFormatPr defaultRowHeight="14.4" x14ac:dyDescent="0.3"/>
  <cols>
    <col min="1" max="1" width="18.44140625" bestFit="1" customWidth="1"/>
  </cols>
  <sheetData>
    <row r="1" spans="1:1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3">
      <c r="A2" s="1" t="s">
        <v>0</v>
      </c>
      <c r="B2">
        <v>400520000</v>
      </c>
      <c r="C2">
        <v>1251625000</v>
      </c>
      <c r="D2">
        <v>1201680000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7" x14ac:dyDescent="0.3">
      <c r="A3" s="1" t="s">
        <v>1</v>
      </c>
      <c r="B3">
        <v>8.1397260273971539E-2</v>
      </c>
      <c r="C3">
        <v>8.1397260273971539E-2</v>
      </c>
      <c r="D3">
        <v>8.1397260273971539E-2</v>
      </c>
      <c r="E3">
        <v>8.1397260273971539E-2</v>
      </c>
      <c r="F3">
        <v>8.1397260273971539E-2</v>
      </c>
      <c r="G3">
        <v>8.1397260273971539E-2</v>
      </c>
      <c r="H3">
        <v>8.1397260273971539E-2</v>
      </c>
      <c r="I3">
        <v>8.1397260273971539E-2</v>
      </c>
      <c r="J3">
        <v>8.1397260273971539E-2</v>
      </c>
      <c r="K3">
        <v>8.1397260273971539E-2</v>
      </c>
      <c r="L3">
        <v>8.1397260273971539E-2</v>
      </c>
      <c r="M3">
        <v>8.1397260273971539E-2</v>
      </c>
      <c r="N3">
        <v>8.1397260273971539E-2</v>
      </c>
      <c r="O3">
        <v>8.1397260273971539E-2</v>
      </c>
      <c r="P3">
        <v>8.1397260273971539E-2</v>
      </c>
    </row>
    <row r="4" spans="1:17" x14ac:dyDescent="0.3">
      <c r="A4" s="1" t="s">
        <v>2</v>
      </c>
      <c r="B4">
        <v>0</v>
      </c>
      <c r="C4">
        <v>0</v>
      </c>
      <c r="D4">
        <v>1197685964.6208</v>
      </c>
      <c r="E4">
        <v>1118735446.5791991</v>
      </c>
      <c r="F4">
        <v>1058935400.064</v>
      </c>
      <c r="G4">
        <v>989116717.824</v>
      </c>
      <c r="H4">
        <v>928631468.85119998</v>
      </c>
      <c r="I4">
        <v>861934900.37759972</v>
      </c>
      <c r="J4">
        <v>820127105.7407999</v>
      </c>
      <c r="K4">
        <v>764191463.73120022</v>
      </c>
      <c r="L4">
        <v>727419742.61759973</v>
      </c>
      <c r="M4">
        <v>682006229.222399</v>
      </c>
      <c r="N4">
        <v>639755034.62400007</v>
      </c>
      <c r="O4">
        <v>605040065.5103997</v>
      </c>
      <c r="P4">
        <v>567850841.6256001</v>
      </c>
    </row>
    <row r="5" spans="1:17" x14ac:dyDescent="0.3">
      <c r="A5" s="1" t="s">
        <v>3</v>
      </c>
      <c r="B5">
        <v>40052000</v>
      </c>
      <c r="C5">
        <v>165214500</v>
      </c>
      <c r="D5">
        <v>1483068464.6208</v>
      </c>
      <c r="E5">
        <v>1404117946.5792</v>
      </c>
      <c r="F5">
        <v>1344317900.0639999</v>
      </c>
      <c r="G5">
        <v>1274499217.8239999</v>
      </c>
      <c r="H5">
        <v>1214013968.8511989</v>
      </c>
      <c r="I5">
        <v>1147317400.3776</v>
      </c>
      <c r="J5">
        <v>1105509605.7407999</v>
      </c>
      <c r="K5">
        <v>1049573963.7312</v>
      </c>
      <c r="L5">
        <v>972750242.61759984</v>
      </c>
      <c r="M5">
        <v>802174229.22239923</v>
      </c>
      <c r="N5">
        <v>639755034.62400007</v>
      </c>
      <c r="O5">
        <v>605040065.5103997</v>
      </c>
      <c r="P5">
        <v>567850841.6256001</v>
      </c>
    </row>
    <row r="6" spans="1:17" x14ac:dyDescent="0.3">
      <c r="A6" s="1" t="s">
        <v>4</v>
      </c>
      <c r="B6">
        <v>0</v>
      </c>
      <c r="C6">
        <v>0</v>
      </c>
      <c r="D6">
        <v>144983876.58965671</v>
      </c>
      <c r="E6">
        <v>-20996432.241323609</v>
      </c>
      <c r="F6">
        <v>-13550263.271465391</v>
      </c>
      <c r="G6">
        <v>3074044.1819881038</v>
      </c>
      <c r="H6">
        <v>-122889.8144258338</v>
      </c>
      <c r="I6">
        <v>10179040.89254679</v>
      </c>
      <c r="J6">
        <v>6502297.1388364462</v>
      </c>
      <c r="K6">
        <v>5385457.9284838019</v>
      </c>
      <c r="L6">
        <v>-13682810.621280029</v>
      </c>
      <c r="M6">
        <v>-12877111.987686859</v>
      </c>
      <c r="N6">
        <v>-10944068.986959821</v>
      </c>
      <c r="O6">
        <v>-9752372.6208844744</v>
      </c>
      <c r="P6">
        <v>-9195216.4461025614</v>
      </c>
      <c r="Q6">
        <v>-79003550.741383135</v>
      </c>
    </row>
    <row r="7" spans="1:17" x14ac:dyDescent="0.3">
      <c r="A7" s="1" t="s">
        <v>5</v>
      </c>
      <c r="B7">
        <v>40052000</v>
      </c>
      <c r="C7">
        <v>165214500</v>
      </c>
      <c r="D7">
        <v>285382500</v>
      </c>
      <c r="E7">
        <v>285382500</v>
      </c>
      <c r="F7">
        <v>285382500</v>
      </c>
      <c r="G7">
        <v>285382500</v>
      </c>
      <c r="H7">
        <v>285382500</v>
      </c>
      <c r="I7">
        <v>285382500</v>
      </c>
      <c r="J7">
        <v>285382500</v>
      </c>
      <c r="K7">
        <v>285382500</v>
      </c>
      <c r="L7">
        <v>245330500</v>
      </c>
      <c r="M7">
        <v>120168000</v>
      </c>
      <c r="N7">
        <v>0</v>
      </c>
      <c r="O7">
        <v>0</v>
      </c>
      <c r="P7">
        <v>0</v>
      </c>
    </row>
    <row r="8" spans="1:17" x14ac:dyDescent="0.3">
      <c r="A8" s="1" t="s">
        <v>6</v>
      </c>
      <c r="B8">
        <v>-40052000</v>
      </c>
      <c r="C8">
        <v>-165214500</v>
      </c>
      <c r="D8">
        <v>294425287.87427568</v>
      </c>
      <c r="E8">
        <v>118299698.5804006</v>
      </c>
      <c r="F8">
        <v>12854134.58865861</v>
      </c>
      <c r="G8">
        <v>122987195.1362083</v>
      </c>
      <c r="H8">
        <v>179876758.42213139</v>
      </c>
      <c r="I8">
        <v>365572710.6024127</v>
      </c>
      <c r="J8">
        <v>495064450.50302738</v>
      </c>
      <c r="K8">
        <v>608045563.22540772</v>
      </c>
      <c r="L8">
        <v>521230469.13574541</v>
      </c>
      <c r="M8">
        <v>535007181.2378127</v>
      </c>
      <c r="N8">
        <v>564929594.30115414</v>
      </c>
      <c r="O8">
        <v>475918834.74527162</v>
      </c>
      <c r="P8">
        <v>402663444.99563187</v>
      </c>
    </row>
    <row r="9" spans="1:17" x14ac:dyDescent="0.3">
      <c r="A9" s="1" t="s">
        <v>7</v>
      </c>
      <c r="B9">
        <v>-390494200</v>
      </c>
      <c r="C9">
        <v>-1210249825</v>
      </c>
      <c r="D9">
        <v>-977322111.54705262</v>
      </c>
      <c r="E9">
        <v>277476227.48971158</v>
      </c>
      <c r="F9">
        <v>203996915.96079421</v>
      </c>
      <c r="G9">
        <v>266692879.3599515</v>
      </c>
      <c r="H9">
        <v>312605369.62953478</v>
      </c>
      <c r="I9">
        <v>432198316.14974183</v>
      </c>
      <c r="J9">
        <v>526291690.10271108</v>
      </c>
      <c r="K9">
        <v>607235634.52593422</v>
      </c>
      <c r="L9">
        <v>534268831.96280438</v>
      </c>
      <c r="M9">
        <v>430983146.42979699</v>
      </c>
      <c r="N9">
        <v>341063837.78847909</v>
      </c>
      <c r="O9">
        <v>283281449.86355507</v>
      </c>
      <c r="P9">
        <v>236237327.11347961</v>
      </c>
      <c r="Q9">
        <v>79003550.741383135</v>
      </c>
    </row>
    <row r="10" spans="1:17" x14ac:dyDescent="0.3">
      <c r="A10" s="1" t="s">
        <v>8</v>
      </c>
      <c r="B10">
        <v>-30026200</v>
      </c>
      <c r="C10">
        <v>-123839325</v>
      </c>
      <c r="D10">
        <v>83959265.042603374</v>
      </c>
      <c r="E10">
        <v>-28902704.751611739</v>
      </c>
      <c r="F10">
        <v>-94935847.310671329</v>
      </c>
      <c r="G10">
        <v>-15615576.45806049</v>
      </c>
      <c r="H10">
        <v>27099979.81510894</v>
      </c>
      <c r="I10">
        <v>156994857.04228881</v>
      </c>
      <c r="J10">
        <v>247411487.24154669</v>
      </c>
      <c r="K10">
        <v>327238592.45441878</v>
      </c>
      <c r="L10">
        <v>275255521.34152353</v>
      </c>
      <c r="M10">
        <v>297938034.4421103</v>
      </c>
      <c r="N10">
        <v>330119768.80152029</v>
      </c>
      <c r="O10">
        <v>273529077.24267042</v>
      </c>
      <c r="P10">
        <v>227042110.66737679</v>
      </c>
    </row>
    <row r="11" spans="1:17" x14ac:dyDescent="0.3">
      <c r="A11" s="1" t="s">
        <v>9</v>
      </c>
      <c r="B11">
        <v>-390494200</v>
      </c>
      <c r="C11">
        <v>-1100227113.636369</v>
      </c>
      <c r="D11">
        <v>-807704224.41905117</v>
      </c>
      <c r="E11">
        <v>208471996.61135349</v>
      </c>
      <c r="F11">
        <v>139332638.45419979</v>
      </c>
      <c r="G11">
        <v>165595295.50263679</v>
      </c>
      <c r="H11">
        <v>176457581.550697</v>
      </c>
      <c r="I11">
        <v>221786074.6178818</v>
      </c>
      <c r="J11">
        <v>245518957.5759683</v>
      </c>
      <c r="K11">
        <v>257527186.39335349</v>
      </c>
      <c r="L11">
        <v>205983762.91461301</v>
      </c>
      <c r="M11">
        <v>151056963.60293949</v>
      </c>
      <c r="N11">
        <v>108673449.5259757</v>
      </c>
      <c r="O11">
        <v>82056545.465636283</v>
      </c>
      <c r="P11">
        <v>62208671.66270826</v>
      </c>
      <c r="Q11">
        <v>18912821.91942038</v>
      </c>
    </row>
    <row r="12" spans="1:17" x14ac:dyDescent="0.3">
      <c r="A12" s="1" t="s">
        <v>10</v>
      </c>
      <c r="B12">
        <v>-40052000</v>
      </c>
      <c r="C12">
        <v>-165214500</v>
      </c>
      <c r="D12">
        <v>111692704.20621701</v>
      </c>
      <c r="E12">
        <v>-38439848.22616408</v>
      </c>
      <c r="F12">
        <v>-126822619.48015159</v>
      </c>
      <c r="G12">
        <v>-21098390.954814378</v>
      </c>
      <c r="H12">
        <v>36095966.739302091</v>
      </c>
      <c r="I12">
        <v>209212536.61655039</v>
      </c>
      <c r="J12">
        <v>330215445.8829186</v>
      </c>
      <c r="K12">
        <v>437261934.31638092</v>
      </c>
      <c r="L12">
        <v>367210751.34145081</v>
      </c>
      <c r="M12">
        <v>397451743.41418552</v>
      </c>
      <c r="N12">
        <v>440772145.18259758</v>
      </c>
      <c r="O12">
        <v>364771160.72988939</v>
      </c>
      <c r="P12">
        <v>302556694.66021299</v>
      </c>
    </row>
    <row r="13" spans="1:17" x14ac:dyDescent="0.3">
      <c r="A13" s="1" t="s">
        <v>11</v>
      </c>
      <c r="B13">
        <v>0</v>
      </c>
      <c r="C13">
        <v>0</v>
      </c>
      <c r="D13">
        <v>0.1031588260323104</v>
      </c>
      <c r="E13">
        <v>0.1031588260323104</v>
      </c>
      <c r="F13">
        <v>9.2352325303369634E-2</v>
      </c>
      <c r="G13">
        <v>9.2352325303369634E-2</v>
      </c>
      <c r="H13">
        <v>9.2352325303369634E-2</v>
      </c>
      <c r="I13">
        <v>9.2352325303369634E-2</v>
      </c>
      <c r="J13">
        <v>9.2352325303369634E-2</v>
      </c>
      <c r="K13">
        <v>9.2352325303369634E-2</v>
      </c>
      <c r="L13">
        <v>9.2352325303369634E-2</v>
      </c>
      <c r="M13">
        <v>9.2352325303369634E-2</v>
      </c>
      <c r="N13">
        <v>9.2352325303369634E-2</v>
      </c>
      <c r="O13">
        <v>9.2352325303369634E-2</v>
      </c>
      <c r="P13">
        <v>9.2352325303369634E-2</v>
      </c>
    </row>
    <row r="14" spans="1:17" x14ac:dyDescent="0.3">
      <c r="A14" s="1" t="s">
        <v>12</v>
      </c>
      <c r="B14">
        <v>6.3079999999999192E-2</v>
      </c>
      <c r="C14">
        <v>6.3079999999999192E-2</v>
      </c>
      <c r="D14">
        <v>6.3079999999999192E-2</v>
      </c>
      <c r="E14">
        <v>6.3079999999999192E-2</v>
      </c>
      <c r="F14">
        <v>6.3079999999999192E-2</v>
      </c>
      <c r="G14">
        <v>6.3079999999999192E-2</v>
      </c>
      <c r="H14">
        <v>6.3079999999999192E-2</v>
      </c>
      <c r="I14">
        <v>6.3079999999999192E-2</v>
      </c>
      <c r="J14">
        <v>6.3079999999999192E-2</v>
      </c>
      <c r="K14">
        <v>6.3079999999999192E-2</v>
      </c>
      <c r="L14">
        <v>6.3079999999999192E-2</v>
      </c>
      <c r="M14">
        <v>6.3079999999999192E-2</v>
      </c>
      <c r="N14">
        <v>6.3079999999999192E-2</v>
      </c>
      <c r="O14">
        <v>6.3079999999999192E-2</v>
      </c>
      <c r="P14">
        <v>6.3079999999999192E-2</v>
      </c>
    </row>
    <row r="15" spans="1:17" x14ac:dyDescent="0.3">
      <c r="A15" s="1" t="s">
        <v>13</v>
      </c>
      <c r="B15">
        <v>0</v>
      </c>
      <c r="C15">
        <v>0</v>
      </c>
      <c r="D15">
        <v>1777493752.495075</v>
      </c>
      <c r="E15">
        <v>1522417645.159601</v>
      </c>
      <c r="F15">
        <v>1357172034.652658</v>
      </c>
      <c r="G15">
        <v>1397486412.9602079</v>
      </c>
      <c r="H15">
        <v>1393890727.273334</v>
      </c>
      <c r="I15">
        <v>1512890110.9800129</v>
      </c>
      <c r="J15">
        <v>1600574056.2438271</v>
      </c>
      <c r="K15">
        <v>1657619526.956609</v>
      </c>
      <c r="L15">
        <v>1493980711.753345</v>
      </c>
      <c r="M15">
        <v>1337181410.4602129</v>
      </c>
      <c r="N15">
        <v>1204684628.9251521</v>
      </c>
      <c r="O15">
        <v>1080958900.255671</v>
      </c>
      <c r="P15">
        <v>970514286.62123287</v>
      </c>
    </row>
    <row r="16" spans="1:17" x14ac:dyDescent="0.3">
      <c r="A16" s="1" t="s">
        <v>14</v>
      </c>
      <c r="B16">
        <v>3.995999999999978E-2</v>
      </c>
      <c r="C16">
        <v>3.995999999999978E-2</v>
      </c>
      <c r="D16">
        <v>3.995999999999978E-2</v>
      </c>
      <c r="E16">
        <v>3.995999999999978E-2</v>
      </c>
      <c r="F16">
        <v>3.995999999999978E-2</v>
      </c>
      <c r="G16">
        <v>3.995999999999978E-2</v>
      </c>
      <c r="H16">
        <v>3.995999999999978E-2</v>
      </c>
      <c r="I16">
        <v>3.995999999999978E-2</v>
      </c>
      <c r="J16">
        <v>3.995999999999978E-2</v>
      </c>
      <c r="K16">
        <v>3.995999999999978E-2</v>
      </c>
      <c r="L16">
        <v>3.995999999999978E-2</v>
      </c>
      <c r="M16">
        <v>3.995999999999978E-2</v>
      </c>
      <c r="N16">
        <v>3.995999999999978E-2</v>
      </c>
      <c r="O16">
        <v>3.995999999999978E-2</v>
      </c>
      <c r="P16">
        <v>3.995999999999978E-2</v>
      </c>
    </row>
    <row r="17" spans="1:16" x14ac:dyDescent="0.3">
      <c r="A17" s="1" t="s">
        <v>15</v>
      </c>
      <c r="B17">
        <v>0</v>
      </c>
      <c r="C17">
        <v>0</v>
      </c>
      <c r="D17">
        <v>1663.452728640008</v>
      </c>
      <c r="E17">
        <v>1553.799231360008</v>
      </c>
      <c r="F17">
        <v>1470.7436112000171</v>
      </c>
      <c r="G17">
        <v>1373.773219200006</v>
      </c>
      <c r="H17">
        <v>1289.7659289599919</v>
      </c>
      <c r="I17">
        <v>1197.131806079999</v>
      </c>
      <c r="J17">
        <v>1139.065424639994</v>
      </c>
      <c r="K17">
        <v>1061.377032960002</v>
      </c>
      <c r="L17">
        <v>1010.305198080002</v>
      </c>
      <c r="M17">
        <v>947.23087391999763</v>
      </c>
      <c r="N17">
        <v>888.548659200001</v>
      </c>
      <c r="O17">
        <v>840.3334243199979</v>
      </c>
      <c r="P17">
        <v>788.68172448000553</v>
      </c>
    </row>
    <row r="18" spans="1:16" x14ac:dyDescent="0.3">
      <c r="A18" s="1" t="s">
        <v>16</v>
      </c>
      <c r="B18">
        <v>0.25035000000000007</v>
      </c>
      <c r="C18">
        <v>0.25035000000000007</v>
      </c>
      <c r="D18">
        <v>0.25035000000000007</v>
      </c>
      <c r="E18">
        <v>0.25035000000000007</v>
      </c>
      <c r="F18">
        <v>0.25035000000000007</v>
      </c>
      <c r="G18">
        <v>0.25035000000000007</v>
      </c>
      <c r="H18">
        <v>0.25035000000000007</v>
      </c>
      <c r="I18">
        <v>0.25035000000000007</v>
      </c>
      <c r="J18">
        <v>0.25035000000000007</v>
      </c>
      <c r="K18">
        <v>0.25035000000000007</v>
      </c>
      <c r="L18">
        <v>0.25035000000000007</v>
      </c>
      <c r="M18">
        <v>0.25035000000000007</v>
      </c>
      <c r="N18">
        <v>0.25035000000000007</v>
      </c>
      <c r="O18">
        <v>0.25035000000000007</v>
      </c>
      <c r="P18">
        <v>0.25035000000000007</v>
      </c>
    </row>
    <row r="19" spans="1:16" x14ac:dyDescent="0.3">
      <c r="A19" s="1" t="s">
        <v>17</v>
      </c>
      <c r="B19">
        <v>0</v>
      </c>
      <c r="C19">
        <v>0</v>
      </c>
      <c r="D19">
        <v>144983876.58965671</v>
      </c>
      <c r="E19">
        <v>123987444.34833281</v>
      </c>
      <c r="F19">
        <v>110437181.0768674</v>
      </c>
      <c r="G19">
        <v>113511225.2588556</v>
      </c>
      <c r="H19">
        <v>113388335.4444298</v>
      </c>
      <c r="I19">
        <v>123567376.33697671</v>
      </c>
      <c r="J19">
        <v>130069673.4758132</v>
      </c>
      <c r="K19">
        <v>135455131.40429679</v>
      </c>
      <c r="L19">
        <v>121772320.7830168</v>
      </c>
      <c r="M19">
        <v>108895208.79533</v>
      </c>
      <c r="N19">
        <v>97951139.808370098</v>
      </c>
      <c r="O19">
        <v>88198767.18748571</v>
      </c>
      <c r="P19">
        <v>79003550.741383135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sybra</cp:lastModifiedBy>
  <dcterms:created xsi:type="dcterms:W3CDTF">2020-05-13T16:18:47Z</dcterms:created>
  <dcterms:modified xsi:type="dcterms:W3CDTF">2020-05-13T16:39:36Z</dcterms:modified>
</cp:coreProperties>
</file>